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V:\07.- FEDER\3.- FEDER 2021-2027\19. Climate proofing\"/>
    </mc:Choice>
  </mc:AlternateContent>
  <xr:revisionPtr revIDLastSave="0" documentId="13_ncr:1_{8B1171C5-849D-459E-A64E-C5B07DBB0D62}" xr6:coauthVersionLast="47" xr6:coauthVersionMax="47" xr10:uidLastSave="{00000000-0000-0000-0000-000000000000}"/>
  <bookViews>
    <workbookView xWindow="-120" yWindow="-120" windowWidth="25440" windowHeight="15270" tabRatio="959" activeTab="1"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<sst xmlns="http://schemas.openxmlformats.org/spreadsheetml/2006/main" count="1314" uniqueCount="563">
  <si>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</si>
  <si>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</si>
  <si>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</si>
  <si>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</si>
  <si>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</si>
  <si>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</si>
  <si>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</si>
  <si>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</si>
  <si>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</si>
  <si>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</si>
  <si>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</si>
  <si>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</si>
  <si>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</si>
  <si>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</si>
  <si>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</si>
  <si>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</si>
  <si>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</si>
  <si>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</si>
  <si>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</si>
  <si>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</si>
  <si>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</si>
  <si>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</si>
  <si>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</si>
  <si>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</si>
  <si>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</si>
  <si>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</si>
  <si>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</si>
  <si>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</si>
  <si>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</si>
  <si>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</si>
  <si>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</si>
  <si>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</si>
  <si>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</si>
  <si>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</si>
  <si>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</si>
  <si>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</si>
  <si>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</si>
  <si>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</si>
  <si>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</si>
  <si>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</si>
  <si>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</si>
  <si>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</si>
  <si>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</si>
  <si>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</si>
  <si>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</si>
  <si>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</si>
  <si>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</si>
  <si>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</si>
  <si>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</si>
  <si>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</si>
  <si>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</si>
  <si>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</si>
  <si>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</si>
  <si>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</si>
  <si>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</si>
  <si>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</si>
  <si>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</si>
  <si>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</si>
  <si>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</si>
  <si>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</si>
  <si>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</si>
  <si>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</si>
  <si>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</si>
  <si>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</si>
  <si>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</si>
  <si>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</si>
  <si>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</si>
  <si>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</si>
  <si>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</si>
  <si>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</si>
  <si>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</si>
  <si>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</si>
  <si>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</si>
  <si>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</si>
  <si>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</si>
  <si>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</si>
  <si>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</si>
  <si>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</si>
  <si>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</si>
  <si>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</si>
  <si>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</si>
  <si>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</si>
  <si>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</si>
  <si>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</si>
  <si>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</si>
  <si>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</si>
  <si>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</si>
  <si>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</si>
  <si>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</si>
  <si>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</si>
  <si>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</si>
  <si>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</si>
  <si>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</si>
  <si>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</si>
  <si>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</si>
  <si>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</si>
  <si>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</si>
  <si>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</si>
  <si>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</si>
  <si>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</si>
  <si>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</si>
  <si>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</si>
  <si>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</si>
  <si>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</si>
  <si>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</si>
  <si>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</si>
  <si>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</si>
  <si>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</si>
  <si>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</si>
  <si>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</si>
  <si>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</si>
  <si>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</si>
  <si>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</si>
  <si>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</si>
  <si>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</si>
  <si>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</si>
  <si>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N/A</t>
  </si>
  <si>
    <t>Interconexiones</t>
  </si>
  <si>
    <t>Componentes de instalaciones específicas</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</si>
  <si>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</si>
  <si>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</si>
  <si>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</si>
  <si>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</si>
  <si>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</si>
  <si>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</si>
  <si>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</si>
  <si>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</si>
  <si>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</si>
  <si>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</si>
  <si>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</si>
  <si>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</si>
  <si>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</si>
  <si>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</si>
  <si>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</si>
  <si>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</si>
  <si>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</si>
  <si>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</si>
  <si>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</si>
  <si>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</si>
  <si>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</si>
  <si>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</si>
  <si>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</si>
  <si>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</si>
  <si>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</si>
  <si>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</si>
  <si>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</si>
  <si>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</si>
  <si>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</si>
  <si>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</si>
  <si>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</si>
  <si>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</si>
  <si>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</si>
  <si>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</si>
  <si>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</si>
  <si>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</si>
  <si>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</si>
  <si>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</si>
  <si>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</si>
  <si>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</si>
  <si>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</si>
  <si>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</si>
  <si>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</si>
  <si>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</si>
  <si>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</si>
  <si>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</si>
  <si>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</si>
  <si>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</si>
  <si>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</si>
  <si>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</si>
  <si>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</si>
  <si>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</si>
  <si>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</si>
  <si>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</si>
  <si>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</si>
  <si>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</si>
  <si>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</si>
  <si>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</si>
  <si>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</si>
  <si>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</si>
  <si>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</si>
  <si>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</si>
  <si>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</si>
  <si>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</si>
  <si>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</si>
  <si>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</si>
  <si>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</si>
  <si>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</si>
  <si>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</si>
  <si>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</si>
  <si>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</si>
  <si>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</si>
  <si>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</si>
  <si>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</si>
  <si>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</si>
  <si>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</si>
  <si>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</si>
  <si>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</si>
  <si>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</si>
  <si>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</si>
  <si>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</si>
  <si>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</si>
  <si>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</si>
  <si>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</si>
  <si>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</si>
  <si>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</si>
  <si>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</si>
  <si>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</si>
  <si>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</si>
  <si>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</si>
  <si>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</si>
  <si>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</si>
  <si>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</si>
  <si>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</si>
  <si>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</si>
  <si>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</si>
  <si>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</si>
  <si>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</si>
  <si>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</si>
  <si>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</si>
  <si>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</si>
  <si>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</si>
  <si>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</si>
  <si>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</si>
  <si>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</si>
  <si>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</si>
  <si>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</si>
  <si>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</si>
  <si>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</si>
  <si>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</si>
  <si>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</si>
  <si>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</si>
  <si>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</si>
  <si>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</si>
  <si>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</si>
  <si>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</si>
  <si>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</si>
  <si>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</si>
  <si>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</si>
  <si>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</si>
  <si>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</si>
  <si>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</si>
  <si>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</si>
  <si>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t>¿Se ha incluido en el diseño alguna de las medidas de adaptación del cuadro 4.2?</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</si>
  <si>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</si>
  <si>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</si>
  <si>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</si>
  <si>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</si>
  <si>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</si>
  <si>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</si>
  <si>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</si>
  <si>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</si>
  <si>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</si>
  <si>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</si>
  <si>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</si>
  <si>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</si>
  <si>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</si>
  <si>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</si>
  <si>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</si>
  <si>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</si>
  <si>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</si>
  <si>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</si>
  <si>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</si>
  <si>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</si>
  <si>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</si>
  <si>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</si>
  <si>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</si>
  <si>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</si>
  <si>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</si>
  <si>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</si>
  <si>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</si>
  <si>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</si>
  <si>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</si>
  <si>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</si>
  <si>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</si>
  <si>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</si>
  <si>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</si>
  <si>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</si>
  <si>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</si>
  <si>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</si>
  <si>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</si>
  <si>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</si>
  <si>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</si>
  <si>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</si>
  <si>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</si>
  <si>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</si>
  <si>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</si>
  <si>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</si>
  <si>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</si>
  <si>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</si>
  <si>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</si>
  <si>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</si>
  <si>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</si>
  <si>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</si>
  <si>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</si>
  <si>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</si>
  <si>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</si>
  <si>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</si>
  <si>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</si>
  <si>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</si>
  <si>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</si>
  <si>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</si>
  <si>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</si>
  <si>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</si>
  <si>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</si>
  <si>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</si>
  <si>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</si>
  <si>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</si>
  <si>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</si>
  <si>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</si>
  <si>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</si>
  <si>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</si>
  <si>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</si>
  <si>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</si>
  <si>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</si>
  <si>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</si>
  <si>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</si>
  <si>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</si>
  <si>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</si>
  <si>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</si>
  <si>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</si>
  <si>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</si>
  <si>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</si>
  <si>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</si>
  <si>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</si>
  <si>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</si>
  <si>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Establecer lazos entre las instalaciones y las autoridades locales para una respuesta coordinada en caso de fenómenos meteorológicos extremos.</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</si>
  <si>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</si>
  <si>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</si>
  <si>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</si>
  <si>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</si>
  <si>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</si>
  <si>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</si>
  <si>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</si>
  <si>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</si>
  <si>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</si>
  <si>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</si>
  <si>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</si>
  <si>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</si>
  <si>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</si>
  <si>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</si>
  <si>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</si>
  <si>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</si>
  <si>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</si>
  <si>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</si>
  <si>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</si>
  <si>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</si>
  <si>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</si>
  <si>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</si>
  <si>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</si>
  <si>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</si>
  <si>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</si>
  <si>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</si>
  <si>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</si>
  <si>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</si>
  <si>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</si>
  <si>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</si>
  <si>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</si>
  <si>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</si>
  <si>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</si>
  <si>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</si>
  <si>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</si>
  <si>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</si>
  <si>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</si>
  <si>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</si>
  <si>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</si>
  <si>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</si>
  <si>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</si>
  <si>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</si>
  <si>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</si>
  <si>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</si>
  <si>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</si>
  <si>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</si>
  <si>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</si>
  <si>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</si>
  <si>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</si>
  <si>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</si>
  <si>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</si>
  <si>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</si>
  <si>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</si>
  <si>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</si>
  <si>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</si>
  <si>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</si>
  <si>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</si>
  <si>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</si>
  <si>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</si>
  <si>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</si>
  <si>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</si>
  <si>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</si>
  <si>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</si>
  <si>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</si>
  <si>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</si>
  <si>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</si>
  <si>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</si>
  <si>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</si>
  <si>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</si>
  <si>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</si>
  <si>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</si>
  <si>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</si>
  <si>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</si>
  <si>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</si>
  <si>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</si>
  <si>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</si>
  <si>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</si>
  <si>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</si>
  <si>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</si>
  <si>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</si>
  <si>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</si>
  <si>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</si>
  <si>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</si>
  <si>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</si>
  <si>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</si>
  <si>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</si>
  <si>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 xml:space="preserve">El equipamiento electromecánico (p. ej., salas de máquinas, centrales eléctricas, generadores de emergencia, transformadores, etc.). </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</si>
  <si>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</si>
  <si>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</si>
  <si>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</si>
  <si>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</si>
  <si>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</si>
  <si>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</si>
  <si>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</si>
  <si>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</si>
  <si>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</si>
  <si>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</si>
  <si>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</si>
  <si>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</si>
  <si>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</si>
  <si>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</si>
  <si>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</si>
  <si>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</si>
  <si>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</si>
  <si>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</si>
  <si>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</si>
  <si>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</si>
  <si>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</si>
  <si>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</si>
  <si>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</si>
  <si>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</si>
  <si>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</si>
  <si>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</si>
  <si>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</si>
  <si>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</si>
  <si>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</si>
  <si>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</si>
  <si>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</si>
  <si>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</si>
  <si>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</si>
  <si>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</si>
  <si>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</si>
  <si>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</si>
  <si>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</si>
  <si>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</si>
  <si>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</si>
  <si>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</si>
  <si>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</si>
  <si>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</si>
  <si>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</si>
  <si>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</si>
  <si>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</si>
  <si>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</si>
  <si>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</si>
  <si>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</si>
  <si>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</si>
  <si>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</si>
  <si>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</si>
  <si>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</si>
  <si>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</si>
  <si>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</si>
  <si>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Pérdida del servicio durante cortes de electricidad; vuelco de servidores/soportes (si no están montados correctamente) que provoca daños permanentes o mal funcionamiento en equipos encapsulados; daños en las cámaras de vigilancia.</t>
  </si>
  <si>
    <t>Cierre de carreteras por árboles caídos, escombros arrastrados por el viento, etc. que obstaculizan el acceso a las instalaciones o las hacen inseguras. Interrupción de los servicios de ambulancias, bomberos, autobuses escolares, etc.</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</si>
  <si>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</si>
  <si>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</si>
  <si>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</si>
  <si>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</si>
  <si>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</si>
  <si>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</si>
  <si>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</si>
  <si>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</si>
  <si>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</si>
  <si>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</si>
  <si>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</si>
  <si>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</si>
  <si>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</si>
  <si>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</si>
  <si>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</si>
  <si>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</si>
  <si>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</si>
  <si>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</si>
  <si>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</si>
  <si>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</si>
  <si>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</si>
  <si>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</si>
  <si>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</si>
  <si>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</si>
  <si>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</si>
  <si>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</si>
  <si>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</si>
  <si>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</si>
  <si>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</si>
  <si>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</si>
  <si>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</si>
  <si>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</si>
  <si>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</si>
  <si>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</si>
  <si>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</si>
  <si>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</si>
  <si>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</si>
  <si>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</si>
  <si>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</si>
  <si>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</si>
  <si>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</si>
  <si>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</si>
  <si>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</si>
  <si>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</si>
  <si>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</si>
  <si>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</si>
  <si>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</si>
  <si>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</si>
  <si>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</si>
  <si>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</si>
  <si>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</si>
  <si>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</si>
  <si>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</si>
  <si>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</si>
  <si>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</si>
  <si>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</si>
  <si>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</si>
  <si>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</si>
  <si>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</si>
  <si>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Resumen de las medidas de adaptación (por peligro)</t>
  </si>
  <si>
    <t>1.</t>
  </si>
  <si>
    <t>2.</t>
  </si>
  <si>
    <t>3.</t>
  </si>
  <si>
    <t>4.</t>
  </si>
  <si>
    <t>5.</t>
  </si>
  <si>
    <t>6.</t>
  </si>
  <si>
    <t>7.</t>
  </si>
  <si>
    <t>8.</t>
  </si>
  <si>
    <t>9.</t>
  </si>
  <si>
    <t>10.</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</si>
  <si>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</si>
  <si>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</si>
  <si>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Los episodios de temperaturas muy altas, superiores a 40 °C, pueden ser devastadores para las poblaciones expuestas, además de aumentar el riesgo de incendios forestales.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</si>
  <si>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</si>
  <si>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¿Se supera la cota de los 40 °C más a menudo que en el pasado?</t>
  </si>
  <si>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</si>
  <si>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Indique su respuesta. En caso de respuesta positiva, especifique las limitaciones.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</si>
  <si>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</si>
  <si>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El equipamiento electromecánico (p. ej., salas de máquinas, centrales eléctricas, generadores de emergencia, transformadores, etc.)</t>
  </si>
  <si>
    <t>0.9</t>
  </si>
  <si>
    <t>0.8</t>
  </si>
  <si>
    <t>1.2</t>
  </si>
  <si>
    <t>1.3</t>
  </si>
  <si>
    <t>1.5</t>
  </si>
  <si>
    <r>
      <rPr>
        <b/>
        <sz val="20"/>
        <color theme="1"/>
        <rFont val="Roboto"/>
      </rPr>
      <t xml:space="preserve">RESULTADOS. </t>
    </r>
    <r>
      <rPr>
        <sz val="20"/>
        <color rgb="FF000000"/>
        <rFont val="Roboto"/>
      </rPr>
      <t>RIESGOS CLIMÁTICOS ANTES Y DESPUÉS DE LA APLICACIÓN DE LAS MEDIDAS DE ADAPTACIÓN</t>
    </r>
  </si>
  <si>
    <t>* si su respuesta es afirmativa, responda también «Sí» a las preguntas P1.2 y P1.3</t>
  </si>
  <si>
    <t>** si su respuesta es afirmativa, responda también «Sí» a la pregunta P1.3</t>
  </si>
  <si>
    <t>Responda teniendo en cuenta el año en el que se produjo la inundación más reciente. [0]: &gt;100 años; [1]: 50-100 años; [2]: 20-50 años; [3]&lt; 20 años.</t>
  </si>
  <si>
    <t>[3: Sí | 0: No]</t>
  </si>
  <si>
    <t>Ya se ha seleccionado el multiplicador adecuado para España</t>
  </si>
  <si>
    <t>Internal</t>
  </si>
  <si>
    <t>External</t>
  </si>
  <si>
    <t xml:space="preserve">Riesgo actualizado del edificio: </t>
  </si>
  <si>
    <t xml:space="preserve">Riesgo actualizado de interdependencias: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</si>
</sst>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x14ac:knownFonts="1">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7" fillId="8" borderId="0" xfId="0" applyFont="1" applyFill="1" applyAlignment="1">
      <alignment horizontal="left" wrapText="1"/>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93" fillId="8" borderId="0" xfId="0" applyFont="1" applyFill="1" applyAlignment="1" applyProtection="1">
      <alignment horizontal="right" vertical="center" wrapText="1"/>
      <protection locked="0"/>
    </xf>
    <xf numFmtId="0" fontId="14" fillId="7" borderId="119" xfId="0" applyFont="1" applyFill="1" applyBorder="1" applyAlignment="1">
      <alignment horizontal="left" vertical="center" wrapText="1" inden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14" fillId="8" borderId="0" xfId="0" applyFont="1" applyFill="1" applyAlignment="1">
      <alignment horizontal="left" vertical="top" wrapText="1" inden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37" fillId="8" borderId="0" xfId="0" applyFont="1" applyFill="1" applyProtection="1">
      <protection locked="0"/>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20" fillId="0" borderId="0" xfId="0" applyFont="1" applyAlignment="1">
      <alignment horizontal="left" vertical="top" wrapText="1"/>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 fillId="8" borderId="0" xfId="0" applyFont="1" applyFill="1" applyAlignment="1" applyProtection="1">
      <alignment horizontal="center" vertical="center" textRotation="90"/>
      <protection locked="0"/>
    </xf>
    <xf numFmtId="0" fontId="7" fillId="8" borderId="0" xfId="0" applyFont="1" applyFill="1" applyAlignment="1" applyProtection="1">
      <alignment horizontal="center" vertical="center" textRotation="90" wrapText="1"/>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15" fillId="8" borderId="0" xfId="0" applyFont="1" applyFill="1" applyAlignment="1" applyProtection="1">
      <alignment horizontal="left" wrapText="1"/>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7" fillId="8" borderId="18" xfId="0" applyFont="1" applyFill="1" applyBorder="1" applyAlignment="1" applyProtection="1">
      <alignment horizontal="center" vertical="center" textRotation="90" wrapText="1"/>
      <protection locked="0"/>
    </xf>
    <xf numFmtId="0" fontId="9" fillId="8" borderId="0" xfId="0" applyFont="1" applyFill="1" applyAlignment="1" applyProtection="1">
      <alignment horizontal="center" vertical="center"/>
      <protection locked="0"/>
    </xf>
    <xf numFmtId="0" fontId="28" fillId="8" borderId="0" xfId="0" applyFont="1" applyFill="1" applyAlignment="1" applyProtection="1">
      <alignment horizontal="center" vertical="center"/>
      <protection locked="0"/>
    </xf>
    <xf numFmtId="0" fontId="131" fillId="8" borderId="0" xfId="0" applyFont="1" applyFill="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10" fillId="12"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149" fillId="8" borderId="0" xfId="0" applyFont="1" applyFill="1" applyAlignment="1">
      <alignment horizontal="center" vertical="center" wrapText="1"/>
    </xf>
    <xf numFmtId="0" fontId="94" fillId="7" borderId="67" xfId="0" applyFont="1" applyFill="1" applyBorder="1" applyAlignment="1">
      <alignment horizontal="left" vertical="top" wrapText="1" indent="1"/>
    </xf>
    <xf numFmtId="0" fontId="14" fillId="7" borderId="67" xfId="0" applyFont="1" applyFill="1" applyBorder="1" applyAlignment="1">
      <alignment horizontal="left" vertical="top" wrapText="1"/>
    </xf>
    <xf numFmtId="0" fontId="14" fillId="7" borderId="88" xfId="0" applyFont="1" applyFill="1" applyBorder="1" applyAlignment="1">
      <alignment horizontal="left" vertical="top" wrapText="1"/>
    </xf>
    <xf numFmtId="0" fontId="6" fillId="8" borderId="0" xfId="0" applyFont="1" applyFill="1" applyAlignment="1">
      <alignment horizontal="center" vertical="center"/>
    </xf>
    <xf numFmtId="0" fontId="64" fillId="8" borderId="0" xfId="0" applyFont="1" applyFill="1" applyAlignment="1">
      <alignment horizontal="left" vertical="center" wrapText="1"/>
    </xf>
    <xf numFmtId="0" fontId="0" fillId="7" borderId="67" xfId="0" applyFill="1" applyBorder="1" applyAlignment="1">
      <alignment horizontal="center" vertical="center"/>
    </xf>
    <xf numFmtId="0" fontId="0" fillId="7" borderId="88" xfId="0" applyFill="1" applyBorder="1" applyAlignment="1">
      <alignment horizontal="center" vertical="center"/>
    </xf>
    <xf numFmtId="0" fontId="35" fillId="8" borderId="0" xfId="0" applyFont="1" applyFill="1" applyAlignment="1" applyProtection="1">
      <alignment horizontal="left" vertical="center" wrapText="1" indent="1"/>
      <protection locked="0"/>
    </xf>
    <xf numFmtId="0" fontId="94" fillId="7" borderId="88" xfId="0" applyFont="1" applyFill="1" applyBorder="1" applyAlignment="1">
      <alignment horizontal="left" vertical="top" wrapText="1" indent="1"/>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48" fillId="8" borderId="0" xfId="0" applyFont="1" applyFill="1" applyAlignment="1" applyProtection="1">
      <alignment horizontal="center" vertical="center"/>
      <protection locked="0"/>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7" fillId="8" borderId="30" xfId="0" applyFont="1" applyFill="1" applyBorder="1" applyAlignment="1" applyProtection="1">
      <alignment horizontal="center" vertical="center" textRotation="90" wrapText="1"/>
      <protection locked="0"/>
    </xf>
    <xf numFmtId="0" fontId="2" fillId="8" borderId="21" xfId="0" applyFont="1" applyFill="1" applyBorder="1" applyAlignment="1" applyProtection="1">
      <alignment horizontal="center"/>
      <protection locked="0"/>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97" fillId="8" borderId="0" xfId="0" applyFont="1" applyFill="1" applyAlignment="1" applyProtection="1">
      <alignment horizontal="left" vertical="top" wrapText="1" indent="1"/>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0" fillId="11" borderId="0" xfId="0" applyFont="1" applyFill="1" applyAlignment="1">
      <alignment horizontal="center" vertical="center"/>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julio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0</xdr:colOff>
      <xdr:row>16</xdr:row>
      <xdr:rowOff>70603</xdr:rowOff>
    </xdr:from>
    <xdr:to>
      <xdr:col>22</xdr:col>
      <xdr:colOff>295276</xdr:colOff>
      <xdr:row>22</xdr:row>
      <xdr:rowOff>134477</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66529" y="3118603"/>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76200</xdr:colOff>
      <xdr:row>16</xdr:row>
      <xdr:rowOff>110816</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42729" y="3158816"/>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22411</xdr:colOff>
      <xdr:row>3</xdr:row>
      <xdr:rowOff>179295</xdr:rowOff>
    </xdr:from>
    <xdr:to>
      <xdr:col>8</xdr:col>
      <xdr:colOff>421266</xdr:colOff>
      <xdr:row>8</xdr:row>
      <xdr:rowOff>101190</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653117" y="750795"/>
          <a:ext cx="1609090" cy="87439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3092"/>
          <a:ext cx="2260056" cy="455135"/>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0001" cy="12107040"/>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1912"/>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1912"/>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43304"/>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66100"/>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22797"/>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Eliminar los valores en las celdas,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18494"/>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6042"/>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1912"/>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1912"/>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7028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9483" cy="27042424"/>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4102"/>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4102"/>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4102"/>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1912"/>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1912"/>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0001" cy="15411076"/>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zoomScale="85" zoomScaleNormal="85" workbookViewId="0">
      <selection activeCell="B2" sqref="B2"/>
    </sheetView>
  </sheetViews>
  <sheetFormatPr baseColWidth="10" defaultColWidth="9.140625" defaultRowHeight="15" x14ac:dyDescent="0.25"/>
  <cols>
    <col min="1" max="16384" width="9.140625" style="11"/>
  </cols>
  <sheetData/>
  <sheetProtection algorithmName="SHA-512" hashValue="feW7Fnr3W/j0RPnvEa5UBy3y6GnAm0rvM78AmctZvrshFBXzJ9Ve4LbA0JVIfbjjSVh4hdWGJrEOPGt2SS9u6A==" saltValue="nZD7Nw83tzmyKzeYZc5Nl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baseColWidth="10" defaultColWidth="9.140625" defaultRowHeight="15" x14ac:dyDescent="0.2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x14ac:dyDescent="0.3">
      <c r="A2" s="30"/>
      <c r="B2" s="30"/>
      <c r="C2" s="91" t="s">
        <v>251</v>
      </c>
      <c r="D2" s="91"/>
      <c r="E2" s="91"/>
      <c r="M2" s="6"/>
    </row>
    <row r="3" spans="1:17" ht="41.45" customHeight="1" thickBot="1" x14ac:dyDescent="0.5">
      <c r="A3" s="30"/>
      <c r="B3" s="30"/>
      <c r="C3" s="428" t="s">
        <v>252</v>
      </c>
      <c r="D3" s="200"/>
      <c r="E3" s="201"/>
      <c r="F3" s="201"/>
      <c r="G3" s="201"/>
      <c r="H3" s="201"/>
      <c r="I3" s="201"/>
      <c r="J3" s="201"/>
      <c r="K3" s="201"/>
      <c r="L3" s="201"/>
      <c r="M3" s="19"/>
      <c r="N3" s="188"/>
      <c r="O3" s="188"/>
      <c r="P3" s="188"/>
      <c r="Q3" s="188"/>
    </row>
    <row r="4" spans="1:17" ht="37.5" customHeight="1" thickTop="1" x14ac:dyDescent="0.3">
      <c r="A4" s="30"/>
      <c r="B4" s="30"/>
      <c r="C4" s="987" t="s">
        <v>120</v>
      </c>
      <c r="D4" s="987"/>
      <c r="E4" s="987"/>
      <c r="F4" s="987"/>
      <c r="G4" s="987"/>
      <c r="H4" s="987"/>
      <c r="I4" s="987"/>
      <c r="J4" s="987"/>
      <c r="K4" s="987"/>
      <c r="L4" s="987"/>
      <c r="M4" s="19"/>
      <c r="N4" s="188"/>
      <c r="O4" s="188"/>
      <c r="P4" s="188"/>
      <c r="Q4" s="188"/>
    </row>
    <row r="5" spans="1:17" ht="37.5" customHeight="1" x14ac:dyDescent="0.3">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x14ac:dyDescent="0.35">
      <c r="A6" s="140"/>
      <c r="C6" s="583"/>
      <c r="D6" s="583"/>
      <c r="E6" s="988" t="s">
        <v>253</v>
      </c>
      <c r="F6" s="988"/>
      <c r="G6" s="988"/>
      <c r="H6" s="988"/>
      <c r="I6" s="989" t="s">
        <v>254</v>
      </c>
      <c r="J6" s="989"/>
      <c r="K6" s="989"/>
      <c r="L6" s="989"/>
      <c r="M6" s="741" t="s">
        <v>255</v>
      </c>
      <c r="N6" s="430" t="s">
        <v>256</v>
      </c>
      <c r="O6" s="429" t="s">
        <v>257</v>
      </c>
      <c r="P6" s="188"/>
      <c r="Q6" s="188"/>
    </row>
    <row r="7" spans="1:17" ht="59.25" customHeight="1" x14ac:dyDescent="0.3">
      <c r="A7" s="879"/>
      <c r="B7" s="30"/>
      <c r="C7" s="990"/>
      <c r="D7" s="992" t="s">
        <v>123</v>
      </c>
      <c r="E7" s="584" t="s">
        <v>124</v>
      </c>
      <c r="F7" s="584" t="s">
        <v>125</v>
      </c>
      <c r="G7" s="999" t="s">
        <v>126</v>
      </c>
      <c r="H7" s="999"/>
      <c r="I7" s="584" t="s">
        <v>124</v>
      </c>
      <c r="J7" s="584" t="s">
        <v>125</v>
      </c>
      <c r="K7" s="994" t="s">
        <v>126</v>
      </c>
      <c r="L7" s="995"/>
      <c r="M7" s="429"/>
      <c r="N7" s="429"/>
      <c r="O7" s="429"/>
      <c r="P7" s="188"/>
      <c r="Q7" s="188"/>
    </row>
    <row r="8" spans="1:17" ht="29.25" customHeight="1" x14ac:dyDescent="0.3">
      <c r="A8" s="879"/>
      <c r="B8" s="30"/>
      <c r="C8" s="991"/>
      <c r="D8" s="993"/>
      <c r="E8" s="556" t="s">
        <v>14</v>
      </c>
      <c r="F8" s="557" t="s">
        <v>14</v>
      </c>
      <c r="G8" s="558" t="s">
        <v>127</v>
      </c>
      <c r="H8" s="558" t="s">
        <v>112</v>
      </c>
      <c r="I8" s="556" t="s">
        <v>14</v>
      </c>
      <c r="J8" s="557" t="s">
        <v>14</v>
      </c>
      <c r="K8" s="558" t="s">
        <v>127</v>
      </c>
      <c r="L8" s="559" t="s">
        <v>112</v>
      </c>
      <c r="M8" s="429"/>
      <c r="N8" s="429"/>
      <c r="O8" s="429"/>
      <c r="P8" s="188"/>
      <c r="Q8" s="188"/>
    </row>
    <row r="9" spans="1:17" ht="21.6" customHeight="1" x14ac:dyDescent="0.3">
      <c r="A9" s="149"/>
      <c r="B9" s="36"/>
      <c r="C9" s="230"/>
      <c r="D9" s="231"/>
      <c r="E9" s="237" t="s">
        <v>128</v>
      </c>
      <c r="F9" s="237" t="s">
        <v>129</v>
      </c>
      <c r="G9" s="996" t="s">
        <v>130</v>
      </c>
      <c r="H9" s="997"/>
      <c r="I9" s="237" t="s">
        <v>128</v>
      </c>
      <c r="J9" s="237" t="s">
        <v>129</v>
      </c>
      <c r="K9" s="997" t="s">
        <v>130</v>
      </c>
      <c r="L9" s="998"/>
      <c r="M9" s="429"/>
      <c r="N9" s="429"/>
      <c r="O9" s="429"/>
      <c r="P9" s="188"/>
      <c r="Q9" s="188"/>
    </row>
    <row r="10" spans="1:17" ht="36.6" customHeight="1" x14ac:dyDescent="0.3">
      <c r="A10" s="857"/>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131</v>
      </c>
      <c r="Q10" s="188"/>
    </row>
    <row r="11" spans="1:17" ht="46.5" customHeight="1" x14ac:dyDescent="0.25">
      <c r="A11" s="857"/>
      <c r="B11" s="50"/>
      <c r="C11" s="858" t="s">
        <v>114</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132</v>
      </c>
      <c r="Q11" s="188"/>
    </row>
    <row r="12" spans="1:17" ht="55.5" customHeight="1" x14ac:dyDescent="0.25">
      <c r="A12" s="50"/>
      <c r="B12" s="50"/>
      <c r="C12" s="858"/>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x14ac:dyDescent="0.25">
      <c r="A13" s="165"/>
      <c r="B13" s="50"/>
      <c r="C13" s="858"/>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x14ac:dyDescent="0.25">
      <c r="A14" s="202"/>
      <c r="B14" s="50"/>
      <c r="C14" s="858"/>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x14ac:dyDescent="0.25">
      <c r="A15" s="203"/>
      <c r="B15" s="53"/>
      <c r="C15" s="858"/>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x14ac:dyDescent="0.25">
      <c r="A16" s="204"/>
      <c r="B16" s="53"/>
      <c r="C16" s="858"/>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x14ac:dyDescent="0.25">
      <c r="A17" s="203"/>
      <c r="B17" s="205"/>
      <c r="C17" s="858"/>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x14ac:dyDescent="0.25">
      <c r="A18" s="203"/>
      <c r="B18" s="205"/>
      <c r="C18" s="858"/>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x14ac:dyDescent="0.25">
      <c r="A19" s="206"/>
      <c r="B19" s="66"/>
      <c r="C19" s="893" t="s">
        <v>117</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x14ac:dyDescent="0.25">
      <c r="A20" s="194"/>
      <c r="B20" s="207"/>
      <c r="C20" s="893"/>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x14ac:dyDescent="0.25">
      <c r="A21" s="194"/>
      <c r="B21" s="208"/>
      <c r="C21" s="893"/>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x14ac:dyDescent="0.25">
      <c r="B22" s="209"/>
      <c r="C22" s="894" t="s">
        <v>118</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x14ac:dyDescent="0.25">
      <c r="B23" s="209"/>
      <c r="C23" s="894"/>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x14ac:dyDescent="0.25">
      <c r="B24" s="209"/>
      <c r="C24" s="894"/>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x14ac:dyDescent="0.25">
      <c r="C25" s="894"/>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x14ac:dyDescent="0.25">
      <c r="C26" s="894"/>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x14ac:dyDescent="0.25">
      <c r="B27" s="205"/>
      <c r="C27" s="863"/>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x14ac:dyDescent="0.25">
      <c r="A28" s="52"/>
      <c r="B28" s="207"/>
      <c r="C28" s="630"/>
      <c r="D28" s="611"/>
      <c r="E28" s="612"/>
      <c r="F28" s="613"/>
      <c r="G28" s="612"/>
      <c r="H28" s="612"/>
      <c r="I28" s="19"/>
      <c r="J28" s="751"/>
      <c r="K28" s="612"/>
      <c r="L28" s="19"/>
      <c r="M28" s="736"/>
      <c r="N28" s="736"/>
      <c r="O28" s="736"/>
    </row>
    <row r="29" spans="1:15" ht="24.6" customHeight="1" x14ac:dyDescent="0.25">
      <c r="A29" s="207"/>
      <c r="B29" s="208"/>
      <c r="C29" s="897"/>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x14ac:dyDescent="0.25">
      <c r="A30" s="213"/>
      <c r="B30" s="209"/>
      <c r="C30" s="897"/>
      <c r="D30" s="611"/>
      <c r="E30" s="612"/>
      <c r="F30" s="613"/>
      <c r="G30" s="746" t="str">
        <f>IF(D10="N/A",MAX(G19:G21),"N/A")</f>
        <v>N/A</v>
      </c>
      <c r="H30" s="612"/>
      <c r="I30" s="19"/>
      <c r="J30" s="751"/>
      <c r="K30" s="746" t="str">
        <f>IF(D10="N/A",MAX(K19:K21),"N/A")</f>
        <v>N/A</v>
      </c>
      <c r="L30" s="19"/>
      <c r="M30" s="736"/>
      <c r="N30" s="736"/>
      <c r="O30" s="736"/>
    </row>
    <row r="31" spans="1:15" ht="36.6" customHeight="1" x14ac:dyDescent="0.25">
      <c r="C31" s="897"/>
      <c r="D31" s="611"/>
      <c r="E31" s="612"/>
      <c r="F31" s="613"/>
      <c r="G31" s="612"/>
      <c r="H31" s="612"/>
      <c r="I31" s="19"/>
      <c r="J31" s="751"/>
      <c r="K31" s="612"/>
      <c r="L31" s="19"/>
      <c r="M31" s="736"/>
      <c r="N31" s="736"/>
      <c r="O31" s="736"/>
    </row>
    <row r="32" spans="1:15" ht="38.1" customHeight="1" x14ac:dyDescent="0.25">
      <c r="C32" s="897"/>
      <c r="D32" s="614"/>
      <c r="E32" s="615"/>
      <c r="F32" s="613"/>
      <c r="G32" s="612"/>
      <c r="H32" s="615"/>
      <c r="I32" s="19"/>
      <c r="J32" s="751"/>
      <c r="K32" s="612"/>
      <c r="L32" s="19"/>
      <c r="M32" s="736"/>
      <c r="N32" s="736"/>
      <c r="O32" s="736"/>
    </row>
    <row r="33" spans="1:25" x14ac:dyDescent="0.25">
      <c r="B33" s="216"/>
      <c r="C33" s="736"/>
      <c r="D33" s="758"/>
      <c r="E33" s="736"/>
      <c r="F33" s="736"/>
      <c r="G33" s="736"/>
      <c r="H33" s="736"/>
      <c r="I33" s="736"/>
      <c r="J33" s="736"/>
      <c r="K33" s="736"/>
      <c r="L33" s="736"/>
      <c r="M33" s="736"/>
      <c r="N33" s="736"/>
      <c r="O33" s="736"/>
    </row>
    <row r="34" spans="1:25" ht="16.5" x14ac:dyDescent="0.25">
      <c r="B34" s="216"/>
      <c r="C34" s="759"/>
      <c r="D34" s="758"/>
      <c r="E34" s="736"/>
      <c r="F34" s="736"/>
      <c r="G34" s="736"/>
      <c r="H34" s="736"/>
      <c r="I34" s="736"/>
      <c r="J34" s="736"/>
      <c r="K34" s="736"/>
      <c r="L34" s="736"/>
      <c r="M34" s="736"/>
      <c r="N34" s="736"/>
      <c r="O34" s="736"/>
    </row>
    <row r="35" spans="1:25" ht="14.45" customHeight="1" x14ac:dyDescent="0.25">
      <c r="B35" s="64"/>
      <c r="C35" s="908"/>
      <c r="D35" s="908"/>
      <c r="E35" s="908"/>
      <c r="F35" s="908"/>
      <c r="G35" s="908"/>
      <c r="H35" s="908"/>
      <c r="I35" s="736"/>
      <c r="J35" s="908"/>
      <c r="K35" s="908"/>
      <c r="L35" s="908"/>
      <c r="M35" s="908"/>
      <c r="N35" s="908"/>
      <c r="O35" s="908"/>
      <c r="Q35" s="907"/>
      <c r="R35" s="907"/>
      <c r="S35" s="907"/>
      <c r="T35" s="907"/>
      <c r="U35" s="136"/>
      <c r="V35" s="907"/>
      <c r="W35" s="907"/>
      <c r="X35" s="907"/>
      <c r="Y35" s="907"/>
    </row>
    <row r="36" spans="1:25" ht="42" customHeight="1" x14ac:dyDescent="0.25">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x14ac:dyDescent="0.25">
      <c r="B37" s="64"/>
      <c r="C37" s="217"/>
      <c r="D37" s="29"/>
      <c r="J37" s="52"/>
      <c r="K37" s="149"/>
      <c r="L37" s="149"/>
      <c r="M37" s="149"/>
      <c r="N37" s="49"/>
      <c r="O37" s="219"/>
      <c r="Q37" s="49"/>
      <c r="R37" s="49"/>
      <c r="S37" s="149"/>
      <c r="T37" s="219"/>
      <c r="U37" s="149"/>
      <c r="V37" s="220"/>
      <c r="W37" s="220"/>
      <c r="X37" s="220"/>
      <c r="Y37" s="220"/>
    </row>
    <row r="38" spans="1:25" ht="21.95" customHeight="1" x14ac:dyDescent="0.25">
      <c r="B38" s="64"/>
      <c r="C38" s="888"/>
      <c r="D38" s="889"/>
      <c r="E38" s="119"/>
      <c r="F38" s="119"/>
      <c r="G38" s="119"/>
      <c r="H38" s="119"/>
      <c r="J38" s="902"/>
      <c r="K38" s="221"/>
      <c r="L38" s="221"/>
      <c r="M38" s="221"/>
      <c r="N38" s="221"/>
      <c r="O38" s="153"/>
      <c r="Q38" s="221"/>
      <c r="R38" s="221"/>
      <c r="S38" s="221"/>
      <c r="T38" s="153"/>
      <c r="U38" s="153"/>
      <c r="V38" s="153"/>
      <c r="W38" s="153"/>
      <c r="X38" s="153"/>
      <c r="Y38" s="153"/>
    </row>
    <row r="39" spans="1:25" ht="21.95" customHeight="1" x14ac:dyDescent="0.25">
      <c r="B39" s="64"/>
      <c r="C39" s="888"/>
      <c r="D39" s="889"/>
      <c r="E39" s="222"/>
      <c r="F39" s="222"/>
      <c r="G39" s="222"/>
      <c r="H39" s="222"/>
      <c r="J39" s="902"/>
      <c r="K39" s="223"/>
      <c r="L39" s="223"/>
      <c r="M39" s="223"/>
      <c r="N39" s="223"/>
      <c r="O39" s="223"/>
      <c r="Q39" s="103"/>
      <c r="R39" s="103"/>
      <c r="S39" s="103"/>
      <c r="T39" s="111"/>
      <c r="U39" s="153"/>
      <c r="V39" s="111"/>
      <c r="W39" s="103"/>
      <c r="X39" s="223"/>
      <c r="Y39" s="103"/>
    </row>
    <row r="40" spans="1:25" ht="26.1" customHeight="1" x14ac:dyDescent="0.25">
      <c r="B40" s="64"/>
      <c r="C40" s="188"/>
      <c r="D40" s="170"/>
      <c r="E40" s="224"/>
      <c r="F40" s="224"/>
      <c r="G40" s="224"/>
      <c r="H40" s="224"/>
      <c r="J40" s="902"/>
      <c r="K40" s="103"/>
      <c r="L40" s="103"/>
      <c r="M40" s="103"/>
      <c r="N40" s="103"/>
      <c r="O40" s="103"/>
      <c r="P40" s="136"/>
      <c r="U40" s="136"/>
      <c r="V40" s="111"/>
      <c r="W40" s="103"/>
      <c r="X40" s="111"/>
      <c r="Y40" s="103"/>
    </row>
    <row r="41" spans="1:25" ht="21.6" customHeight="1" x14ac:dyDescent="0.25">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x14ac:dyDescent="0.25">
      <c r="A42" s="906"/>
      <c r="C42" s="903"/>
      <c r="D42" s="212"/>
      <c r="E42" s="103"/>
      <c r="F42" s="103"/>
      <c r="G42" s="103"/>
      <c r="H42" s="103"/>
      <c r="J42" s="83"/>
      <c r="K42" s="103"/>
      <c r="L42" s="103"/>
      <c r="M42" s="103"/>
      <c r="N42" s="103"/>
      <c r="O42" s="103"/>
      <c r="P42" s="136"/>
      <c r="Q42" s="136"/>
      <c r="R42" s="136"/>
      <c r="S42" s="136"/>
      <c r="T42" s="136"/>
      <c r="U42" s="136"/>
      <c r="V42" s="103"/>
      <c r="W42" s="103"/>
      <c r="X42" s="103"/>
      <c r="Y42" s="103"/>
    </row>
    <row r="43" spans="1:25" x14ac:dyDescent="0.25">
      <c r="A43" s="906"/>
      <c r="C43" s="904"/>
      <c r="D43" s="212"/>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28"/>
      <c r="E44" s="103"/>
      <c r="F44" s="103"/>
      <c r="G44" s="103"/>
      <c r="H44" s="103"/>
      <c r="K44" s="103"/>
      <c r="L44" s="103"/>
      <c r="M44" s="103"/>
      <c r="N44" s="103"/>
      <c r="O44" s="103"/>
      <c r="P44" s="136"/>
      <c r="Q44" s="103"/>
      <c r="R44" s="103"/>
      <c r="S44" s="103"/>
      <c r="T44" s="111"/>
      <c r="U44" s="215"/>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103"/>
      <c r="V45" s="103"/>
      <c r="W45" s="103"/>
      <c r="X45" s="103"/>
      <c r="Y45" s="103"/>
    </row>
    <row r="46" spans="1:25" x14ac:dyDescent="0.25">
      <c r="C46" s="904"/>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3"/>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904"/>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83"/>
      <c r="D51" s="212"/>
      <c r="E51" s="103"/>
      <c r="F51" s="103"/>
      <c r="G51" s="103"/>
      <c r="H51" s="103"/>
      <c r="K51" s="103"/>
      <c r="L51" s="103"/>
      <c r="M51" s="103"/>
      <c r="N51" s="103"/>
      <c r="O51" s="103"/>
      <c r="P51" s="136"/>
      <c r="Q51" s="103"/>
      <c r="R51" s="103"/>
      <c r="S51" s="103"/>
      <c r="T51" s="111"/>
      <c r="U51" s="215"/>
      <c r="V51" s="103"/>
      <c r="W51" s="103"/>
      <c r="X51" s="103"/>
      <c r="Y51" s="103"/>
    </row>
    <row r="52" spans="3:25" x14ac:dyDescent="0.25">
      <c r="C52" s="883"/>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904"/>
      <c r="D53" s="211"/>
      <c r="E53" s="103"/>
      <c r="F53" s="103"/>
      <c r="G53" s="103"/>
      <c r="H53" s="103"/>
      <c r="K53" s="103"/>
      <c r="L53" s="103"/>
      <c r="M53" s="103"/>
      <c r="N53" s="103"/>
      <c r="O53" s="103"/>
      <c r="P53" s="136"/>
      <c r="Q53" s="103"/>
      <c r="R53" s="103"/>
      <c r="S53" s="103"/>
      <c r="T53" s="111"/>
      <c r="U53" s="215"/>
      <c r="V53" s="103"/>
      <c r="W53" s="103"/>
      <c r="X53" s="103"/>
      <c r="Y53" s="103"/>
    </row>
    <row r="54" spans="3:25" x14ac:dyDescent="0.25">
      <c r="C54" s="904"/>
      <c r="D54" s="228"/>
      <c r="E54" s="103"/>
      <c r="F54" s="103"/>
      <c r="G54" s="103"/>
      <c r="H54" s="103"/>
      <c r="K54" s="103"/>
      <c r="L54" s="103"/>
      <c r="M54" s="103"/>
      <c r="N54" s="103"/>
      <c r="O54" s="103"/>
      <c r="P54" s="136"/>
      <c r="Q54" s="103"/>
      <c r="R54" s="103"/>
      <c r="S54" s="103"/>
      <c r="T54" s="111"/>
      <c r="U54" s="215"/>
      <c r="V54" s="103"/>
      <c r="W54" s="103"/>
      <c r="X54" s="103"/>
      <c r="Y54" s="103"/>
    </row>
    <row r="55" spans="3:25" x14ac:dyDescent="0.25">
      <c r="C55" s="904"/>
      <c r="D55" s="212"/>
      <c r="E55" s="103"/>
      <c r="F55" s="103"/>
      <c r="G55" s="103"/>
      <c r="H55" s="103"/>
      <c r="K55" s="103"/>
      <c r="L55" s="103"/>
      <c r="M55" s="103"/>
      <c r="N55" s="103"/>
      <c r="O55" s="103"/>
      <c r="P55" s="136"/>
      <c r="Q55" s="103"/>
      <c r="R55" s="103"/>
      <c r="S55" s="103"/>
      <c r="T55" s="111"/>
      <c r="U55" s="215"/>
      <c r="V55" s="103"/>
      <c r="W55" s="103"/>
      <c r="X55" s="103"/>
      <c r="Y55" s="103"/>
    </row>
    <row r="56" spans="3:25" x14ac:dyDescent="0.25">
      <c r="C56" s="904"/>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x14ac:dyDescent="0.25">
      <c r="C57" s="904"/>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x14ac:dyDescent="0.3">
      <c r="C58" s="904"/>
      <c r="D58" s="211"/>
      <c r="E58" s="103"/>
      <c r="F58" s="103"/>
      <c r="G58" s="103"/>
      <c r="H58" s="103"/>
      <c r="K58" s="103"/>
      <c r="L58" s="103"/>
      <c r="M58" s="103"/>
      <c r="N58" s="103"/>
      <c r="O58" s="103"/>
      <c r="P58" s="136"/>
      <c r="Q58" s="103"/>
      <c r="R58" s="103"/>
      <c r="S58" s="103"/>
      <c r="T58" s="111"/>
      <c r="U58" s="215"/>
      <c r="V58" s="103"/>
      <c r="W58" s="103"/>
      <c r="X58" s="103"/>
      <c r="Y58" s="103"/>
    </row>
    <row r="59" spans="3:25" x14ac:dyDescent="0.25">
      <c r="C59" s="985"/>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x14ac:dyDescent="0.25">
      <c r="C60" s="883"/>
      <c r="D60" s="212"/>
      <c r="E60" s="103"/>
      <c r="F60" s="103"/>
      <c r="G60" s="103"/>
      <c r="H60" s="103"/>
      <c r="K60" s="215"/>
      <c r="L60" s="215"/>
      <c r="M60" s="215"/>
      <c r="N60" s="215"/>
      <c r="O60" s="215"/>
      <c r="P60" s="136"/>
      <c r="Q60" s="103"/>
      <c r="R60" s="103"/>
      <c r="S60" s="103"/>
      <c r="T60" s="111"/>
      <c r="U60" s="215"/>
      <c r="V60" s="215"/>
      <c r="W60" s="215"/>
      <c r="X60" s="215"/>
      <c r="Y60" s="215"/>
    </row>
    <row r="61" spans="3:25" x14ac:dyDescent="0.25">
      <c r="C61" s="884"/>
      <c r="D61" s="212"/>
      <c r="E61" s="103"/>
      <c r="F61" s="103"/>
      <c r="G61" s="103"/>
      <c r="H61" s="103"/>
      <c r="Q61" s="895"/>
      <c r="R61" s="895"/>
      <c r="S61" s="229"/>
      <c r="T61" s="896"/>
      <c r="U61" s="218"/>
    </row>
    <row r="62" spans="3:25" ht="15.75" thickBot="1" x14ac:dyDescent="0.3">
      <c r="C62" s="885"/>
      <c r="D62" s="214"/>
      <c r="E62" s="103"/>
      <c r="F62" s="103"/>
      <c r="G62" s="103"/>
      <c r="H62" s="103"/>
      <c r="K62" s="218"/>
      <c r="L62" s="218"/>
      <c r="M62" s="218"/>
      <c r="N62" s="218"/>
      <c r="O62" s="215"/>
      <c r="Q62" s="895"/>
      <c r="R62" s="895"/>
      <c r="S62" s="229"/>
      <c r="T62" s="896"/>
      <c r="U62" s="218"/>
      <c r="V62" s="218"/>
      <c r="W62" s="218"/>
      <c r="X62" s="218"/>
      <c r="Y62" s="218"/>
    </row>
    <row r="63" spans="3:25" ht="15.75" thickBot="1" x14ac:dyDescent="0.3">
      <c r="C63" s="210"/>
      <c r="D63" s="214"/>
      <c r="E63" s="215"/>
      <c r="F63" s="215"/>
      <c r="G63" s="215"/>
      <c r="H63" s="215"/>
      <c r="K63" s="52"/>
      <c r="L63" s="52"/>
      <c r="M63" s="52"/>
    </row>
    <row r="64" spans="3:25" ht="13.5" customHeight="1" x14ac:dyDescent="0.25">
      <c r="C64" s="986"/>
      <c r="D64" s="889"/>
      <c r="E64" s="119"/>
      <c r="F64" s="119"/>
      <c r="G64" s="119"/>
      <c r="H64" s="119"/>
      <c r="J64" s="902"/>
    </row>
    <row r="65" spans="3:10" ht="0.6" customHeight="1" x14ac:dyDescent="0.25">
      <c r="C65" s="888"/>
      <c r="D65" s="889"/>
      <c r="E65" s="222"/>
      <c r="F65" s="222"/>
      <c r="G65" s="222"/>
      <c r="H65" s="222"/>
      <c r="J65" s="902"/>
    </row>
    <row r="66" spans="3:10" ht="14.45" customHeight="1" x14ac:dyDescent="0.25">
      <c r="C66" s="188"/>
      <c r="D66" s="170"/>
      <c r="E66" s="224"/>
      <c r="F66" s="224"/>
      <c r="G66" s="224"/>
      <c r="H66" s="224"/>
      <c r="J66" s="902"/>
    </row>
    <row r="67" spans="3:10" x14ac:dyDescent="0.25">
      <c r="C67" s="188"/>
      <c r="D67" s="225"/>
      <c r="E67" s="226"/>
      <c r="F67" s="226"/>
      <c r="G67" s="103"/>
      <c r="H67" s="226"/>
      <c r="J67" s="83"/>
    </row>
    <row r="68" spans="3:10" x14ac:dyDescent="0.25">
      <c r="C68" s="903"/>
      <c r="D68" s="212"/>
      <c r="E68" s="103"/>
      <c r="F68" s="103"/>
      <c r="G68" s="103"/>
      <c r="H68" s="103"/>
      <c r="J68" s="83"/>
    </row>
    <row r="69" spans="3:10" x14ac:dyDescent="0.25">
      <c r="C69" s="904"/>
      <c r="D69" s="212"/>
      <c r="E69" s="103"/>
      <c r="F69" s="103"/>
      <c r="G69" s="103"/>
      <c r="H69" s="103"/>
    </row>
    <row r="70" spans="3:10" x14ac:dyDescent="0.25">
      <c r="C70" s="904"/>
      <c r="D70" s="228"/>
      <c r="E70" s="103"/>
      <c r="F70" s="103"/>
      <c r="G70" s="103"/>
      <c r="H70" s="103"/>
    </row>
    <row r="71" spans="3:10" x14ac:dyDescent="0.25">
      <c r="C71" s="904"/>
      <c r="D71" s="212"/>
      <c r="E71" s="103"/>
      <c r="F71" s="103"/>
      <c r="G71" s="103"/>
      <c r="H71" s="103"/>
    </row>
    <row r="72" spans="3:10" x14ac:dyDescent="0.25">
      <c r="C72" s="904"/>
      <c r="D72" s="212"/>
      <c r="E72" s="103"/>
      <c r="F72" s="103"/>
      <c r="G72" s="103"/>
      <c r="H72" s="103"/>
    </row>
    <row r="73" spans="3:10" x14ac:dyDescent="0.25">
      <c r="C73" s="903"/>
      <c r="D73" s="212"/>
      <c r="E73" s="103"/>
      <c r="F73" s="103"/>
      <c r="G73" s="103"/>
      <c r="H73" s="103"/>
    </row>
    <row r="74" spans="3:10" x14ac:dyDescent="0.25">
      <c r="C74" s="904"/>
      <c r="D74" s="212"/>
      <c r="E74" s="103"/>
      <c r="F74" s="103"/>
      <c r="G74" s="103"/>
      <c r="H74" s="103"/>
    </row>
    <row r="75" spans="3:10" x14ac:dyDescent="0.25">
      <c r="C75" s="904"/>
      <c r="D75" s="212"/>
      <c r="E75" s="103"/>
      <c r="F75" s="103"/>
      <c r="G75" s="103"/>
      <c r="H75" s="103"/>
    </row>
    <row r="76" spans="3:10" x14ac:dyDescent="0.25">
      <c r="C76" s="883"/>
      <c r="D76" s="212"/>
      <c r="E76" s="103"/>
      <c r="F76" s="103"/>
      <c r="G76" s="103"/>
      <c r="H76" s="103"/>
    </row>
    <row r="77" spans="3:10" x14ac:dyDescent="0.25">
      <c r="C77" s="883"/>
      <c r="D77" s="212"/>
      <c r="E77" s="103"/>
      <c r="F77" s="103"/>
      <c r="G77" s="103"/>
      <c r="H77" s="103"/>
    </row>
    <row r="78" spans="3:10" x14ac:dyDescent="0.25">
      <c r="C78" s="883"/>
      <c r="D78" s="211"/>
      <c r="E78" s="103"/>
      <c r="F78" s="103"/>
      <c r="G78" s="103"/>
      <c r="H78" s="103"/>
    </row>
    <row r="79" spans="3:10" x14ac:dyDescent="0.25">
      <c r="C79" s="904"/>
      <c r="D79" s="211"/>
      <c r="E79" s="103"/>
      <c r="F79" s="103"/>
      <c r="G79" s="103"/>
      <c r="H79" s="103"/>
    </row>
    <row r="80" spans="3:10" x14ac:dyDescent="0.25">
      <c r="C80" s="904"/>
      <c r="D80" s="228"/>
      <c r="E80" s="103"/>
      <c r="F80" s="103"/>
      <c r="G80" s="103"/>
      <c r="H80" s="103"/>
    </row>
    <row r="81" spans="3:8" x14ac:dyDescent="0.25">
      <c r="C81" s="904"/>
      <c r="D81" s="212"/>
      <c r="E81" s="103"/>
      <c r="F81" s="103"/>
      <c r="G81" s="103"/>
      <c r="H81" s="103"/>
    </row>
    <row r="82" spans="3:8" x14ac:dyDescent="0.25">
      <c r="C82" s="904"/>
      <c r="D82" s="211"/>
      <c r="E82" s="103"/>
      <c r="F82" s="103"/>
      <c r="G82" s="103"/>
      <c r="H82" s="103"/>
    </row>
    <row r="83" spans="3:8" x14ac:dyDescent="0.25">
      <c r="C83" s="904"/>
      <c r="D83" s="212"/>
      <c r="E83" s="103"/>
      <c r="F83" s="103"/>
      <c r="G83" s="103"/>
      <c r="H83" s="103"/>
    </row>
    <row r="84" spans="3:8" ht="15.75" thickBot="1" x14ac:dyDescent="0.3">
      <c r="C84" s="904"/>
      <c r="D84" s="211"/>
      <c r="E84" s="103"/>
      <c r="F84" s="103"/>
      <c r="G84" s="103"/>
      <c r="H84" s="103"/>
    </row>
    <row r="85" spans="3:8" ht="21.95" customHeight="1" x14ac:dyDescent="0.25">
      <c r="C85" s="985"/>
      <c r="D85" s="212"/>
      <c r="E85" s="103"/>
      <c r="F85" s="103"/>
      <c r="G85" s="103"/>
      <c r="H85" s="103"/>
    </row>
    <row r="86" spans="3:8" ht="22.5" customHeight="1" x14ac:dyDescent="0.25">
      <c r="C86" s="883"/>
      <c r="D86" s="212"/>
      <c r="E86" s="103"/>
      <c r="F86" s="103"/>
      <c r="G86" s="103"/>
      <c r="H86" s="103"/>
    </row>
    <row r="87" spans="3:8" ht="28.5" customHeight="1" x14ac:dyDescent="0.25">
      <c r="C87" s="884"/>
      <c r="D87" s="212"/>
      <c r="E87" s="103"/>
      <c r="F87" s="103"/>
      <c r="G87" s="103"/>
      <c r="H87" s="103"/>
    </row>
    <row r="88" spans="3:8" ht="27.6" customHeight="1" thickBot="1" x14ac:dyDescent="0.3">
      <c r="C88" s="885"/>
      <c r="D88" s="214"/>
      <c r="E88" s="103"/>
      <c r="F88" s="103"/>
      <c r="G88" s="103"/>
      <c r="H88" s="103"/>
    </row>
    <row r="89" spans="3:8" x14ac:dyDescent="0.25">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4:L4"/>
    <mergeCell ref="E6:H6"/>
    <mergeCell ref="I6:L6"/>
    <mergeCell ref="A10:A11"/>
    <mergeCell ref="A7:A8"/>
    <mergeCell ref="C7:C8"/>
    <mergeCell ref="D7:D8"/>
    <mergeCell ref="K7:L7"/>
    <mergeCell ref="G9:H9"/>
    <mergeCell ref="K9:L9"/>
    <mergeCell ref="G7:H7"/>
    <mergeCell ref="C11:C18"/>
    <mergeCell ref="Q35:T35"/>
    <mergeCell ref="V35:Y35"/>
    <mergeCell ref="C38:C39"/>
    <mergeCell ref="D38:D39"/>
    <mergeCell ref="J38:J40"/>
    <mergeCell ref="A42:A43"/>
    <mergeCell ref="C42:C46"/>
    <mergeCell ref="C47:C49"/>
    <mergeCell ref="C50:C52"/>
    <mergeCell ref="C53:C58"/>
    <mergeCell ref="Q61:Q62"/>
    <mergeCell ref="R61:R62"/>
    <mergeCell ref="T61:T62"/>
    <mergeCell ref="C64:C65"/>
    <mergeCell ref="D64:D65"/>
    <mergeCell ref="J64:J66"/>
    <mergeCell ref="C76:C78"/>
    <mergeCell ref="C79:C84"/>
    <mergeCell ref="C85:C86"/>
    <mergeCell ref="C87:C88"/>
    <mergeCell ref="C61:C62"/>
    <mergeCell ref="C68:C72"/>
    <mergeCell ref="C73:C75"/>
    <mergeCell ref="C59:C60"/>
    <mergeCell ref="C35:H35"/>
    <mergeCell ref="J35:O35"/>
    <mergeCell ref="C19:C21"/>
    <mergeCell ref="C22:C27"/>
    <mergeCell ref="C29:C32"/>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baseColWidth="10" defaultColWidth="9.140625" defaultRowHeight="15" x14ac:dyDescent="0.2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x14ac:dyDescent="0.3">
      <c r="D2" s="135" t="s">
        <v>251</v>
      </c>
      <c r="E2" s="135"/>
      <c r="F2" s="135"/>
      <c r="G2" s="135"/>
      <c r="H2" s="141"/>
      <c r="I2" s="141"/>
      <c r="J2" s="141"/>
      <c r="K2" s="141"/>
    </row>
    <row r="3" spans="1:33" ht="41.45" customHeight="1" thickBot="1" x14ac:dyDescent="0.5">
      <c r="D3" s="238" t="s">
        <v>133</v>
      </c>
      <c r="E3" s="238"/>
      <c r="F3" s="238"/>
      <c r="G3" s="238"/>
      <c r="H3" s="238"/>
      <c r="I3" s="201"/>
      <c r="J3" s="201"/>
      <c r="K3" s="201"/>
      <c r="L3" s="201"/>
      <c r="M3" s="201"/>
      <c r="N3" s="201"/>
      <c r="O3" s="201"/>
      <c r="P3" s="201"/>
      <c r="Q3" s="201"/>
      <c r="R3" s="201"/>
      <c r="S3" s="201"/>
      <c r="T3" s="201"/>
      <c r="U3" s="201"/>
      <c r="V3" s="201"/>
    </row>
    <row r="4" spans="1:33" ht="24" customHeight="1" thickTop="1" x14ac:dyDescent="0.45">
      <c r="B4" s="36"/>
      <c r="D4" s="73"/>
      <c r="E4" s="35"/>
      <c r="F4" s="35"/>
      <c r="G4" s="35"/>
      <c r="H4" s="35"/>
    </row>
    <row r="5" spans="1:33" ht="24" customHeight="1" x14ac:dyDescent="0.45">
      <c r="A5" s="240" t="s">
        <v>9</v>
      </c>
      <c r="B5" s="96"/>
      <c r="C5" s="37"/>
      <c r="E5" s="35"/>
      <c r="F5" s="35"/>
      <c r="G5" s="35"/>
      <c r="H5" s="35"/>
    </row>
    <row r="6" spans="1:33" ht="17.45" customHeight="1" x14ac:dyDescent="0.45">
      <c r="A6" s="857" t="s">
        <v>258</v>
      </c>
      <c r="B6" s="96"/>
      <c r="C6" s="37"/>
      <c r="D6" s="239"/>
      <c r="E6" s="35"/>
      <c r="F6" s="35"/>
      <c r="G6" s="35"/>
      <c r="H6" s="35"/>
      <c r="Q6" s="931" t="s">
        <v>134</v>
      </c>
      <c r="R6" s="931"/>
      <c r="S6" s="931"/>
      <c r="T6" s="931"/>
      <c r="U6" s="931"/>
      <c r="V6" s="931"/>
    </row>
    <row r="7" spans="1:33" ht="31.5" customHeight="1" x14ac:dyDescent="0.45">
      <c r="A7" s="857"/>
      <c r="B7" s="96"/>
      <c r="C7" s="37"/>
      <c r="D7" s="286" t="s">
        <v>135</v>
      </c>
      <c r="E7" s="287"/>
      <c r="F7" s="287"/>
      <c r="G7" s="287"/>
      <c r="H7" s="287"/>
      <c r="I7" s="6"/>
      <c r="J7" s="6"/>
      <c r="K7" s="6"/>
      <c r="L7" s="6"/>
      <c r="M7" s="6"/>
      <c r="N7" s="6"/>
      <c r="O7" s="6"/>
      <c r="P7" s="6"/>
      <c r="Q7" s="1017" t="str">
        <f>'Temperature-Step 2'!G5</f>
        <v>Vivienda/oficina/tienda de tamaño pequeño</v>
      </c>
      <c r="R7" s="1017"/>
      <c r="S7" s="1017"/>
      <c r="T7" s="1017"/>
      <c r="U7" s="1017"/>
      <c r="V7" s="1017"/>
    </row>
    <row r="8" spans="1:33" ht="6.6" customHeight="1" x14ac:dyDescent="0.45">
      <c r="A8" s="857"/>
      <c r="B8" s="96"/>
      <c r="C8" s="37"/>
      <c r="D8" s="286"/>
      <c r="E8" s="287"/>
      <c r="F8" s="287"/>
      <c r="G8" s="287"/>
      <c r="H8" s="287"/>
      <c r="I8" s="6"/>
      <c r="J8" s="6"/>
      <c r="K8" s="6"/>
      <c r="L8" s="6"/>
      <c r="M8" s="6"/>
      <c r="N8" s="6"/>
      <c r="O8" s="6"/>
      <c r="P8" s="6"/>
      <c r="Q8" s="576"/>
      <c r="R8" s="933"/>
      <c r="S8" s="933"/>
      <c r="T8" s="933"/>
      <c r="U8" s="933"/>
      <c r="V8" s="933"/>
    </row>
    <row r="9" spans="1:33" ht="27.75" customHeight="1" x14ac:dyDescent="0.25">
      <c r="A9" s="857"/>
      <c r="B9" s="96"/>
      <c r="D9" s="411"/>
      <c r="E9" s="579" t="s">
        <v>259</v>
      </c>
      <c r="F9" s="1002" t="s">
        <v>114</v>
      </c>
      <c r="G9" s="1003"/>
      <c r="H9" s="1003"/>
      <c r="I9" s="1003"/>
      <c r="J9" s="1003"/>
      <c r="K9" s="1003"/>
      <c r="L9" s="1003"/>
      <c r="M9" s="1004"/>
      <c r="N9" s="915" t="s">
        <v>117</v>
      </c>
      <c r="O9" s="916"/>
      <c r="P9" s="917"/>
      <c r="Q9" s="915" t="s">
        <v>118</v>
      </c>
      <c r="R9" s="916"/>
      <c r="S9" s="916"/>
      <c r="T9" s="916"/>
      <c r="U9" s="916"/>
      <c r="V9" s="916"/>
      <c r="W9" s="78"/>
    </row>
    <row r="10" spans="1:33" ht="54.95" customHeight="1" thickBot="1" x14ac:dyDescent="0.3">
      <c r="A10" s="857"/>
      <c r="B10" s="241"/>
      <c r="D10" s="412" t="s">
        <v>260</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x14ac:dyDescent="0.3">
      <c r="A11" s="857" t="s">
        <v>261</v>
      </c>
      <c r="B11" s="242"/>
      <c r="C11" s="243" t="s">
        <v>262</v>
      </c>
      <c r="D11" s="289" t="s">
        <v>263</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139</v>
      </c>
      <c r="Y11" s="429"/>
      <c r="Z11" s="429"/>
    </row>
    <row r="12" spans="1:33" ht="29.45" customHeight="1" x14ac:dyDescent="0.3">
      <c r="A12" s="1007"/>
      <c r="B12" s="245"/>
      <c r="C12" s="325" t="s">
        <v>264</v>
      </c>
      <c r="D12" s="1005" t="s">
        <v>265</v>
      </c>
      <c r="E12" s="1005"/>
      <c r="F12" s="1005"/>
      <c r="G12" s="1005"/>
      <c r="H12" s="1005"/>
      <c r="I12" s="1005"/>
      <c r="J12" s="1005"/>
      <c r="K12" s="1005"/>
      <c r="L12" s="1005"/>
      <c r="M12" s="1005"/>
      <c r="N12" s="1005"/>
      <c r="O12" s="1005"/>
      <c r="P12" s="1005"/>
      <c r="Q12" s="1005"/>
      <c r="R12" s="1005"/>
      <c r="S12" s="1005"/>
      <c r="T12" s="1005"/>
      <c r="U12" s="1005"/>
      <c r="V12" s="1006"/>
      <c r="X12" s="429"/>
      <c r="Y12" s="429"/>
      <c r="Z12" s="429"/>
    </row>
    <row r="13" spans="1:33" ht="21" customHeight="1" x14ac:dyDescent="0.3">
      <c r="A13" s="1007"/>
      <c r="C13" s="325"/>
      <c r="D13" s="728" t="s">
        <v>266</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x14ac:dyDescent="0.25">
      <c r="A14" s="1007"/>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x14ac:dyDescent="0.25">
      <c r="A15" s="857" t="s">
        <v>267</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x14ac:dyDescent="0.25">
      <c r="A16" s="857"/>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x14ac:dyDescent="0.25">
      <c r="A17" s="857"/>
      <c r="B17" s="255"/>
      <c r="D17" s="249" t="s">
        <v>143</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x14ac:dyDescent="0.25">
      <c r="A18" s="857"/>
      <c r="B18" s="255"/>
      <c r="D18" s="249" t="s">
        <v>143</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x14ac:dyDescent="0.25">
      <c r="A19" s="857"/>
      <c r="B19" s="255"/>
      <c r="D19" s="249" t="s">
        <v>143</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x14ac:dyDescent="0.25">
      <c r="A20" s="857"/>
      <c r="B20" s="255"/>
      <c r="D20" s="249" t="s">
        <v>143</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x14ac:dyDescent="0.25">
      <c r="A21" s="857"/>
      <c r="B21" s="255"/>
      <c r="D21" s="249" t="s">
        <v>143</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x14ac:dyDescent="0.25">
      <c r="A22" s="857"/>
      <c r="B22" s="255"/>
      <c r="D22" s="249" t="s">
        <v>143</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x14ac:dyDescent="0.3">
      <c r="A23" s="857"/>
      <c r="B23" s="255"/>
      <c r="D23" s="249" t="s">
        <v>143</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559</v>
      </c>
      <c r="AJ23" s="799"/>
      <c r="AK23" s="799" t="s">
        <v>560</v>
      </c>
      <c r="AL23" s="188"/>
      <c r="AM23" s="188"/>
    </row>
    <row r="24" spans="1:39" ht="30.75" customHeight="1" x14ac:dyDescent="0.3">
      <c r="A24" s="857" t="s">
        <v>268</v>
      </c>
      <c r="B24" s="248"/>
      <c r="C24" s="325" t="s">
        <v>269</v>
      </c>
      <c r="D24" s="259" t="s">
        <v>145</v>
      </c>
      <c r="E24" s="918"/>
      <c r="F24" s="918"/>
      <c r="G24" s="918"/>
      <c r="H24" s="918"/>
      <c r="I24" s="918"/>
      <c r="J24" s="918"/>
      <c r="K24" s="918"/>
      <c r="L24" s="918"/>
      <c r="M24" s="918"/>
      <c r="N24" s="918"/>
      <c r="O24" s="918"/>
      <c r="P24" s="918"/>
      <c r="Q24" s="918"/>
      <c r="R24" s="918"/>
      <c r="S24" s="918"/>
      <c r="T24" s="918"/>
      <c r="U24" s="918"/>
      <c r="V24" s="918"/>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x14ac:dyDescent="0.35">
      <c r="A25" s="857"/>
      <c r="B25" s="248"/>
      <c r="C25" s="327"/>
      <c r="D25" s="414" t="s">
        <v>270</v>
      </c>
      <c r="E25" s="919"/>
      <c r="F25" s="919"/>
      <c r="G25" s="919"/>
      <c r="H25" s="919"/>
      <c r="I25" s="919"/>
      <c r="J25" s="919"/>
      <c r="K25" s="919"/>
      <c r="L25" s="919"/>
      <c r="M25" s="919"/>
      <c r="N25" s="919"/>
      <c r="O25" s="919"/>
      <c r="P25" s="919"/>
      <c r="Q25" s="919"/>
      <c r="R25" s="919"/>
      <c r="S25" s="919"/>
      <c r="T25" s="919"/>
      <c r="U25" s="919"/>
      <c r="V25" s="919"/>
      <c r="AA25" s="793"/>
      <c r="AB25" s="793"/>
      <c r="AF25" s="188"/>
      <c r="AG25" s="430" t="s">
        <v>139</v>
      </c>
      <c r="AH25" s="430">
        <f>COUNTIF(E26:M26,AG25)+COUNTIF(Q26:V26,AG25)</f>
        <v>0</v>
      </c>
      <c r="AI25" s="643">
        <f>MATCH(MAX(AH25:AH27),AH25:AH27,0)</f>
        <v>1</v>
      </c>
      <c r="AJ25" s="430">
        <f>COUNTIF(N26:P26,AG25)</f>
        <v>0</v>
      </c>
      <c r="AK25" s="643">
        <f>MATCH(MAX(AJ25:AJ27),AJ25:AJ27,0)</f>
        <v>1</v>
      </c>
      <c r="AL25" s="188"/>
      <c r="AM25" s="188"/>
    </row>
    <row r="26" spans="1:39" ht="42.6" customHeight="1" thickBot="1" x14ac:dyDescent="0.35">
      <c r="A26" s="857"/>
      <c r="B26" s="260"/>
      <c r="C26" s="325" t="s">
        <v>271</v>
      </c>
      <c r="D26" s="292" t="s">
        <v>272</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149</v>
      </c>
      <c r="AH26" s="430">
        <f>COUNTIF(E26:M26,AG26)+COUNTIF(Q26:V26,AG26)</f>
        <v>0</v>
      </c>
      <c r="AI26" s="430"/>
      <c r="AJ26" s="430">
        <f>COUNTIF(N26:P26,AG26)</f>
        <v>0</v>
      </c>
      <c r="AK26" s="430"/>
      <c r="AL26" s="188"/>
      <c r="AM26" s="188"/>
    </row>
    <row r="27" spans="1:39" ht="20.45" customHeight="1" thickBot="1" x14ac:dyDescent="0.35">
      <c r="A27" s="857"/>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150</v>
      </c>
      <c r="AH27" s="430">
        <f>COUNTIF(E26:M26,AG27)+COUNTIF(Q26:V26,AG27)</f>
        <v>0</v>
      </c>
      <c r="AI27" s="429"/>
      <c r="AJ27" s="430">
        <f>COUNTIF(N26:P26,AG27)</f>
        <v>0</v>
      </c>
      <c r="AK27" s="429"/>
      <c r="AL27" s="188"/>
      <c r="AM27" s="188"/>
    </row>
    <row r="28" spans="1:39" ht="42" customHeight="1" thickBot="1" x14ac:dyDescent="0.3">
      <c r="A28" s="857"/>
      <c r="B28" s="260"/>
      <c r="C28" s="243" t="s">
        <v>273</v>
      </c>
      <c r="D28" s="289" t="s">
        <v>274</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x14ac:dyDescent="0.3">
      <c r="A29" s="857" t="s">
        <v>275</v>
      </c>
      <c r="B29" s="263"/>
      <c r="C29" s="325" t="s">
        <v>276</v>
      </c>
      <c r="D29" s="1015" t="s">
        <v>277</v>
      </c>
      <c r="E29" s="1015"/>
      <c r="F29" s="1015"/>
      <c r="G29" s="1015"/>
      <c r="H29" s="1015"/>
      <c r="I29" s="1015"/>
      <c r="J29" s="1015"/>
      <c r="K29" s="1015"/>
      <c r="L29" s="1015"/>
      <c r="M29" s="1015"/>
      <c r="N29" s="1015"/>
      <c r="O29" s="1015"/>
      <c r="P29" s="1015"/>
      <c r="Q29" s="1015"/>
      <c r="R29" s="1015"/>
      <c r="S29" s="1015"/>
      <c r="T29" s="1015"/>
      <c r="U29" s="1015"/>
      <c r="V29" s="1016"/>
      <c r="X29" s="793"/>
      <c r="Y29" s="793"/>
      <c r="Z29" s="793"/>
      <c r="AA29" s="793"/>
      <c r="AB29" s="793"/>
      <c r="AF29" s="188"/>
      <c r="AG29" s="188"/>
      <c r="AH29" s="188"/>
      <c r="AI29" s="188"/>
      <c r="AJ29" s="188"/>
      <c r="AK29" s="188"/>
      <c r="AL29" s="188"/>
      <c r="AM29" s="188"/>
    </row>
    <row r="30" spans="1:39" ht="18.95" customHeight="1" x14ac:dyDescent="0.25">
      <c r="A30" s="857"/>
      <c r="B30" s="263"/>
      <c r="D30" s="247" t="s">
        <v>278</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x14ac:dyDescent="0.3">
      <c r="A31" s="857"/>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x14ac:dyDescent="0.25">
      <c r="A32" s="857"/>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x14ac:dyDescent="0.25">
      <c r="A33" s="857" t="s">
        <v>279</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x14ac:dyDescent="0.25">
      <c r="A34" s="857"/>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x14ac:dyDescent="0.25">
      <c r="A35" s="857"/>
      <c r="B35" s="263"/>
      <c r="D35" s="249" t="s">
        <v>143</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x14ac:dyDescent="0.25">
      <c r="A36" s="857"/>
      <c r="B36" s="263"/>
      <c r="D36" s="249" t="s">
        <v>143</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x14ac:dyDescent="0.25">
      <c r="A37" s="857"/>
      <c r="B37" s="263"/>
      <c r="D37" s="249" t="s">
        <v>143</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x14ac:dyDescent="0.25">
      <c r="A38" s="50"/>
      <c r="B38" s="263"/>
      <c r="D38" s="249" t="s">
        <v>143</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x14ac:dyDescent="0.25">
      <c r="A39" s="50"/>
      <c r="B39" s="263"/>
      <c r="D39" s="249" t="s">
        <v>143</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559</v>
      </c>
      <c r="AJ39" s="799"/>
      <c r="AK39" s="799" t="s">
        <v>560</v>
      </c>
      <c r="AL39" s="188"/>
      <c r="AM39" s="188"/>
    </row>
    <row r="40" spans="1:39" ht="24.95" customHeight="1" thickBot="1" x14ac:dyDescent="0.3">
      <c r="A40" s="50"/>
      <c r="B40" s="263"/>
      <c r="D40" s="258" t="s">
        <v>143</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x14ac:dyDescent="0.25">
      <c r="A41" s="857" t="s">
        <v>280</v>
      </c>
      <c r="B41" s="263"/>
      <c r="D41" s="335" t="s">
        <v>145</v>
      </c>
      <c r="E41" s="918"/>
      <c r="F41" s="918"/>
      <c r="G41" s="918"/>
      <c r="H41" s="918"/>
      <c r="I41" s="918"/>
      <c r="J41" s="918"/>
      <c r="K41" s="918"/>
      <c r="L41" s="918"/>
      <c r="M41" s="918"/>
      <c r="N41" s="918"/>
      <c r="O41" s="918"/>
      <c r="P41" s="918"/>
      <c r="Q41" s="918"/>
      <c r="R41" s="918"/>
      <c r="S41" s="918"/>
      <c r="T41" s="918"/>
      <c r="U41" s="918"/>
      <c r="V41" s="918"/>
      <c r="AA41" s="796"/>
      <c r="AB41" s="793"/>
      <c r="AF41" s="188"/>
      <c r="AG41" s="430" t="s">
        <v>139</v>
      </c>
      <c r="AH41" s="430">
        <f>COUNTIF(E43:M43,AG41)+COUNTIF(Q43:V43,AG41)</f>
        <v>0</v>
      </c>
      <c r="AI41" s="643">
        <f>MATCH(MAX(AH41:AH43),AH41:AH43,0)</f>
        <v>1</v>
      </c>
      <c r="AJ41" s="430">
        <f>COUNTIF(N43:P43,AG41)</f>
        <v>0</v>
      </c>
      <c r="AK41" s="643">
        <f>MATCH(MAX(AJ41:AJ43),AJ41:AJ43,0)</f>
        <v>1</v>
      </c>
      <c r="AL41" s="188"/>
      <c r="AM41" s="188"/>
    </row>
    <row r="42" spans="1:39" ht="54" customHeight="1" thickBot="1" x14ac:dyDescent="0.35">
      <c r="A42" s="857"/>
      <c r="B42" s="263"/>
      <c r="C42" s="327" t="s">
        <v>281</v>
      </c>
      <c r="D42" s="414" t="s">
        <v>270</v>
      </c>
      <c r="E42" s="919"/>
      <c r="F42" s="919"/>
      <c r="G42" s="919"/>
      <c r="H42" s="919"/>
      <c r="I42" s="919"/>
      <c r="J42" s="919"/>
      <c r="K42" s="919"/>
      <c r="L42" s="919"/>
      <c r="M42" s="919"/>
      <c r="N42" s="919"/>
      <c r="O42" s="919"/>
      <c r="P42" s="919"/>
      <c r="Q42" s="919"/>
      <c r="R42" s="919"/>
      <c r="S42" s="919"/>
      <c r="T42" s="919"/>
      <c r="U42" s="919"/>
      <c r="V42" s="919"/>
      <c r="AA42" s="792"/>
      <c r="AB42" s="793"/>
      <c r="AF42" s="188"/>
      <c r="AG42" s="430" t="s">
        <v>149</v>
      </c>
      <c r="AH42" s="430">
        <f>COUNTIF(E43:M43,AG42)+COUNTIF(Q43:V43,AG42)</f>
        <v>0</v>
      </c>
      <c r="AI42" s="430"/>
      <c r="AJ42" s="430">
        <f>COUNTIF(N43:P43,AG42)</f>
        <v>0</v>
      </c>
      <c r="AK42" s="430"/>
      <c r="AL42" s="188"/>
      <c r="AM42" s="188"/>
    </row>
    <row r="43" spans="1:39" ht="45.95" customHeight="1" thickBot="1" x14ac:dyDescent="0.3">
      <c r="A43" s="857"/>
      <c r="B43" s="263"/>
      <c r="C43" s="131" t="s">
        <v>282</v>
      </c>
      <c r="D43" s="292" t="s">
        <v>283</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150</v>
      </c>
      <c r="AH43" s="430">
        <f>COUNTIF(E43:M43,AG43)+COUNTIF(Q43:V43,AG43)</f>
        <v>0</v>
      </c>
      <c r="AI43" s="429"/>
      <c r="AJ43" s="430">
        <f>COUNTIF(N43:P43,AG43)</f>
        <v>0</v>
      </c>
      <c r="AK43" s="429"/>
      <c r="AL43" s="188"/>
      <c r="AM43" s="188"/>
    </row>
    <row r="44" spans="1:39" ht="31.5" customHeight="1" x14ac:dyDescent="0.25">
      <c r="A44" s="857"/>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x14ac:dyDescent="0.3">
      <c r="A45" s="857" t="s">
        <v>284</v>
      </c>
      <c r="B45" s="248"/>
      <c r="C45" s="325"/>
      <c r="D45" s="37"/>
      <c r="E45" s="265"/>
      <c r="F45" s="265"/>
      <c r="G45" s="265"/>
      <c r="H45" s="265"/>
      <c r="I45" s="265"/>
      <c r="J45" s="265"/>
      <c r="K45" s="265"/>
      <c r="L45" s="265"/>
      <c r="M45" s="265"/>
      <c r="N45" s="265"/>
      <c r="O45" s="265"/>
      <c r="P45" s="265"/>
      <c r="Q45" s="931" t="s">
        <v>134</v>
      </c>
      <c r="R45" s="931"/>
      <c r="S45" s="931"/>
      <c r="T45" s="931"/>
      <c r="U45" s="931"/>
      <c r="V45" s="931"/>
      <c r="X45" s="429"/>
      <c r="Y45" s="429"/>
      <c r="Z45" s="429"/>
      <c r="AA45" s="429"/>
      <c r="AB45" s="429"/>
      <c r="AC45" s="188"/>
      <c r="AD45" s="188"/>
      <c r="AE45" s="188"/>
    </row>
    <row r="46" spans="1:39" ht="19.5" customHeight="1" x14ac:dyDescent="0.3">
      <c r="A46" s="857"/>
      <c r="B46" s="248"/>
      <c r="C46" s="325"/>
      <c r="D46" s="37" t="s">
        <v>285</v>
      </c>
      <c r="E46" s="265"/>
      <c r="F46" s="265"/>
      <c r="G46" s="265"/>
      <c r="H46" s="265"/>
      <c r="I46" s="265"/>
      <c r="J46" s="265"/>
      <c r="K46" s="265"/>
      <c r="L46" s="265"/>
      <c r="M46" s="265"/>
      <c r="N46" s="265"/>
      <c r="O46" s="265"/>
      <c r="P46" s="265"/>
      <c r="Q46" s="934" t="str">
        <f>Q7</f>
        <v>Vivienda/oficina/tienda de tamaño pequeño</v>
      </c>
      <c r="R46" s="934"/>
      <c r="S46" s="934"/>
      <c r="T46" s="934"/>
      <c r="U46" s="934"/>
      <c r="V46" s="934"/>
      <c r="X46" s="430" t="s">
        <v>150</v>
      </c>
      <c r="Y46" s="430">
        <f>COUNTIF(E43:V43,X46)</f>
        <v>0</v>
      </c>
      <c r="Z46" s="429"/>
      <c r="AA46" s="429"/>
      <c r="AB46" s="429"/>
      <c r="AC46" s="188"/>
      <c r="AD46" s="188"/>
      <c r="AE46" s="188"/>
    </row>
    <row r="47" spans="1:39" ht="19.5" customHeight="1" x14ac:dyDescent="0.3">
      <c r="A47" s="857"/>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x14ac:dyDescent="0.3">
      <c r="A48" s="857"/>
      <c r="B48" s="248"/>
      <c r="C48" s="325"/>
      <c r="D48" s="577"/>
      <c r="E48" s="578" t="s">
        <v>259</v>
      </c>
      <c r="F48" s="1002" t="s">
        <v>114</v>
      </c>
      <c r="G48" s="1003"/>
      <c r="H48" s="1003"/>
      <c r="I48" s="1003"/>
      <c r="J48" s="1003"/>
      <c r="K48" s="1003"/>
      <c r="L48" s="1003"/>
      <c r="M48" s="1004"/>
      <c r="N48" s="915" t="s">
        <v>117</v>
      </c>
      <c r="O48" s="916"/>
      <c r="P48" s="917"/>
      <c r="Q48" s="915" t="s">
        <v>118</v>
      </c>
      <c r="R48" s="916"/>
      <c r="S48" s="916"/>
      <c r="T48" s="916"/>
      <c r="U48" s="916"/>
      <c r="V48" s="916"/>
      <c r="W48" s="6"/>
      <c r="X48" s="19"/>
      <c r="Y48" s="188"/>
      <c r="Z48" s="188"/>
      <c r="AA48" s="188"/>
    </row>
    <row r="49" spans="1:26" ht="47.1" customHeight="1" x14ac:dyDescent="0.3">
      <c r="A49" s="857"/>
      <c r="B49" s="248"/>
      <c r="C49" s="325"/>
      <c r="D49" s="1013" t="s">
        <v>155</v>
      </c>
      <c r="E49" s="1000" t="str">
        <f>E10</f>
        <v>TODOS LOS COMPONENTES - Evaluación simplificada</v>
      </c>
      <c r="F49" s="1000">
        <f t="shared" ref="F49:V49" si="2">F10</f>
        <v>0</v>
      </c>
      <c r="G49" s="1000">
        <f t="shared" si="2"/>
        <v>0</v>
      </c>
      <c r="H49" s="1000">
        <f t="shared" si="2"/>
        <v>0</v>
      </c>
      <c r="I49" s="1000">
        <f t="shared" si="2"/>
        <v>0</v>
      </c>
      <c r="J49" s="1000">
        <f t="shared" si="2"/>
        <v>0</v>
      </c>
      <c r="K49" s="1000">
        <f t="shared" si="2"/>
        <v>0</v>
      </c>
      <c r="L49" s="1000">
        <f t="shared" si="2"/>
        <v>0</v>
      </c>
      <c r="M49" s="1000">
        <f t="shared" si="2"/>
        <v>0</v>
      </c>
      <c r="N49" s="1000">
        <f t="shared" si="2"/>
        <v>0</v>
      </c>
      <c r="O49" s="1000">
        <f t="shared" si="2"/>
        <v>0</v>
      </c>
      <c r="P49" s="1000">
        <f t="shared" si="2"/>
        <v>0</v>
      </c>
      <c r="Q49" s="1000">
        <f t="shared" si="2"/>
        <v>0</v>
      </c>
      <c r="R49" s="1000">
        <f t="shared" si="2"/>
        <v>0</v>
      </c>
      <c r="S49" s="1000">
        <f t="shared" si="2"/>
        <v>0</v>
      </c>
      <c r="T49" s="1000">
        <f t="shared" si="2"/>
        <v>0</v>
      </c>
      <c r="U49" s="1000">
        <f t="shared" si="2"/>
        <v>0</v>
      </c>
      <c r="V49" s="1000">
        <f t="shared" si="2"/>
        <v>0</v>
      </c>
      <c r="W49" s="6"/>
      <c r="X49" s="343" t="s">
        <v>153</v>
      </c>
      <c r="Z49" s="267" t="s">
        <v>154</v>
      </c>
    </row>
    <row r="50" spans="1:26" ht="42.95" customHeight="1" thickBot="1" x14ac:dyDescent="0.35">
      <c r="A50" s="149"/>
      <c r="B50" s="248"/>
      <c r="C50" s="325"/>
      <c r="D50" s="1013"/>
      <c r="E50" s="1001"/>
      <c r="F50" s="1001"/>
      <c r="G50" s="1001"/>
      <c r="H50" s="1001"/>
      <c r="I50" s="1001"/>
      <c r="J50" s="1001"/>
      <c r="K50" s="1001"/>
      <c r="L50" s="1001"/>
      <c r="M50" s="1001"/>
      <c r="N50" s="1001"/>
      <c r="O50" s="1001"/>
      <c r="P50" s="1001"/>
      <c r="Q50" s="1001"/>
      <c r="R50" s="1001"/>
      <c r="S50" s="1001"/>
      <c r="T50" s="1001"/>
      <c r="U50" s="1001"/>
      <c r="V50" s="1001"/>
      <c r="W50" s="6"/>
      <c r="X50" s="344" t="s">
        <v>156</v>
      </c>
      <c r="Z50" s="268" t="s">
        <v>157</v>
      </c>
    </row>
    <row r="51" spans="1:26" ht="59.25" customHeight="1" thickBot="1" x14ac:dyDescent="0.3">
      <c r="A51" s="149"/>
      <c r="B51" s="248"/>
      <c r="D51" s="345" t="s">
        <v>286</v>
      </c>
      <c r="E51" s="346"/>
      <c r="F51" s="346"/>
      <c r="G51" s="346"/>
      <c r="H51" s="346"/>
      <c r="I51" s="346"/>
      <c r="J51" s="346"/>
      <c r="K51" s="346"/>
      <c r="L51" s="346"/>
      <c r="M51" s="346"/>
      <c r="N51" s="346"/>
      <c r="O51" s="346"/>
      <c r="P51" s="346"/>
      <c r="Q51" s="316"/>
      <c r="R51" s="316"/>
      <c r="S51" s="316"/>
      <c r="T51" s="316"/>
      <c r="U51" s="316"/>
      <c r="V51" s="316"/>
      <c r="W51" s="6"/>
      <c r="X51" s="347"/>
      <c r="Z51" s="348" t="s">
        <v>287</v>
      </c>
    </row>
    <row r="52" spans="1:26" ht="72" customHeight="1" x14ac:dyDescent="0.25">
      <c r="A52" s="149"/>
      <c r="B52" s="248"/>
      <c r="D52" s="644" t="s">
        <v>288</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172</v>
      </c>
      <c r="Z52" s="272"/>
    </row>
    <row r="53" spans="1:26" ht="33.6" customHeight="1" x14ac:dyDescent="0.25">
      <c r="A53" s="149"/>
      <c r="B53" s="248"/>
      <c r="D53" s="650" t="s">
        <v>289</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176</v>
      </c>
      <c r="Z53" s="274"/>
    </row>
    <row r="54" spans="1:26" ht="45" customHeight="1" x14ac:dyDescent="0.25">
      <c r="A54" s="149"/>
      <c r="B54" s="248"/>
      <c r="D54" s="650" t="s">
        <v>290</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160</v>
      </c>
      <c r="Z54" s="274"/>
    </row>
    <row r="55" spans="1:26" ht="48.6" customHeight="1" x14ac:dyDescent="0.25">
      <c r="A55" s="149"/>
      <c r="B55" s="248"/>
      <c r="D55" s="655" t="s">
        <v>291</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160</v>
      </c>
      <c r="Z55" s="274"/>
    </row>
    <row r="56" spans="1:26" ht="38.450000000000003" customHeight="1" x14ac:dyDescent="0.25">
      <c r="A56" s="275"/>
      <c r="B56" s="248"/>
      <c r="D56" s="650" t="s">
        <v>292</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172</v>
      </c>
      <c r="Z56" s="274"/>
    </row>
    <row r="57" spans="1:26" ht="30" customHeight="1" x14ac:dyDescent="0.25">
      <c r="A57" s="275"/>
      <c r="B57" s="248"/>
      <c r="C57" s="1014"/>
      <c r="D57" s="655" t="s">
        <v>293</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176</v>
      </c>
      <c r="Z57" s="274"/>
    </row>
    <row r="58" spans="1:26" ht="44.1" customHeight="1" x14ac:dyDescent="0.25">
      <c r="A58" s="275"/>
      <c r="B58" s="248"/>
      <c r="C58" s="1014"/>
      <c r="D58" s="655" t="s">
        <v>294</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176</v>
      </c>
      <c r="Z58" s="274"/>
    </row>
    <row r="59" spans="1:26" ht="43.5" customHeight="1" x14ac:dyDescent="0.3">
      <c r="A59" s="926"/>
      <c r="B59" s="248"/>
      <c r="C59" s="325"/>
      <c r="D59" s="658" t="s">
        <v>295</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172</v>
      </c>
      <c r="Z59" s="274"/>
    </row>
    <row r="60" spans="1:26" ht="27.95" customHeight="1" x14ac:dyDescent="0.3">
      <c r="A60" s="926"/>
      <c r="B60" s="248"/>
      <c r="C60" s="325"/>
      <c r="D60" s="655" t="s">
        <v>296</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172</v>
      </c>
      <c r="Z60" s="274"/>
    </row>
    <row r="61" spans="1:26" ht="48.95" customHeight="1" x14ac:dyDescent="0.3">
      <c r="A61" s="276"/>
      <c r="B61" s="248"/>
      <c r="C61" s="325"/>
      <c r="D61" s="650" t="s">
        <v>297</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172</v>
      </c>
      <c r="Z61" s="274"/>
    </row>
    <row r="62" spans="1:26" ht="42.6" customHeight="1" x14ac:dyDescent="0.3">
      <c r="A62" s="276"/>
      <c r="B62" s="248"/>
      <c r="C62" s="325"/>
      <c r="D62" s="650" t="s">
        <v>298</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172</v>
      </c>
      <c r="Z62" s="274"/>
    </row>
    <row r="63" spans="1:26" ht="57.95" customHeight="1" x14ac:dyDescent="0.3">
      <c r="A63" s="276"/>
      <c r="B63" s="248"/>
      <c r="C63" s="325"/>
      <c r="D63" s="655" t="s">
        <v>299</v>
      </c>
      <c r="E63" s="294" t="str">
        <f>IF(E49=0," ",IF(E49="N/A"," ","Bajo"))</f>
        <v>Bajo</v>
      </c>
      <c r="F63" s="294" t="s">
        <v>150</v>
      </c>
      <c r="G63" s="294"/>
      <c r="H63" s="307"/>
      <c r="I63" s="294" t="s">
        <v>150</v>
      </c>
      <c r="J63" s="294"/>
      <c r="K63" s="307"/>
      <c r="L63" s="294" t="s">
        <v>150</v>
      </c>
      <c r="M63" s="294" t="s">
        <v>150</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176</v>
      </c>
      <c r="Z63" s="274"/>
    </row>
    <row r="64" spans="1:26" ht="41.45" customHeight="1" x14ac:dyDescent="0.3">
      <c r="A64" s="276"/>
      <c r="B64" s="248"/>
      <c r="C64" s="325"/>
      <c r="D64" s="655" t="s">
        <v>300</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172</v>
      </c>
      <c r="Z64" s="274"/>
    </row>
    <row r="65" spans="1:26" ht="42.95" customHeight="1" x14ac:dyDescent="0.3">
      <c r="A65" s="276"/>
      <c r="B65" s="248"/>
      <c r="C65" s="325"/>
      <c r="D65" s="655" t="s">
        <v>301</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176</v>
      </c>
      <c r="Z65" s="274"/>
    </row>
    <row r="66" spans="1:26" ht="56.25" customHeight="1" x14ac:dyDescent="0.3">
      <c r="A66" s="276"/>
      <c r="B66" s="248"/>
      <c r="C66" s="325"/>
      <c r="D66" s="650" t="s">
        <v>302</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172</v>
      </c>
      <c r="Z66" s="274"/>
    </row>
    <row r="67" spans="1:26" ht="60.6" customHeight="1" x14ac:dyDescent="0.25">
      <c r="A67" s="276"/>
      <c r="B67" s="248"/>
      <c r="C67" s="1008"/>
      <c r="D67" s="650" t="s">
        <v>303</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172</v>
      </c>
      <c r="Z67" s="274"/>
    </row>
    <row r="68" spans="1:26" ht="54.6" customHeight="1" x14ac:dyDescent="0.25">
      <c r="A68" s="276"/>
      <c r="B68" s="248"/>
      <c r="C68" s="1008"/>
      <c r="D68" s="655" t="s">
        <v>304</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172</v>
      </c>
      <c r="Z68" s="274"/>
    </row>
    <row r="69" spans="1:26" ht="43.5" customHeight="1" thickBot="1" x14ac:dyDescent="0.3">
      <c r="A69" s="277"/>
      <c r="B69" s="248"/>
      <c r="C69" s="1009"/>
      <c r="D69" s="655" t="s">
        <v>305</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172</v>
      </c>
      <c r="Z69" s="336"/>
    </row>
    <row r="70" spans="1:26" ht="35.1" customHeight="1" thickBot="1" x14ac:dyDescent="0.3">
      <c r="A70" s="277"/>
      <c r="B70" s="248"/>
      <c r="C70" s="1010"/>
      <c r="D70" s="1011" t="s">
        <v>306</v>
      </c>
      <c r="E70" s="1011"/>
      <c r="F70" s="1011"/>
      <c r="G70" s="1011"/>
      <c r="H70" s="1011"/>
      <c r="I70" s="1011"/>
      <c r="J70" s="1011"/>
      <c r="K70" s="1011"/>
      <c r="L70" s="1011"/>
      <c r="M70" s="1011"/>
      <c r="N70" s="1011"/>
      <c r="O70" s="1011"/>
      <c r="P70" s="1011"/>
      <c r="Q70" s="1011"/>
      <c r="R70" s="1011"/>
      <c r="S70" s="1011"/>
      <c r="T70" s="1011"/>
      <c r="U70" s="1011"/>
      <c r="V70" s="1011"/>
      <c r="W70" s="6"/>
      <c r="X70" s="662"/>
      <c r="Z70" s="281"/>
    </row>
    <row r="71" spans="1:26" ht="50.45" customHeight="1" x14ac:dyDescent="0.25">
      <c r="A71" s="277"/>
      <c r="B71" s="248"/>
      <c r="C71" s="1010"/>
      <c r="D71" s="673" t="s">
        <v>307</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160</v>
      </c>
      <c r="Z71" s="337"/>
    </row>
    <row r="72" spans="1:26" ht="42.75" customHeight="1" x14ac:dyDescent="0.25">
      <c r="A72" s="277"/>
      <c r="B72" s="248"/>
      <c r="C72" s="1010"/>
      <c r="D72" s="666" t="s">
        <v>308</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176</v>
      </c>
      <c r="Z72" s="274"/>
    </row>
    <row r="73" spans="1:26" ht="32.450000000000003" customHeight="1" x14ac:dyDescent="0.25">
      <c r="A73" s="277"/>
      <c r="B73" s="248"/>
      <c r="C73" s="338"/>
      <c r="D73" s="666" t="s">
        <v>309</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176</v>
      </c>
      <c r="Z73" s="274"/>
    </row>
    <row r="74" spans="1:26" ht="47.25" customHeight="1" x14ac:dyDescent="0.25">
      <c r="A74" s="276"/>
      <c r="B74" s="248"/>
      <c r="C74" s="338"/>
      <c r="D74" s="666" t="s">
        <v>310</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172</v>
      </c>
      <c r="Z74" s="274"/>
    </row>
    <row r="75" spans="1:26" ht="59.1" customHeight="1" x14ac:dyDescent="0.25">
      <c r="A75" s="276"/>
      <c r="B75" s="248"/>
      <c r="C75" s="338"/>
      <c r="D75" s="666" t="s">
        <v>311</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176</v>
      </c>
      <c r="Z75" s="274"/>
    </row>
    <row r="76" spans="1:26" ht="35.1" customHeight="1" x14ac:dyDescent="0.25">
      <c r="A76" s="276"/>
      <c r="B76" s="248"/>
      <c r="C76" s="338"/>
      <c r="D76" s="655" t="s">
        <v>289</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176</v>
      </c>
      <c r="Z76" s="274"/>
    </row>
    <row r="77" spans="1:26" ht="39.75" customHeight="1" x14ac:dyDescent="0.25">
      <c r="A77" s="276"/>
      <c r="B77" s="248"/>
      <c r="C77" s="338"/>
      <c r="D77" s="666" t="s">
        <v>312</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172</v>
      </c>
      <c r="Z77" s="274"/>
    </row>
    <row r="78" spans="1:26" ht="36.950000000000003" customHeight="1" x14ac:dyDescent="0.25">
      <c r="A78" s="276"/>
      <c r="B78" s="248"/>
      <c r="C78" s="338"/>
      <c r="D78" s="666" t="s">
        <v>313</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176</v>
      </c>
      <c r="Z78" s="274"/>
    </row>
    <row r="79" spans="1:26" ht="48" customHeight="1" x14ac:dyDescent="0.25">
      <c r="A79" s="276"/>
      <c r="B79" s="248"/>
      <c r="C79" s="338"/>
      <c r="D79" s="666" t="s">
        <v>314</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176</v>
      </c>
      <c r="Z79" s="274"/>
    </row>
    <row r="80" spans="1:26" ht="36.950000000000003" customHeight="1" x14ac:dyDescent="0.25">
      <c r="A80" s="276"/>
      <c r="B80" s="248"/>
      <c r="C80" s="338"/>
      <c r="D80" s="666" t="s">
        <v>315</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176</v>
      </c>
      <c r="Z80" s="274"/>
    </row>
    <row r="81" spans="1:26" ht="39.6" customHeight="1" x14ac:dyDescent="0.25">
      <c r="A81" s="276"/>
      <c r="B81" s="248"/>
      <c r="C81" s="338"/>
      <c r="D81" s="666" t="s">
        <v>316</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160</v>
      </c>
      <c r="Z81" s="274"/>
    </row>
    <row r="82" spans="1:26" ht="36" customHeight="1" x14ac:dyDescent="0.25">
      <c r="A82" s="276"/>
      <c r="B82" s="248"/>
      <c r="C82" s="338"/>
      <c r="D82" s="666" t="s">
        <v>317</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172</v>
      </c>
      <c r="Z82" s="274"/>
    </row>
    <row r="83" spans="1:26" ht="44.45" customHeight="1" x14ac:dyDescent="0.25">
      <c r="A83" s="276"/>
      <c r="B83" s="248"/>
      <c r="C83" s="338"/>
      <c r="D83" s="666" t="s">
        <v>318</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160</v>
      </c>
      <c r="Z83" s="274"/>
    </row>
    <row r="84" spans="1:26" ht="33.6" customHeight="1" x14ac:dyDescent="0.25">
      <c r="A84" s="276"/>
      <c r="B84" s="248"/>
      <c r="C84" s="338"/>
      <c r="D84" s="666" t="s">
        <v>319</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176</v>
      </c>
      <c r="Z84" s="274"/>
    </row>
    <row r="85" spans="1:26" ht="27.6" customHeight="1" x14ac:dyDescent="0.25">
      <c r="A85" s="276"/>
      <c r="B85" s="248"/>
      <c r="C85" s="338"/>
      <c r="D85" s="666" t="s">
        <v>300</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172</v>
      </c>
      <c r="Z85" s="274"/>
    </row>
    <row r="86" spans="1:26" ht="42.75" customHeight="1" x14ac:dyDescent="0.25">
      <c r="A86" s="276"/>
      <c r="B86" s="248"/>
      <c r="C86" s="338"/>
      <c r="D86" s="666" t="s">
        <v>320</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176</v>
      </c>
      <c r="Z86" s="274"/>
    </row>
    <row r="87" spans="1:26" ht="47.1" customHeight="1" x14ac:dyDescent="0.25">
      <c r="A87" s="276"/>
      <c r="B87" s="248"/>
      <c r="C87" s="338"/>
      <c r="D87" s="666" t="s">
        <v>321</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176</v>
      </c>
      <c r="Z87" s="274"/>
    </row>
    <row r="88" spans="1:26" ht="42" customHeight="1" x14ac:dyDescent="0.25">
      <c r="A88" s="276"/>
      <c r="B88" s="248"/>
      <c r="C88" s="338"/>
      <c r="D88" s="666" t="s">
        <v>322</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172</v>
      </c>
      <c r="Z88" s="274"/>
    </row>
    <row r="89" spans="1:26" ht="48" customHeight="1" x14ac:dyDescent="0.25">
      <c r="A89" s="276"/>
      <c r="B89" s="248"/>
      <c r="C89" s="338"/>
      <c r="D89" s="666" t="s">
        <v>323</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172</v>
      </c>
      <c r="Z89" s="274"/>
    </row>
    <row r="90" spans="1:26" ht="36.950000000000003" customHeight="1" thickBot="1" x14ac:dyDescent="0.3">
      <c r="A90" s="276"/>
      <c r="B90" s="248"/>
      <c r="C90" s="338"/>
      <c r="D90" s="668" t="s">
        <v>324</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176</v>
      </c>
      <c r="Z90" s="279"/>
    </row>
    <row r="91" spans="1:26" ht="33.950000000000003" customHeight="1" thickBot="1" x14ac:dyDescent="0.3">
      <c r="A91" s="276"/>
      <c r="B91" s="248"/>
      <c r="C91" s="338"/>
      <c r="D91" s="315" t="s">
        <v>189</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x14ac:dyDescent="0.25">
      <c r="D92" s="673" t="s">
        <v>325</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166</v>
      </c>
      <c r="Z92" s="337"/>
    </row>
    <row r="93" spans="1:26" ht="36.950000000000003" customHeight="1" x14ac:dyDescent="0.25">
      <c r="D93" s="666" t="s">
        <v>326</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166</v>
      </c>
      <c r="Z93" s="274"/>
    </row>
    <row r="94" spans="1:26" ht="43.5" customHeight="1" x14ac:dyDescent="0.25">
      <c r="C94" s="1012"/>
      <c r="D94" s="666" t="s">
        <v>327</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166</v>
      </c>
      <c r="Z94" s="274"/>
    </row>
    <row r="95" spans="1:26" ht="28.5" customHeight="1" x14ac:dyDescent="0.25">
      <c r="C95" s="1012"/>
      <c r="D95" s="666" t="s">
        <v>328</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166</v>
      </c>
      <c r="Z95" s="274"/>
    </row>
    <row r="96" spans="1:26" ht="31.5" customHeight="1" x14ac:dyDescent="0.25">
      <c r="C96" s="1012"/>
      <c r="D96" s="676" t="s">
        <v>329</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166</v>
      </c>
      <c r="Z96" s="274"/>
    </row>
    <row r="97" spans="3:26" ht="43.5" customHeight="1" x14ac:dyDescent="0.25">
      <c r="C97" s="1012"/>
      <c r="D97" s="666" t="s">
        <v>330</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166</v>
      </c>
      <c r="Y97" s="185"/>
      <c r="Z97" s="274"/>
    </row>
    <row r="98" spans="3:26" ht="63.75" customHeight="1" x14ac:dyDescent="0.25">
      <c r="C98" s="1012"/>
      <c r="D98" s="676" t="s">
        <v>331</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166</v>
      </c>
      <c r="Y98" s="173"/>
      <c r="Z98" s="274"/>
    </row>
    <row r="99" spans="3:26" ht="39.950000000000003" customHeight="1" thickBot="1" x14ac:dyDescent="0.3">
      <c r="C99" s="1012"/>
      <c r="D99" s="677" t="s">
        <v>195</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172</v>
      </c>
      <c r="Z99" s="279"/>
    </row>
    <row r="100" spans="3:26" ht="38.1" customHeight="1" x14ac:dyDescent="0.25">
      <c r="C100" s="1012"/>
    </row>
    <row r="101" spans="3:26" ht="38.450000000000003" customHeight="1" x14ac:dyDescent="0.25">
      <c r="C101" s="1012"/>
    </row>
    <row r="102" spans="3:26" ht="56.1" customHeight="1" x14ac:dyDescent="0.25"/>
    <row r="103" spans="3:26" ht="19.5" customHeight="1" x14ac:dyDescent="0.25">
      <c r="D103" s="284"/>
    </row>
    <row r="104" spans="3:26" ht="29.1" customHeight="1" x14ac:dyDescent="0.25">
      <c r="D104" s="284"/>
    </row>
    <row r="105" spans="3:26" ht="33" customHeight="1" x14ac:dyDescent="0.25">
      <c r="D105" s="284"/>
    </row>
  </sheetData>
  <sheetProtection algorithmName="SHA-512" hashValue="hCSfuHM2qSTB1HeL90HsJGptAx1QTWRx/2uro3VH8LgU5m4jS62xJDvlS1MTN64VrEuSVeJTd1dujvx5yVixRQ==" saltValue="zClVBGJa7hMZTWC0r3KDew==" spinCount="100000" sheet="1" selectLockedCells="1"/>
  <mergeCells count="81">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 ref="Q45:V45"/>
    <mergeCell ref="Q46:V46"/>
    <mergeCell ref="N48:P48"/>
    <mergeCell ref="Q48:V48"/>
    <mergeCell ref="U41:U42"/>
    <mergeCell ref="S41:S42"/>
    <mergeCell ref="T41:T42"/>
    <mergeCell ref="U24:U25"/>
    <mergeCell ref="V41:V42"/>
    <mergeCell ref="A33:A37"/>
    <mergeCell ref="J41:J42"/>
    <mergeCell ref="K41:K42"/>
    <mergeCell ref="L41:L42"/>
    <mergeCell ref="D29:V29"/>
    <mergeCell ref="C94:C101"/>
    <mergeCell ref="E41:E42"/>
    <mergeCell ref="G41:G42"/>
    <mergeCell ref="H41:H42"/>
    <mergeCell ref="I41:I42"/>
    <mergeCell ref="D49:D50"/>
    <mergeCell ref="C57:C58"/>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A6:A10"/>
    <mergeCell ref="A11:A14"/>
    <mergeCell ref="A15:A23"/>
    <mergeCell ref="A24:A28"/>
    <mergeCell ref="A29:A32"/>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O49:O50"/>
    <mergeCell ref="N49:N50"/>
    <mergeCell ref="I49:I50"/>
    <mergeCell ref="J49:J50"/>
    <mergeCell ref="K49:K50"/>
    <mergeCell ref="L49:L50"/>
    <mergeCell ref="M49:M50"/>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baseColWidth="10" defaultColWidth="9.140625" defaultRowHeight="15" x14ac:dyDescent="0.2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x14ac:dyDescent="0.3">
      <c r="D2" s="91" t="s">
        <v>332</v>
      </c>
      <c r="E2" s="92"/>
      <c r="F2" s="93"/>
      <c r="G2" s="93"/>
      <c r="H2" s="93"/>
      <c r="I2" s="93"/>
    </row>
    <row r="3" spans="1:24" ht="41.45" customHeight="1" thickBot="1" x14ac:dyDescent="0.5">
      <c r="C3" s="31"/>
      <c r="D3" s="427" t="s">
        <v>333</v>
      </c>
      <c r="E3" s="32"/>
      <c r="F3" s="32"/>
      <c r="G3" s="32"/>
      <c r="H3" s="33"/>
      <c r="I3" s="33"/>
      <c r="J3" s="33"/>
      <c r="K3" s="33"/>
      <c r="L3" s="33"/>
      <c r="M3" s="33"/>
      <c r="N3" s="33"/>
      <c r="O3" s="33"/>
      <c r="P3" s="33"/>
      <c r="Q3" s="33"/>
      <c r="R3" s="33"/>
      <c r="S3" s="33"/>
      <c r="T3" s="33"/>
    </row>
    <row r="4" spans="1:24" ht="11.1" customHeight="1" x14ac:dyDescent="0.45">
      <c r="C4" s="31"/>
      <c r="D4" s="34"/>
      <c r="E4" s="35"/>
      <c r="F4" s="35"/>
      <c r="G4" s="35"/>
    </row>
    <row r="5" spans="1:24" ht="29.45" customHeight="1" x14ac:dyDescent="0.3">
      <c r="A5" s="36"/>
      <c r="B5" s="36"/>
      <c r="C5" s="31"/>
    </row>
    <row r="6" spans="1:24" ht="39.6" customHeight="1" x14ac:dyDescent="0.3">
      <c r="A6" s="1032"/>
      <c r="B6" s="123"/>
      <c r="C6" s="7"/>
      <c r="D6" s="12" t="s">
        <v>334</v>
      </c>
      <c r="E6" s="6"/>
      <c r="F6" s="6"/>
      <c r="G6" s="6"/>
      <c r="H6" s="6"/>
      <c r="I6" s="6"/>
      <c r="J6" s="6"/>
      <c r="K6" s="6"/>
      <c r="L6" s="6"/>
      <c r="M6" s="6"/>
      <c r="N6" s="6"/>
      <c r="O6" s="6"/>
      <c r="P6" s="6"/>
      <c r="Q6" s="6"/>
      <c r="R6" s="6"/>
      <c r="S6" s="6"/>
      <c r="T6" s="6"/>
      <c r="U6" s="6"/>
      <c r="V6" s="772" t="s">
        <v>7</v>
      </c>
    </row>
    <row r="7" spans="1:24" ht="11.45" customHeight="1" x14ac:dyDescent="0.3">
      <c r="A7" s="1032"/>
      <c r="B7" s="123"/>
      <c r="C7" s="7"/>
      <c r="D7" s="12"/>
      <c r="E7" s="6"/>
      <c r="F7" s="6"/>
      <c r="G7" s="6"/>
      <c r="H7" s="6"/>
      <c r="I7" s="6"/>
      <c r="J7" s="6"/>
      <c r="K7" s="6"/>
      <c r="L7" s="6"/>
      <c r="M7" s="6"/>
      <c r="N7" s="6"/>
      <c r="O7" s="6"/>
      <c r="P7" s="6"/>
      <c r="Q7" s="6"/>
      <c r="R7" s="6"/>
      <c r="S7" s="6"/>
      <c r="T7" s="680"/>
      <c r="U7" s="6"/>
    </row>
    <row r="8" spans="1:24" ht="22.5" customHeight="1" x14ac:dyDescent="0.3">
      <c r="A8" s="1032"/>
      <c r="B8" s="123"/>
      <c r="C8" s="681"/>
      <c r="D8" s="1027" t="s">
        <v>8</v>
      </c>
      <c r="E8" s="1027"/>
      <c r="F8" s="1027"/>
      <c r="G8" s="1027"/>
      <c r="H8" s="1027"/>
      <c r="I8" s="1027"/>
      <c r="J8" s="1033" t="s">
        <v>9</v>
      </c>
      <c r="K8" s="1033"/>
      <c r="L8" s="1033"/>
      <c r="M8" s="1033"/>
      <c r="N8" s="1033"/>
      <c r="O8" s="1033"/>
      <c r="P8" s="1033"/>
      <c r="Q8" s="1038" t="s">
        <v>10</v>
      </c>
      <c r="R8" s="1038"/>
      <c r="S8" s="682" t="s">
        <v>11</v>
      </c>
      <c r="T8" s="682" t="s">
        <v>12</v>
      </c>
      <c r="U8" s="682" t="s">
        <v>13</v>
      </c>
      <c r="V8" s="473" t="s">
        <v>14</v>
      </c>
    </row>
    <row r="9" spans="1:24" ht="26.1" customHeight="1" x14ac:dyDescent="0.3">
      <c r="A9" s="1032"/>
      <c r="B9" s="123"/>
      <c r="C9" s="681"/>
      <c r="D9" s="1028"/>
      <c r="E9" s="1028"/>
      <c r="F9" s="1028"/>
      <c r="G9" s="1028"/>
      <c r="H9" s="1028"/>
      <c r="I9" s="1028"/>
      <c r="J9" s="1034"/>
      <c r="K9" s="1034"/>
      <c r="L9" s="1034"/>
      <c r="M9" s="1034"/>
      <c r="N9" s="1034"/>
      <c r="O9" s="1034"/>
      <c r="P9" s="1034"/>
      <c r="Q9" s="1039" t="s">
        <v>15</v>
      </c>
      <c r="R9" s="1039"/>
      <c r="S9" s="683" t="s">
        <v>16</v>
      </c>
      <c r="T9" s="684" t="s">
        <v>17</v>
      </c>
      <c r="U9" s="683" t="s">
        <v>18</v>
      </c>
      <c r="V9" s="474" t="s">
        <v>19</v>
      </c>
    </row>
    <row r="10" spans="1:24" ht="77.25" customHeight="1" x14ac:dyDescent="0.25">
      <c r="A10" s="1032"/>
      <c r="B10" s="123"/>
      <c r="C10" s="685" t="s">
        <v>20</v>
      </c>
      <c r="D10" s="1031" t="s">
        <v>335</v>
      </c>
      <c r="E10" s="1031"/>
      <c r="F10" s="1031"/>
      <c r="G10" s="1031"/>
      <c r="H10" s="1031"/>
      <c r="I10" s="1031"/>
      <c r="J10" s="1035" t="s">
        <v>336</v>
      </c>
      <c r="K10" s="1035"/>
      <c r="L10" s="1035"/>
      <c r="M10" s="1035"/>
      <c r="N10" s="1035"/>
      <c r="O10" s="1035"/>
      <c r="P10" s="1035"/>
      <c r="Q10" s="1040">
        <v>0</v>
      </c>
      <c r="R10" s="1040"/>
      <c r="S10" s="687">
        <v>1</v>
      </c>
      <c r="T10" s="687">
        <v>2</v>
      </c>
      <c r="U10" s="686">
        <v>3</v>
      </c>
      <c r="V10" s="475"/>
    </row>
    <row r="11" spans="1:24" ht="102.75" customHeight="1" x14ac:dyDescent="0.25">
      <c r="A11" s="1032"/>
      <c r="B11" s="123"/>
      <c r="C11" s="685" t="s">
        <v>21</v>
      </c>
      <c r="D11" s="1031" t="s">
        <v>337</v>
      </c>
      <c r="E11" s="1031"/>
      <c r="F11" s="1031"/>
      <c r="G11" s="1031"/>
      <c r="H11" s="1031"/>
      <c r="I11" s="1031"/>
      <c r="J11" s="1035" t="s">
        <v>338</v>
      </c>
      <c r="K11" s="1035"/>
      <c r="L11" s="1035"/>
      <c r="M11" s="1035"/>
      <c r="N11" s="1035"/>
      <c r="O11" s="1035"/>
      <c r="P11" s="1035"/>
      <c r="Q11" s="1040">
        <v>0</v>
      </c>
      <c r="R11" s="1040"/>
      <c r="S11" s="687">
        <v>1</v>
      </c>
      <c r="T11" s="687">
        <v>2</v>
      </c>
      <c r="U11" s="686">
        <v>3</v>
      </c>
      <c r="V11" s="475"/>
    </row>
    <row r="12" spans="1:24" ht="65.45" customHeight="1" thickBot="1" x14ac:dyDescent="0.3">
      <c r="A12" s="1032"/>
      <c r="B12" s="123"/>
      <c r="C12" s="685" t="s">
        <v>22</v>
      </c>
      <c r="D12" s="1030" t="s">
        <v>339</v>
      </c>
      <c r="E12" s="1030"/>
      <c r="F12" s="1030"/>
      <c r="G12" s="1030"/>
      <c r="H12" s="1030"/>
      <c r="I12" s="1030"/>
      <c r="J12" s="1036" t="s">
        <v>340</v>
      </c>
      <c r="K12" s="1036"/>
      <c r="L12" s="1036"/>
      <c r="M12" s="1036"/>
      <c r="N12" s="1036"/>
      <c r="O12" s="1036"/>
      <c r="P12" s="1036"/>
      <c r="Q12" s="1041">
        <v>0</v>
      </c>
      <c r="R12" s="1041"/>
      <c r="S12" s="688"/>
      <c r="T12" s="688"/>
      <c r="U12" s="689">
        <v>3</v>
      </c>
      <c r="V12" s="477"/>
      <c r="W12" s="51"/>
      <c r="X12" s="51"/>
    </row>
    <row r="13" spans="1:24" ht="30.95" customHeight="1" x14ac:dyDescent="0.25">
      <c r="A13" s="1032"/>
      <c r="B13" s="123"/>
      <c r="C13" s="53"/>
      <c r="U13" s="125"/>
    </row>
    <row r="14" spans="1:24" ht="29.1" customHeight="1" x14ac:dyDescent="0.25">
      <c r="A14" s="123"/>
      <c r="B14" s="123"/>
      <c r="C14" s="53"/>
      <c r="P14" s="124"/>
      <c r="Q14" s="124"/>
      <c r="R14" s="690"/>
      <c r="S14" s="1037" t="s">
        <v>341</v>
      </c>
      <c r="T14" s="1037"/>
      <c r="U14" s="1037"/>
      <c r="V14" s="17" t="e">
        <f>MAX(AVERAGE(V10,V11),V12)</f>
        <v>#DIV/0!</v>
      </c>
    </row>
    <row r="15" spans="1:24" s="51" customFormat="1" ht="27.6" customHeight="1" x14ac:dyDescent="0.25">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x14ac:dyDescent="0.25">
      <c r="A16" s="54"/>
      <c r="B16" s="54"/>
      <c r="P16" s="472"/>
      <c r="Q16" s="472"/>
      <c r="R16" s="690"/>
      <c r="S16" s="1037" t="s">
        <v>342</v>
      </c>
      <c r="T16" s="1037"/>
      <c r="U16" s="1037"/>
      <c r="V16" s="15" t="e">
        <f>IF(V14&lt;=1,"Bajo",IF(V14&lt;=2,"Medio","Alto"))</f>
        <v>#DIV/0!</v>
      </c>
    </row>
    <row r="17" spans="1:31" ht="31.5" customHeight="1" x14ac:dyDescent="0.25">
      <c r="A17" s="59"/>
      <c r="B17" s="59"/>
      <c r="P17" s="124"/>
      <c r="Q17" s="124"/>
      <c r="R17" s="124"/>
      <c r="S17" s="124"/>
      <c r="T17" s="70"/>
      <c r="U17" s="126"/>
    </row>
    <row r="18" spans="1:31" ht="25.5" customHeight="1" x14ac:dyDescent="0.25">
      <c r="A18" s="1026"/>
      <c r="B18" s="63"/>
      <c r="C18" s="74"/>
      <c r="D18" s="827" t="s">
        <v>32</v>
      </c>
      <c r="E18" s="827"/>
      <c r="F18" s="827"/>
      <c r="G18" s="827"/>
      <c r="H18" s="827"/>
      <c r="I18" s="827"/>
      <c r="J18" s="827"/>
      <c r="K18" s="827"/>
      <c r="L18" s="827"/>
      <c r="M18" s="827"/>
      <c r="N18" s="827"/>
      <c r="O18" s="827"/>
      <c r="P18" s="827"/>
      <c r="Q18" s="827"/>
      <c r="R18" s="827"/>
      <c r="S18" s="827"/>
      <c r="T18" s="827"/>
      <c r="U18" s="827"/>
      <c r="V18" s="827"/>
    </row>
    <row r="19" spans="1:31" ht="47.1" customHeight="1" x14ac:dyDescent="0.25">
      <c r="A19" s="1026"/>
      <c r="B19" s="63"/>
      <c r="C19" s="74"/>
      <c r="D19" s="1022" t="s">
        <v>343</v>
      </c>
      <c r="E19" s="1022"/>
      <c r="F19" s="1022"/>
      <c r="G19" s="1022"/>
      <c r="H19" s="1022"/>
      <c r="I19" s="1022"/>
      <c r="J19" s="1022"/>
      <c r="K19" s="1022"/>
      <c r="L19" s="1022"/>
      <c r="M19" s="1022"/>
      <c r="N19" s="1022"/>
      <c r="O19" s="1022"/>
      <c r="P19" s="1022"/>
      <c r="Q19" s="1022"/>
      <c r="R19" s="1022"/>
      <c r="S19" s="1022"/>
      <c r="T19" s="1022"/>
      <c r="U19" s="1022"/>
      <c r="V19" s="1022"/>
    </row>
    <row r="20" spans="1:31" ht="25.5" customHeight="1" x14ac:dyDescent="0.25">
      <c r="A20" s="1026"/>
      <c r="B20" s="63"/>
      <c r="C20" s="74"/>
      <c r="D20" s="105"/>
      <c r="E20" s="105"/>
      <c r="F20" s="105"/>
      <c r="G20" s="105"/>
      <c r="H20" s="105"/>
      <c r="I20" s="105"/>
      <c r="J20" s="105"/>
      <c r="K20" s="105"/>
      <c r="L20" s="105"/>
      <c r="M20" s="105"/>
      <c r="N20" s="105"/>
      <c r="O20" s="105"/>
      <c r="P20" s="105"/>
      <c r="Q20" s="105"/>
      <c r="R20" s="105"/>
      <c r="S20" s="105"/>
      <c r="T20" s="105"/>
    </row>
    <row r="21" spans="1:31" ht="36" customHeight="1" x14ac:dyDescent="0.25">
      <c r="A21" s="1026"/>
      <c r="B21" s="63"/>
      <c r="C21" s="6"/>
      <c r="D21" s="958" t="s">
        <v>344</v>
      </c>
      <c r="E21" s="958"/>
      <c r="F21" s="958"/>
      <c r="G21" s="958"/>
      <c r="H21" s="958"/>
      <c r="I21" s="958"/>
      <c r="J21" s="958"/>
      <c r="K21" s="133"/>
      <c r="L21" s="133"/>
      <c r="M21" s="133"/>
      <c r="N21" s="133"/>
      <c r="O21" s="133"/>
      <c r="P21" s="134"/>
      <c r="Q21" s="134"/>
      <c r="R21" s="134"/>
      <c r="S21" s="134"/>
      <c r="T21" s="106"/>
      <c r="U21" s="106"/>
      <c r="V21" s="791" t="s">
        <v>558</v>
      </c>
      <c r="W21" s="106"/>
      <c r="X21" s="106"/>
    </row>
    <row r="22" spans="1:31" ht="21" customHeight="1" thickBot="1" x14ac:dyDescent="0.35">
      <c r="A22" s="1026"/>
      <c r="B22" s="63"/>
      <c r="C22" s="7"/>
      <c r="D22" s="838" t="s">
        <v>8</v>
      </c>
      <c r="E22" s="838"/>
      <c r="F22" s="838"/>
      <c r="G22" s="838"/>
      <c r="H22" s="838"/>
      <c r="I22" s="839"/>
      <c r="J22" s="1023" t="s">
        <v>9</v>
      </c>
      <c r="K22" s="977"/>
      <c r="L22" s="977"/>
      <c r="M22" s="977"/>
      <c r="N22" s="977"/>
      <c r="O22" s="1024"/>
      <c r="P22" s="846" t="s">
        <v>36</v>
      </c>
      <c r="Q22" s="847"/>
      <c r="R22" s="848"/>
      <c r="S22" s="846" t="s">
        <v>37</v>
      </c>
      <c r="T22" s="847"/>
      <c r="U22" s="848"/>
      <c r="V22" s="842" t="s">
        <v>38</v>
      </c>
      <c r="AE22" s="29" t="s">
        <v>33</v>
      </c>
    </row>
    <row r="23" spans="1:31" ht="30" customHeight="1" x14ac:dyDescent="0.3">
      <c r="A23" s="65"/>
      <c r="B23" s="65"/>
      <c r="C23" s="7"/>
      <c r="D23" s="838"/>
      <c r="E23" s="838"/>
      <c r="F23" s="838"/>
      <c r="G23" s="838"/>
      <c r="H23" s="838"/>
      <c r="I23" s="839"/>
      <c r="J23" s="1023"/>
      <c r="K23" s="977"/>
      <c r="L23" s="977"/>
      <c r="M23" s="977"/>
      <c r="N23" s="977"/>
      <c r="O23" s="1024"/>
      <c r="P23" s="438" t="s">
        <v>39</v>
      </c>
      <c r="Q23" s="438" t="s">
        <v>40</v>
      </c>
      <c r="R23" s="438" t="s">
        <v>41</v>
      </c>
      <c r="S23" s="438" t="s">
        <v>39</v>
      </c>
      <c r="T23" s="438" t="s">
        <v>40</v>
      </c>
      <c r="U23" s="439" t="s">
        <v>41</v>
      </c>
      <c r="V23" s="1025"/>
    </row>
    <row r="24" spans="1:31" ht="56.1" customHeight="1" thickBot="1" x14ac:dyDescent="0.3">
      <c r="C24" s="8" t="s">
        <v>23</v>
      </c>
      <c r="D24" s="1020" t="s">
        <v>345</v>
      </c>
      <c r="E24" s="1020"/>
      <c r="F24" s="1020"/>
      <c r="G24" s="1020"/>
      <c r="H24" s="1020"/>
      <c r="I24" s="1020"/>
      <c r="J24" s="1019" t="s">
        <v>346</v>
      </c>
      <c r="K24" s="1019"/>
      <c r="L24" s="1019"/>
      <c r="M24" s="1019"/>
      <c r="N24" s="1019"/>
      <c r="O24" s="1019"/>
      <c r="P24" s="464">
        <v>1</v>
      </c>
      <c r="Q24" s="465" t="s">
        <v>548</v>
      </c>
      <c r="R24" s="476" t="s">
        <v>549</v>
      </c>
      <c r="S24" s="464" t="s">
        <v>550</v>
      </c>
      <c r="T24" s="464" t="s">
        <v>551</v>
      </c>
      <c r="U24" s="464" t="s">
        <v>552</v>
      </c>
      <c r="V24" s="790">
        <v>1.3</v>
      </c>
      <c r="W24" s="128"/>
      <c r="X24" s="429"/>
    </row>
    <row r="25" spans="1:31" ht="20.45" customHeight="1" x14ac:dyDescent="0.25">
      <c r="A25" s="65"/>
      <c r="B25" s="65"/>
      <c r="C25" s="925"/>
      <c r="D25" s="129"/>
      <c r="E25" s="129"/>
      <c r="F25" s="129"/>
      <c r="G25" s="129"/>
      <c r="H25" s="129"/>
      <c r="I25" s="129"/>
      <c r="J25" s="110"/>
      <c r="K25" s="110"/>
      <c r="L25" s="110"/>
      <c r="M25" s="110"/>
      <c r="N25" s="110"/>
      <c r="O25" s="110"/>
      <c r="P25" s="111"/>
      <c r="Q25" s="111"/>
      <c r="R25" s="111"/>
      <c r="S25" s="111"/>
      <c r="X25" s="429"/>
    </row>
    <row r="26" spans="1:31" ht="29.1" customHeight="1" x14ac:dyDescent="0.25">
      <c r="C26" s="925"/>
      <c r="D26" s="85"/>
      <c r="E26" s="85"/>
      <c r="F26" s="85"/>
      <c r="G26" s="85"/>
      <c r="H26" s="85"/>
      <c r="I26" s="85"/>
      <c r="J26" s="85"/>
      <c r="K26" s="85"/>
      <c r="L26" s="85"/>
      <c r="M26" s="85"/>
      <c r="N26" s="85"/>
      <c r="O26" s="85"/>
      <c r="Q26" s="72"/>
      <c r="R26" s="72"/>
      <c r="S26" s="591" t="s">
        <v>347</v>
      </c>
      <c r="T26" s="602"/>
      <c r="U26" s="602"/>
      <c r="V26" s="17" t="e">
        <f>IF(V24*V14&gt;3,3,V24*V14)</f>
        <v>#DIV/0!</v>
      </c>
      <c r="W26" s="82"/>
      <c r="X26" s="679" t="e">
        <f>MAX(V26,V14)</f>
        <v>#DIV/0!</v>
      </c>
    </row>
    <row r="27" spans="1:31" ht="14.1" customHeight="1" x14ac:dyDescent="0.25">
      <c r="C27" s="1029"/>
      <c r="D27" s="85"/>
      <c r="E27" s="85"/>
      <c r="F27" s="85"/>
      <c r="G27" s="85"/>
      <c r="H27" s="85"/>
      <c r="I27" s="85"/>
      <c r="J27" s="85"/>
      <c r="K27" s="85"/>
      <c r="L27" s="85"/>
      <c r="M27" s="85"/>
      <c r="N27" s="85"/>
      <c r="O27" s="85"/>
      <c r="P27" s="84"/>
      <c r="Q27" s="84"/>
      <c r="R27" s="84"/>
      <c r="S27" s="437"/>
      <c r="T27" s="6"/>
      <c r="U27" s="693"/>
      <c r="V27" s="6"/>
      <c r="X27" s="429"/>
    </row>
    <row r="28" spans="1:31" ht="29.1" customHeight="1" x14ac:dyDescent="0.25">
      <c r="C28" s="1029"/>
      <c r="D28" s="129"/>
      <c r="E28" s="129"/>
      <c r="F28" s="129"/>
      <c r="G28" s="129"/>
      <c r="H28" s="129"/>
      <c r="I28" s="129"/>
      <c r="J28" s="110"/>
      <c r="K28" s="110"/>
      <c r="L28" s="110"/>
      <c r="M28" s="110"/>
      <c r="N28" s="110"/>
      <c r="O28" s="110"/>
      <c r="P28" s="472"/>
      <c r="Q28" s="472"/>
      <c r="R28" s="472"/>
      <c r="S28" s="1021" t="s">
        <v>348</v>
      </c>
      <c r="T28" s="1021"/>
      <c r="U28" s="1021"/>
      <c r="V28" s="601" t="e">
        <f>IF(V26&lt;=1,"Bajo",IF(V26&lt;=2,"Medio","Alto"))</f>
        <v>#DIV/0!</v>
      </c>
      <c r="X28" s="429"/>
    </row>
    <row r="29" spans="1:31" ht="14.45" customHeight="1" x14ac:dyDescent="0.25">
      <c r="C29" s="1029"/>
      <c r="L29" s="48"/>
      <c r="M29" s="127"/>
      <c r="N29" s="127"/>
      <c r="O29" s="127"/>
      <c r="P29" s="102"/>
      <c r="Q29" s="102"/>
      <c r="R29" s="102"/>
      <c r="S29" s="102"/>
      <c r="T29" s="102"/>
      <c r="U29" s="102"/>
      <c r="V29" s="102"/>
      <c r="W29" s="102"/>
      <c r="X29" s="102"/>
    </row>
    <row r="30" spans="1:31" ht="13.5" customHeight="1" x14ac:dyDescent="0.25">
      <c r="C30" s="1029"/>
      <c r="D30" s="37"/>
    </row>
    <row r="31" spans="1:31" ht="30" customHeight="1" x14ac:dyDescent="0.25">
      <c r="A31" s="130"/>
      <c r="B31" s="130"/>
      <c r="C31" s="74"/>
    </row>
    <row r="32" spans="1:31" ht="24" customHeight="1" x14ac:dyDescent="0.25"/>
    <row r="33" spans="3:20" ht="15" customHeight="1" x14ac:dyDescent="0.25"/>
    <row r="34" spans="3:20" ht="20.45" customHeight="1" x14ac:dyDescent="0.25">
      <c r="C34" s="47"/>
    </row>
    <row r="35" spans="3:20" ht="20.100000000000001" customHeight="1" x14ac:dyDescent="0.25">
      <c r="C35" s="131"/>
    </row>
    <row r="36" spans="3:20" ht="48" customHeight="1" x14ac:dyDescent="0.25"/>
    <row r="37" spans="3:20" ht="14.45" customHeight="1" x14ac:dyDescent="0.25"/>
    <row r="38" spans="3:20" ht="14.45" customHeight="1" x14ac:dyDescent="0.25"/>
    <row r="39" spans="3:20" ht="23.45" customHeight="1" x14ac:dyDescent="0.25">
      <c r="D39" s="1018"/>
      <c r="E39" s="1018"/>
      <c r="F39" s="1018"/>
      <c r="G39" s="1018"/>
      <c r="H39" s="1018"/>
      <c r="I39" s="1018"/>
      <c r="J39" s="1018"/>
      <c r="K39" s="1018"/>
      <c r="L39" s="1018"/>
      <c r="M39" s="1018"/>
      <c r="N39" s="1018"/>
      <c r="O39" s="1018"/>
      <c r="P39" s="132"/>
      <c r="Q39" s="132"/>
      <c r="R39" s="132"/>
      <c r="S39" s="132"/>
      <c r="T39" s="132"/>
    </row>
    <row r="40" spans="3:20" ht="71.099999999999994" customHeight="1" x14ac:dyDescent="0.25"/>
    <row r="41" spans="3:20" ht="32.450000000000003" customHeight="1" x14ac:dyDescent="0.25"/>
    <row r="42" spans="3:20" ht="54.6" customHeight="1" x14ac:dyDescent="0.25"/>
    <row r="44" spans="3:20" ht="29.25" customHeight="1" x14ac:dyDescent="0.25"/>
  </sheetData>
  <sheetProtection algorithmName="SHA-512" hashValue="jn22ZPshAQ3ioqMcbX8lS+RamWyKrw6gKns7XYW0w1aeDwfFvSZEIDy+BOAixDc2xOwx/o0As5ByUuwJyX9D8Q==" saltValue="1F0vZRCpS+R72mWQQjqZ2w==" spinCount="100000" sheet="1" selectLockedCells="1"/>
  <mergeCells count="33">
    <mergeCell ref="S16:U16"/>
    <mergeCell ref="S14:U14"/>
    <mergeCell ref="Q8:R8"/>
    <mergeCell ref="Q9:R9"/>
    <mergeCell ref="Q10:R10"/>
    <mergeCell ref="Q11:R11"/>
    <mergeCell ref="Q12:R1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D39:O39"/>
    <mergeCell ref="J24:O24"/>
    <mergeCell ref="D24:I24"/>
    <mergeCell ref="S28:U28"/>
    <mergeCell ref="D18:V18"/>
    <mergeCell ref="D19:V19"/>
    <mergeCell ref="P22:R22"/>
    <mergeCell ref="D22:I23"/>
    <mergeCell ref="J22:O23"/>
    <mergeCell ref="V22:V23"/>
    <mergeCell ref="S22:U2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332</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74.099999999999994"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349</v>
      </c>
      <c r="D7" s="37"/>
      <c r="T7" s="142"/>
      <c r="U7" s="142"/>
      <c r="AG7" s="142"/>
    </row>
    <row r="8" spans="1:33" ht="19.5" customHeight="1" x14ac:dyDescent="0.25">
      <c r="A8" s="879"/>
      <c r="B8" s="534" t="s">
        <v>88</v>
      </c>
      <c r="C8" s="534"/>
      <c r="D8" s="534"/>
      <c r="E8" s="534"/>
      <c r="F8" s="52"/>
      <c r="G8" s="880" t="s">
        <v>350</v>
      </c>
      <c r="H8" s="880"/>
      <c r="I8" s="880"/>
      <c r="J8" s="880"/>
      <c r="K8" s="880"/>
      <c r="L8" s="880"/>
      <c r="M8" s="143"/>
      <c r="N8" s="85"/>
      <c r="O8" s="144" t="s">
        <v>351</v>
      </c>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867"/>
      <c r="L9" s="190"/>
      <c r="M9" s="190"/>
      <c r="N9" s="85"/>
      <c r="O9" s="868" t="s">
        <v>94</v>
      </c>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95" t="s">
        <v>99</v>
      </c>
      <c r="L10" s="147"/>
      <c r="M10" s="147"/>
      <c r="N10" s="147"/>
      <c r="O10" s="95" t="s">
        <v>100</v>
      </c>
      <c r="P10" s="95" t="s">
        <v>101</v>
      </c>
      <c r="Q10" s="95"/>
      <c r="R10" s="6"/>
      <c r="S10" s="6"/>
      <c r="U10" s="95"/>
      <c r="V10" s="95"/>
      <c r="W10" s="95"/>
      <c r="X10" s="95"/>
      <c r="Y10" s="95"/>
      <c r="Z10" s="147"/>
      <c r="AA10" s="147"/>
      <c r="AB10" s="147"/>
      <c r="AC10" s="95"/>
      <c r="AD10" s="95"/>
    </row>
    <row r="11" spans="1:33" ht="73.5"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102</v>
      </c>
      <c r="M11" s="177" t="s">
        <v>103</v>
      </c>
      <c r="N11" s="147"/>
      <c r="O11" s="585" t="s">
        <v>242</v>
      </c>
      <c r="P11" s="585" t="s">
        <v>352</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243</v>
      </c>
      <c r="H12" s="180" t="s">
        <v>243</v>
      </c>
      <c r="I12" s="180" t="s">
        <v>243</v>
      </c>
      <c r="J12" s="180" t="str">
        <f>IF(G5="Small Residential/Office/Shop", " [0: Yes | 3: No]","[0: Yes | 3: No]")</f>
        <v>[0: Yes | 3: No]</v>
      </c>
      <c r="K12" s="151" t="s">
        <v>353</v>
      </c>
      <c r="L12" s="180" t="s">
        <v>111</v>
      </c>
      <c r="M12" s="181" t="s">
        <v>112</v>
      </c>
      <c r="N12" s="107"/>
      <c r="O12" s="191" t="s">
        <v>113</v>
      </c>
      <c r="P12" s="191" t="s">
        <v>354</v>
      </c>
      <c r="Q12" s="152"/>
      <c r="R12" s="182" t="s">
        <v>14</v>
      </c>
      <c r="S12" s="183" t="s">
        <v>112</v>
      </c>
      <c r="U12" s="153"/>
      <c r="V12" s="153"/>
      <c r="W12" s="154"/>
      <c r="X12" s="153"/>
      <c r="Y12" s="153"/>
      <c r="Z12" s="153"/>
      <c r="AA12" s="153"/>
      <c r="AB12" s="107"/>
      <c r="AC12" s="152"/>
      <c r="AD12" s="152"/>
      <c r="AE12" s="153"/>
      <c r="AF12" s="153"/>
    </row>
    <row r="13" spans="1:33" ht="102" customHeight="1" x14ac:dyDescent="0.25">
      <c r="A13" s="857"/>
      <c r="B13" s="629"/>
      <c r="C13" s="541" t="str">
        <f>IF($G$5=Sheet2!$A$2,Sheet2!A3,IF($G$5=Sheet2!$A$22,Sheet2!A23,IF($G$5=Sheet2!$A$42,Sheet2!A43, IF($G$5=Sheet2!$A$62,Sheet2!A63,Sheet2!A83))))</f>
        <v>TODOS LOS COMPONENTES - Evaluación simplificada</v>
      </c>
      <c r="D13" s="624" t="s">
        <v>115</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x14ac:dyDescent="0.25">
      <c r="A15" s="857"/>
      <c r="B15" s="859"/>
      <c r="C15" s="535">
        <f>IF($G$5=Sheet2!$A$2,Sheet2!A5,IF($G$5=Sheet2!$A$22,Sheet2!A25,IF($G$5=Sheet2!$A$42,Sheet2!A45, IF($G$5=Sheet2!$A$62,Sheet2!A65,Sheet2!A85))))</f>
        <v>0</v>
      </c>
      <c r="D15" s="625" t="s">
        <v>115</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x14ac:dyDescent="0.25">
      <c r="A18" s="165"/>
      <c r="B18" s="859"/>
      <c r="C18" s="535">
        <f>IF($G$5=Sheet2!$A$2,Sheet2!A8,IF($G$5=Sheet2!$A$22,Sheet2!A28,IF($G$5=Sheet2!$A$42,Sheet2!A48, IF($G$5=Sheet2!$A$62,Sheet2!A68,Sheet2!A88))))</f>
        <v>0</v>
      </c>
      <c r="D18" s="625" t="s">
        <v>115</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x14ac:dyDescent="0.25">
      <c r="A23" s="194"/>
      <c r="B23" s="861"/>
      <c r="C23" s="535">
        <f>IF($G$5=Sheet2!$A$2,Sheet2!A13,IF($G$5=Sheet2!$A$22,Sheet2!A33,IF($G$5=Sheet2!$A$42,Sheet2!A53, IF($G$5=Sheet2!$A$62,Sheet2!A73,Sheet2!A93))))</f>
        <v>0</v>
      </c>
      <c r="D23" s="625" t="s">
        <v>115</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x14ac:dyDescent="0.25">
      <c r="B27" s="864"/>
      <c r="C27" s="535">
        <f>IF($G$5=Sheet2!$A$2,Sheet2!A17,IF($G$5=Sheet2!$A$22,Sheet2!A37,IF($G$5=Sheet2!$A$42,Sheet2!A57, IF($G$5=Sheet2!$A$62,Sheet2!A77,Sheet2!A97))))</f>
        <v>0</v>
      </c>
      <c r="D27" s="625" t="s">
        <v>115</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33</v>
      </c>
    </row>
    <row r="29" spans="1:32" ht="56.1" customHeight="1" x14ac:dyDescent="0.25">
      <c r="B29" s="864"/>
      <c r="C29" s="535">
        <f>IF($G$5=Sheet2!$A$2,Sheet2!A19,IF($G$5=Sheet2!$A$22,Sheet2!A39,IF($G$5=Sheet2!$A$42,Sheet2!A59, IF($G$5=Sheet2!$A$62,Sheet2!A79,Sheet2!A99))))</f>
        <v>0</v>
      </c>
      <c r="D29" s="625" t="s">
        <v>115</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x14ac:dyDescent="0.25">
      <c r="B30" s="865"/>
      <c r="C30" s="535">
        <f>IF($G$5=Sheet2!$A$2,Sheet2!A20,IF($G$5=Sheet2!$A$22,Sheet2!A40,IF($G$5=Sheet2!$A$42,Sheet2!A60, IF($G$5=Sheet2!$A$62,Sheet2!A80,Sheet2!A100))))</f>
        <v>0</v>
      </c>
      <c r="D30" s="625" t="s">
        <v>115</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x14ac:dyDescent="0.25">
      <c r="C31" s="187" t="s">
        <v>355</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A13:A15"/>
    <mergeCell ref="A6:A10"/>
    <mergeCell ref="A11:A12"/>
    <mergeCell ref="B14:B21"/>
    <mergeCell ref="AE8:AF8"/>
    <mergeCell ref="G8:L8"/>
    <mergeCell ref="R8:S8"/>
    <mergeCell ref="U8:Z8"/>
    <mergeCell ref="G9:K9"/>
    <mergeCell ref="O9:P9"/>
    <mergeCell ref="H5:I5"/>
    <mergeCell ref="B2:E2"/>
    <mergeCell ref="B11:C11"/>
    <mergeCell ref="B22:B24"/>
    <mergeCell ref="B25:B30"/>
    <mergeCell ref="B9:C10"/>
    <mergeCell ref="B12:C12"/>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baseColWidth="10" defaultColWidth="9.140625" defaultRowHeight="15" x14ac:dyDescent="0.2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x14ac:dyDescent="0.3">
      <c r="A2" s="30"/>
      <c r="B2" s="30"/>
      <c r="C2" s="30"/>
      <c r="D2" s="91" t="s">
        <v>356</v>
      </c>
      <c r="J2" s="188"/>
      <c r="K2" s="188"/>
      <c r="L2" s="188"/>
    </row>
    <row r="3" spans="1:12" ht="41.45" customHeight="1" thickBot="1" x14ac:dyDescent="0.5">
      <c r="A3" s="30"/>
      <c r="B3" s="30"/>
      <c r="C3" s="30"/>
      <c r="D3" s="199" t="s">
        <v>357</v>
      </c>
      <c r="E3" s="200"/>
      <c r="F3" s="201"/>
      <c r="G3" s="201"/>
      <c r="H3" s="201"/>
      <c r="I3" s="201"/>
      <c r="J3" s="188"/>
      <c r="K3" s="188"/>
      <c r="L3" s="188"/>
    </row>
    <row r="4" spans="1:12" ht="22.5" customHeight="1" thickTop="1" x14ac:dyDescent="0.3">
      <c r="A4" s="30"/>
      <c r="B4" s="30"/>
      <c r="C4" s="30"/>
      <c r="D4" s="1043" t="s">
        <v>120</v>
      </c>
      <c r="E4" s="1043"/>
      <c r="F4" s="1043"/>
      <c r="G4" s="1043"/>
      <c r="H4" s="1043"/>
      <c r="I4" s="1043"/>
      <c r="J4" s="188"/>
      <c r="K4" s="188"/>
      <c r="L4" s="188"/>
    </row>
    <row r="5" spans="1:12" ht="15" customHeight="1" thickBot="1" x14ac:dyDescent="0.35">
      <c r="A5" s="140"/>
      <c r="B5" s="140"/>
      <c r="D5" s="580"/>
      <c r="E5" s="583"/>
      <c r="F5" s="747">
        <f>IFERROR(AVERAGE(F10:F26),0)</f>
        <v>0</v>
      </c>
      <c r="G5" s="750"/>
      <c r="H5" s="750"/>
      <c r="I5" s="750"/>
      <c r="J5" s="275"/>
      <c r="K5" s="188"/>
      <c r="L5" s="188"/>
    </row>
    <row r="6" spans="1:12" ht="30.6" customHeight="1" x14ac:dyDescent="0.3">
      <c r="A6" s="879"/>
      <c r="B6" s="38"/>
      <c r="C6" s="30"/>
      <c r="D6" s="990"/>
      <c r="E6" s="1044" t="s">
        <v>123</v>
      </c>
      <c r="F6" s="587" t="s">
        <v>124</v>
      </c>
      <c r="G6" s="587" t="s">
        <v>125</v>
      </c>
      <c r="H6" s="999" t="s">
        <v>126</v>
      </c>
      <c r="I6" s="1042"/>
      <c r="J6" s="741" t="s">
        <v>358</v>
      </c>
      <c r="K6" s="429"/>
      <c r="L6" s="418"/>
    </row>
    <row r="7" spans="1:12" ht="23.1" customHeight="1" x14ac:dyDescent="0.3">
      <c r="A7" s="879"/>
      <c r="B7" s="38"/>
      <c r="C7" s="30"/>
      <c r="D7" s="898"/>
      <c r="E7" s="1045"/>
      <c r="F7" s="551" t="s">
        <v>14</v>
      </c>
      <c r="G7" s="550" t="s">
        <v>14</v>
      </c>
      <c r="H7" s="552" t="s">
        <v>127</v>
      </c>
      <c r="I7" s="553" t="s">
        <v>112</v>
      </c>
      <c r="J7" s="429"/>
      <c r="K7" s="429"/>
      <c r="L7" s="418"/>
    </row>
    <row r="8" spans="1:12" ht="21.6" customHeight="1" x14ac:dyDescent="0.3">
      <c r="A8" s="149"/>
      <c r="B8" s="149"/>
      <c r="C8" s="36"/>
      <c r="D8" s="230"/>
      <c r="E8" s="231"/>
      <c r="F8" s="232" t="s">
        <v>128</v>
      </c>
      <c r="G8" s="232" t="s">
        <v>129</v>
      </c>
      <c r="H8" s="232" t="s">
        <v>130</v>
      </c>
      <c r="I8" s="232" t="s">
        <v>130</v>
      </c>
      <c r="J8" s="429"/>
      <c r="K8" s="429"/>
      <c r="L8" s="418"/>
    </row>
    <row r="9" spans="1:12" ht="36.6" customHeight="1" x14ac:dyDescent="0.3">
      <c r="A9" s="857"/>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x14ac:dyDescent="0.25">
      <c r="A10" s="857"/>
      <c r="B10" s="50"/>
      <c r="C10" s="50"/>
      <c r="D10" s="858" t="s">
        <v>114</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359</v>
      </c>
      <c r="L10" s="418"/>
    </row>
    <row r="11" spans="1:12" ht="39.6" customHeight="1" x14ac:dyDescent="0.25">
      <c r="A11" s="50"/>
      <c r="B11" s="50"/>
      <c r="C11" s="50"/>
      <c r="D11" s="858"/>
      <c r="E11" s="698">
        <v>0</v>
      </c>
      <c r="F11" s="694" t="str">
        <v>N/A</v>
      </c>
      <c r="G11" s="695" t="str">
        <f>IF(E11=0,"N/A",MAX('Wind-Step 1'!$V$26,'Wind-Step 1'!$V$14))</f>
        <v>N/A</v>
      </c>
      <c r="H11" s="696" t="str">
        <f t="shared" si="1"/>
        <v>N/A</v>
      </c>
      <c r="I11" s="634" t="str">
        <f t="shared" si="0"/>
        <v>N/A</v>
      </c>
      <c r="J11" s="742" t="e">
        <f>IF(E9="N/A",F28*'Wind-Step 1'!$X$26,F9*'Wind-Step 1'!$X$26)</f>
        <v>#DIV/0!</v>
      </c>
      <c r="K11" s="429" t="s">
        <v>360</v>
      </c>
      <c r="L11" s="418"/>
    </row>
    <row r="12" spans="1:12" ht="47.45" customHeight="1" x14ac:dyDescent="0.25">
      <c r="A12" s="165"/>
      <c r="B12" s="165"/>
      <c r="C12" s="50"/>
      <c r="D12" s="858"/>
      <c r="E12" s="698">
        <v>0</v>
      </c>
      <c r="F12" s="694" t="str">
        <v>N/A</v>
      </c>
      <c r="G12" s="695" t="str">
        <f>IF(E12=0,"N/A",MAX('Wind-Step 1'!$V$26,'Wind-Step 1'!$V$14))</f>
        <v>N/A</v>
      </c>
      <c r="H12" s="696" t="str">
        <f t="shared" si="1"/>
        <v>N/A</v>
      </c>
      <c r="I12" s="634" t="str">
        <f t="shared" si="0"/>
        <v>N/A</v>
      </c>
      <c r="J12" s="429" t="s">
        <v>33</v>
      </c>
      <c r="K12" s="429"/>
      <c r="L12" s="418"/>
    </row>
    <row r="13" spans="1:12" ht="44.1" customHeight="1" x14ac:dyDescent="0.25">
      <c r="A13" s="202"/>
      <c r="B13" s="202"/>
      <c r="C13" s="50"/>
      <c r="D13" s="858"/>
      <c r="E13" s="698">
        <v>0</v>
      </c>
      <c r="F13" s="694" t="str">
        <v>N/A</v>
      </c>
      <c r="G13" s="695" t="str">
        <f>IF(E13=0,"N/A",MAX('Wind-Step 1'!$V$26,'Wind-Step 1'!$V$14))</f>
        <v>N/A</v>
      </c>
      <c r="H13" s="696" t="str">
        <f t="shared" si="1"/>
        <v>N/A</v>
      </c>
      <c r="I13" s="634" t="str">
        <f t="shared" si="0"/>
        <v>N/A</v>
      </c>
      <c r="J13" s="418"/>
      <c r="K13" s="418"/>
      <c r="L13" s="418"/>
    </row>
    <row r="14" spans="1:12" ht="60" customHeight="1" x14ac:dyDescent="0.25">
      <c r="A14" s="203"/>
      <c r="B14" s="203"/>
      <c r="C14" s="53"/>
      <c r="D14" s="858"/>
      <c r="E14" s="699">
        <v>0</v>
      </c>
      <c r="F14" s="694" t="str">
        <v>N/A</v>
      </c>
      <c r="G14" s="695" t="str">
        <f>IF(E14=0,"N/A",MAX('Wind-Step 1'!$V$26,'Wind-Step 1'!$V$14))</f>
        <v>N/A</v>
      </c>
      <c r="H14" s="696" t="str">
        <f t="shared" si="1"/>
        <v>N/A</v>
      </c>
      <c r="I14" s="634" t="str">
        <f t="shared" si="0"/>
        <v>N/A</v>
      </c>
      <c r="J14" s="418"/>
      <c r="K14" s="418"/>
      <c r="L14" s="418"/>
    </row>
    <row r="15" spans="1:12" ht="70.5" customHeight="1" x14ac:dyDescent="0.25">
      <c r="A15" s="204"/>
      <c r="B15" s="204"/>
      <c r="C15" s="53"/>
      <c r="D15" s="858"/>
      <c r="E15" s="666">
        <v>0</v>
      </c>
      <c r="F15" s="694" t="str">
        <v>N/A</v>
      </c>
      <c r="G15" s="695" t="str">
        <f>IF(E15=0,"N/A",MAX('Wind-Step 1'!$V$26,'Wind-Step 1'!$V$14))</f>
        <v>N/A</v>
      </c>
      <c r="H15" s="696" t="str">
        <f t="shared" si="1"/>
        <v>N/A</v>
      </c>
      <c r="I15" s="634" t="str">
        <f t="shared" si="0"/>
        <v>N/A</v>
      </c>
      <c r="J15" s="188"/>
      <c r="K15" s="188"/>
      <c r="L15" s="188"/>
    </row>
    <row r="16" spans="1:12" ht="70.5" customHeight="1" x14ac:dyDescent="0.25">
      <c r="A16" s="204"/>
      <c r="B16" s="204"/>
      <c r="C16" s="53"/>
      <c r="D16" s="858"/>
      <c r="E16" s="666">
        <v>0</v>
      </c>
      <c r="F16" s="694" t="str">
        <v>N/A</v>
      </c>
      <c r="G16" s="695" t="str">
        <f>IF(E16=0,"N/A",MAX('Wind-Step 1'!$V$26,'Wind-Step 1'!$V$14))</f>
        <v>N/A</v>
      </c>
      <c r="H16" s="696" t="str">
        <f t="shared" si="1"/>
        <v>N/A</v>
      </c>
      <c r="I16" s="634" t="str">
        <f t="shared" si="0"/>
        <v>N/A</v>
      </c>
    </row>
    <row r="17" spans="1:12" ht="39.6" customHeight="1" x14ac:dyDescent="0.25">
      <c r="A17" s="203"/>
      <c r="B17" s="203"/>
      <c r="C17" s="205"/>
      <c r="D17" s="858"/>
      <c r="E17" s="535">
        <v>0</v>
      </c>
      <c r="F17" s="694" t="str">
        <v>N/A</v>
      </c>
      <c r="G17" s="695" t="str">
        <f>IF(E17=0,"N/A",MAX('Wind-Step 1'!$V$26,'Wind-Step 1'!$V$14))</f>
        <v>N/A</v>
      </c>
      <c r="H17" s="696" t="str">
        <f t="shared" si="1"/>
        <v>N/A</v>
      </c>
      <c r="I17" s="634" t="str">
        <f t="shared" si="0"/>
        <v>N/A</v>
      </c>
    </row>
    <row r="18" spans="1:12" ht="55.5" customHeight="1" x14ac:dyDescent="0.25">
      <c r="A18" s="206"/>
      <c r="B18" s="206"/>
      <c r="C18" s="66"/>
      <c r="D18" s="860" t="s">
        <v>117</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x14ac:dyDescent="0.25">
      <c r="A19" s="194"/>
      <c r="B19" s="194"/>
      <c r="C19" s="234"/>
      <c r="D19" s="861"/>
      <c r="E19" s="700">
        <v>0</v>
      </c>
      <c r="F19" s="694" t="str">
        <v>N/A</v>
      </c>
      <c r="G19" s="695" t="str">
        <f>IF(E19=0,"N/A",MAX('Wind-Step 1'!$V$26,'Wind-Step 1'!$V$14))</f>
        <v>N/A</v>
      </c>
      <c r="H19" s="696" t="str">
        <f t="shared" si="1"/>
        <v>N/A</v>
      </c>
      <c r="I19" s="634" t="str">
        <f t="shared" si="0"/>
        <v>N/A</v>
      </c>
    </row>
    <row r="20" spans="1:12" ht="39" customHeight="1" x14ac:dyDescent="0.25">
      <c r="A20" s="194"/>
      <c r="B20" s="194"/>
      <c r="C20" s="208"/>
      <c r="D20" s="861"/>
      <c r="E20" s="617">
        <v>0</v>
      </c>
      <c r="F20" s="694" t="str">
        <v>N/A</v>
      </c>
      <c r="G20" s="695" t="str">
        <f>IF(E20=0,"N/A",MAX('Wind-Step 1'!$V$26,'Wind-Step 1'!$V$14))</f>
        <v>N/A</v>
      </c>
      <c r="H20" s="696" t="str">
        <f t="shared" si="1"/>
        <v>N/A</v>
      </c>
      <c r="I20" s="634" t="str">
        <f t="shared" si="0"/>
        <v>N/A</v>
      </c>
    </row>
    <row r="21" spans="1:12" ht="24.95" customHeight="1" x14ac:dyDescent="0.25">
      <c r="C21" s="209"/>
      <c r="D21" s="894" t="s">
        <v>118</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x14ac:dyDescent="0.25">
      <c r="C22" s="209"/>
      <c r="D22" s="894"/>
      <c r="E22" s="700">
        <v>0</v>
      </c>
      <c r="F22" s="694" t="str">
        <v>N/A</v>
      </c>
      <c r="G22" s="695" t="str">
        <f>IF(E22=0,"N/A",MAX('Wind-Step 1'!$V$26,'Wind-Step 1'!$V$14))</f>
        <v>N/A</v>
      </c>
      <c r="H22" s="696" t="str">
        <f t="shared" si="1"/>
        <v>N/A</v>
      </c>
      <c r="I22" s="634" t="str">
        <f t="shared" si="0"/>
        <v>N/A</v>
      </c>
    </row>
    <row r="23" spans="1:12" ht="31.5" customHeight="1" x14ac:dyDescent="0.25">
      <c r="C23" s="209"/>
      <c r="D23" s="894"/>
      <c r="E23" s="700">
        <v>0</v>
      </c>
      <c r="F23" s="694" t="str">
        <v>N/A</v>
      </c>
      <c r="G23" s="695" t="str">
        <f>IF(E23=0,"N/A",MAX('Wind-Step 1'!$V$26,'Wind-Step 1'!$V$14))</f>
        <v>N/A</v>
      </c>
      <c r="H23" s="696" t="str">
        <f t="shared" si="1"/>
        <v>N/A</v>
      </c>
      <c r="I23" s="634" t="str">
        <f t="shared" si="0"/>
        <v>N/A</v>
      </c>
    </row>
    <row r="24" spans="1:12" ht="30.95" customHeight="1" x14ac:dyDescent="0.25">
      <c r="D24" s="894"/>
      <c r="E24" s="700">
        <v>0</v>
      </c>
      <c r="F24" s="694" t="str">
        <v>N/A</v>
      </c>
      <c r="G24" s="695" t="str">
        <f>IF(E24=0,"N/A",MAX('Wind-Step 1'!$V$26,'Wind-Step 1'!$V$14))</f>
        <v>N/A</v>
      </c>
      <c r="H24" s="696" t="str">
        <f t="shared" si="1"/>
        <v>N/A</v>
      </c>
      <c r="I24" s="634" t="str">
        <f t="shared" si="0"/>
        <v>N/A</v>
      </c>
    </row>
    <row r="25" spans="1:12" ht="38.1" customHeight="1" x14ac:dyDescent="0.25">
      <c r="D25" s="894"/>
      <c r="E25" s="701">
        <v>0</v>
      </c>
      <c r="F25" s="694" t="str">
        <v>N/A</v>
      </c>
      <c r="G25" s="695" t="str">
        <f>IF(E25=0,"N/A",MAX('Wind-Step 1'!$V$26,'Wind-Step 1'!$V$14))</f>
        <v>N/A</v>
      </c>
      <c r="H25" s="696" t="str">
        <f t="shared" si="1"/>
        <v>N/A</v>
      </c>
      <c r="I25" s="634" t="str">
        <f t="shared" si="0"/>
        <v>N/A</v>
      </c>
      <c r="L25" s="103"/>
    </row>
    <row r="26" spans="1:12" ht="81.75" customHeight="1" x14ac:dyDescent="0.25">
      <c r="C26" s="205"/>
      <c r="D26" s="863"/>
      <c r="E26" s="701">
        <v>0</v>
      </c>
      <c r="F26" s="694" t="str">
        <v>N/A</v>
      </c>
      <c r="G26" s="695" t="str">
        <f>IF(E26=0,"N/A",MAX('Wind-Step 1'!$V$26,'Wind-Step 1'!$V$14))</f>
        <v>N/A</v>
      </c>
      <c r="H26" s="696" t="str">
        <f t="shared" si="1"/>
        <v>N/A</v>
      </c>
      <c r="I26" s="634" t="str">
        <f t="shared" si="0"/>
        <v>N/A</v>
      </c>
      <c r="L26" s="103"/>
    </row>
    <row r="27" spans="1:12" ht="29.45" customHeight="1" x14ac:dyDescent="0.25">
      <c r="A27" s="52"/>
      <c r="B27" s="52"/>
      <c r="C27" s="234"/>
      <c r="D27" s="630"/>
      <c r="E27" s="611"/>
      <c r="F27" s="612"/>
      <c r="G27" s="745"/>
      <c r="H27" s="746"/>
      <c r="I27" s="746"/>
      <c r="J27" s="736"/>
      <c r="K27" s="755"/>
      <c r="L27" s="756"/>
    </row>
    <row r="28" spans="1:12" s="736" customFormat="1" ht="24.6" customHeight="1" x14ac:dyDescent="0.25">
      <c r="A28" s="753"/>
      <c r="B28" s="753"/>
      <c r="C28" s="754"/>
      <c r="D28" s="897"/>
      <c r="E28" s="611"/>
      <c r="F28" s="747"/>
      <c r="G28" s="745"/>
      <c r="H28" s="429"/>
      <c r="I28" s="746"/>
      <c r="K28" s="755"/>
      <c r="L28" s="756"/>
    </row>
    <row r="29" spans="1:12" s="736" customFormat="1" ht="18.600000000000001" customHeight="1" x14ac:dyDescent="0.25">
      <c r="A29" s="757"/>
      <c r="B29" s="757"/>
      <c r="C29" s="754"/>
      <c r="D29" s="897"/>
      <c r="E29" s="611"/>
      <c r="F29" s="612"/>
      <c r="G29" s="745"/>
      <c r="H29" s="746" t="e">
        <f>IF(E9="N/A",MAX(H10:H17,H21:H26),H9)</f>
        <v>#DIV/0!</v>
      </c>
      <c r="I29" s="746"/>
      <c r="K29" s="755"/>
      <c r="L29" s="756"/>
    </row>
    <row r="30" spans="1:12" s="736" customFormat="1" ht="36.6" customHeight="1" x14ac:dyDescent="0.25">
      <c r="D30" s="897"/>
      <c r="E30" s="611"/>
      <c r="F30" s="612"/>
      <c r="G30" s="745"/>
      <c r="H30" s="746" t="str">
        <f>IF(E9="N/A",MAX(H18:H20),"N/A")</f>
        <v>N/A</v>
      </c>
      <c r="I30" s="746"/>
      <c r="K30" s="755"/>
      <c r="L30" s="756"/>
    </row>
    <row r="31" spans="1:12" ht="38.1" customHeight="1" x14ac:dyDescent="0.25">
      <c r="D31" s="897"/>
      <c r="E31" s="614"/>
      <c r="F31" s="615"/>
      <c r="G31" s="745"/>
      <c r="H31" s="746"/>
      <c r="I31" s="752"/>
      <c r="J31" s="736"/>
      <c r="K31" s="755"/>
      <c r="L31" s="756"/>
    </row>
    <row r="32" spans="1:12" x14ac:dyDescent="0.25">
      <c r="C32" s="235"/>
      <c r="E32" s="758"/>
      <c r="F32" s="736"/>
      <c r="G32" s="736"/>
      <c r="H32" s="736"/>
      <c r="I32" s="736"/>
      <c r="J32" s="736"/>
      <c r="K32" s="736"/>
      <c r="L32" s="736"/>
    </row>
    <row r="33" spans="1:26" ht="16.5" x14ac:dyDescent="0.25">
      <c r="C33" s="236"/>
      <c r="D33" s="217"/>
    </row>
    <row r="34" spans="1:26" ht="14.45" customHeight="1" x14ac:dyDescent="0.25">
      <c r="C34" s="64"/>
      <c r="D34" s="844"/>
      <c r="E34" s="844"/>
      <c r="F34" s="844"/>
      <c r="G34" s="844"/>
      <c r="H34" s="844"/>
      <c r="I34" s="844"/>
      <c r="K34" s="844"/>
      <c r="L34" s="844"/>
      <c r="M34" s="844"/>
      <c r="N34" s="844"/>
      <c r="O34" s="844"/>
      <c r="P34" s="844"/>
      <c r="R34" s="907"/>
      <c r="S34" s="907"/>
      <c r="T34" s="907"/>
      <c r="U34" s="907"/>
      <c r="V34" s="136"/>
      <c r="W34" s="907"/>
      <c r="X34" s="907"/>
      <c r="Y34" s="907"/>
      <c r="Z34" s="907"/>
    </row>
    <row r="35" spans="1:26" ht="42" customHeight="1" x14ac:dyDescent="0.25">
      <c r="C35" s="64"/>
      <c r="J35" s="218"/>
      <c r="K35" s="218"/>
      <c r="L35" s="95"/>
      <c r="M35" s="95"/>
      <c r="N35" s="95"/>
      <c r="O35" s="95"/>
      <c r="P35" s="147"/>
      <c r="R35" s="95"/>
      <c r="S35" s="95"/>
      <c r="T35" s="95"/>
      <c r="W35" s="58"/>
      <c r="X35" s="58"/>
      <c r="Y35" s="58"/>
      <c r="Z35" s="58"/>
    </row>
    <row r="36" spans="1:26" ht="66.95" customHeight="1" x14ac:dyDescent="0.25">
      <c r="C36" s="64"/>
      <c r="D36" s="217"/>
      <c r="E36" s="29"/>
      <c r="K36" s="52"/>
      <c r="L36" s="149"/>
      <c r="M36" s="149"/>
      <c r="N36" s="149"/>
      <c r="O36" s="49"/>
      <c r="P36" s="219"/>
      <c r="R36" s="49"/>
      <c r="S36" s="49"/>
      <c r="T36" s="149"/>
      <c r="U36" s="219"/>
      <c r="V36" s="149"/>
      <c r="W36" s="220"/>
      <c r="X36" s="220"/>
      <c r="Y36" s="220"/>
      <c r="Z36" s="220"/>
    </row>
    <row r="37" spans="1:26" ht="21.95" customHeight="1" x14ac:dyDescent="0.25">
      <c r="C37" s="64"/>
      <c r="D37" s="888"/>
      <c r="E37" s="889"/>
      <c r="F37" s="119"/>
      <c r="G37" s="119"/>
      <c r="H37" s="119"/>
      <c r="I37" s="119"/>
      <c r="K37" s="902"/>
      <c r="L37" s="221"/>
      <c r="M37" s="221"/>
      <c r="N37" s="221"/>
      <c r="O37" s="221"/>
      <c r="P37" s="153"/>
      <c r="R37" s="221"/>
      <c r="S37" s="221"/>
      <c r="T37" s="221"/>
      <c r="U37" s="153"/>
      <c r="V37" s="153"/>
      <c r="W37" s="153"/>
      <c r="X37" s="153"/>
      <c r="Y37" s="153"/>
      <c r="Z37" s="153"/>
    </row>
    <row r="38" spans="1:26" ht="21.95" customHeight="1" x14ac:dyDescent="0.25">
      <c r="C38" s="64"/>
      <c r="D38" s="888"/>
      <c r="E38" s="889"/>
      <c r="F38" s="222"/>
      <c r="G38" s="222"/>
      <c r="H38" s="222"/>
      <c r="I38" s="222"/>
      <c r="K38" s="902"/>
      <c r="L38" s="223"/>
      <c r="M38" s="223"/>
      <c r="N38" s="223"/>
      <c r="O38" s="223"/>
      <c r="P38" s="223"/>
      <c r="R38" s="103"/>
      <c r="S38" s="103"/>
      <c r="T38" s="103"/>
      <c r="U38" s="111"/>
      <c r="V38" s="153"/>
      <c r="W38" s="111"/>
      <c r="X38" s="103"/>
      <c r="Y38" s="223"/>
      <c r="Z38" s="103"/>
    </row>
    <row r="39" spans="1:26" ht="26.1" customHeight="1" x14ac:dyDescent="0.25">
      <c r="C39" s="64"/>
      <c r="D39" s="188"/>
      <c r="E39" s="170"/>
      <c r="F39" s="224"/>
      <c r="G39" s="224"/>
      <c r="H39" s="224"/>
      <c r="I39" s="224"/>
      <c r="K39" s="902"/>
      <c r="L39" s="103"/>
      <c r="M39" s="103"/>
      <c r="N39" s="103"/>
      <c r="O39" s="103"/>
      <c r="P39" s="103"/>
      <c r="Q39" s="136"/>
      <c r="V39" s="136"/>
      <c r="W39" s="111"/>
      <c r="X39" s="103"/>
      <c r="Y39" s="111"/>
      <c r="Z39" s="103"/>
    </row>
    <row r="40" spans="1:26" ht="21.6" customHeight="1" x14ac:dyDescent="0.25">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x14ac:dyDescent="0.25">
      <c r="A41" s="906"/>
      <c r="B41" s="227"/>
      <c r="D41" s="903"/>
      <c r="E41" s="212"/>
      <c r="F41" s="103"/>
      <c r="G41" s="103"/>
      <c r="H41" s="103"/>
      <c r="I41" s="103"/>
      <c r="K41" s="83"/>
      <c r="L41" s="103"/>
      <c r="M41" s="103"/>
      <c r="N41" s="103"/>
      <c r="O41" s="103"/>
      <c r="P41" s="103"/>
      <c r="Q41" s="136"/>
      <c r="R41" s="136"/>
      <c r="S41" s="136"/>
      <c r="T41" s="136"/>
      <c r="U41" s="136"/>
      <c r="V41" s="136"/>
      <c r="W41" s="103"/>
      <c r="X41" s="103"/>
      <c r="Y41" s="103"/>
      <c r="Z41" s="103"/>
    </row>
    <row r="42" spans="1:26" x14ac:dyDescent="0.25">
      <c r="A42" s="906"/>
      <c r="B42" s="227"/>
      <c r="D42" s="904"/>
      <c r="E42" s="212"/>
      <c r="F42" s="103"/>
      <c r="G42" s="103"/>
      <c r="H42" s="103"/>
      <c r="I42" s="103"/>
      <c r="L42" s="103"/>
      <c r="M42" s="103"/>
      <c r="N42" s="103"/>
      <c r="O42" s="103"/>
      <c r="P42" s="103"/>
      <c r="Q42" s="136"/>
      <c r="R42" s="103"/>
      <c r="S42" s="103"/>
      <c r="T42" s="103"/>
      <c r="U42" s="111"/>
      <c r="V42" s="215"/>
      <c r="W42" s="103"/>
      <c r="X42" s="103"/>
      <c r="Y42" s="103"/>
      <c r="Z42" s="103"/>
    </row>
    <row r="43" spans="1:26" x14ac:dyDescent="0.25">
      <c r="D43" s="904"/>
      <c r="E43" s="228"/>
      <c r="F43" s="103"/>
      <c r="G43" s="103"/>
      <c r="H43" s="103"/>
      <c r="I43" s="103"/>
      <c r="L43" s="103"/>
      <c r="M43" s="103"/>
      <c r="N43" s="103"/>
      <c r="O43" s="103"/>
      <c r="P43" s="103"/>
      <c r="Q43" s="136"/>
      <c r="R43" s="103"/>
      <c r="S43" s="103"/>
      <c r="T43" s="103"/>
      <c r="U43" s="111"/>
      <c r="V43" s="215"/>
      <c r="W43" s="103"/>
      <c r="X43" s="103"/>
      <c r="Y43" s="103"/>
      <c r="Z43" s="103"/>
    </row>
    <row r="44" spans="1:26" x14ac:dyDescent="0.25">
      <c r="D44" s="904"/>
      <c r="E44" s="212"/>
      <c r="F44" s="103"/>
      <c r="G44" s="103"/>
      <c r="H44" s="103"/>
      <c r="I44" s="103"/>
      <c r="L44" s="103"/>
      <c r="M44" s="103"/>
      <c r="N44" s="103"/>
      <c r="O44" s="103"/>
      <c r="P44" s="103"/>
      <c r="Q44" s="136"/>
      <c r="R44" s="103"/>
      <c r="S44" s="103"/>
      <c r="T44" s="103"/>
      <c r="U44" s="111"/>
      <c r="V44" s="103"/>
      <c r="W44" s="103"/>
      <c r="X44" s="103"/>
      <c r="Y44" s="103"/>
      <c r="Z44" s="103"/>
    </row>
    <row r="45" spans="1:26" x14ac:dyDescent="0.25">
      <c r="D45" s="904"/>
      <c r="E45" s="212"/>
      <c r="F45" s="103"/>
      <c r="G45" s="103"/>
      <c r="H45" s="103"/>
      <c r="I45" s="103"/>
      <c r="L45" s="103"/>
      <c r="M45" s="103"/>
      <c r="N45" s="103"/>
      <c r="O45" s="103"/>
      <c r="P45" s="103"/>
      <c r="Q45" s="136"/>
      <c r="R45" s="103"/>
      <c r="S45" s="103"/>
      <c r="T45" s="103"/>
      <c r="U45" s="111"/>
      <c r="V45" s="215"/>
      <c r="W45" s="103"/>
      <c r="X45" s="103"/>
      <c r="Y45" s="103"/>
      <c r="Z45" s="103"/>
    </row>
    <row r="46" spans="1:26" x14ac:dyDescent="0.25">
      <c r="D46" s="903"/>
      <c r="E46" s="212"/>
      <c r="F46" s="103"/>
      <c r="G46" s="103"/>
      <c r="H46" s="103"/>
      <c r="I46" s="103"/>
      <c r="L46" s="103"/>
      <c r="M46" s="103"/>
      <c r="N46" s="103"/>
      <c r="O46" s="103"/>
      <c r="P46" s="103"/>
      <c r="Q46" s="136"/>
      <c r="R46" s="103"/>
      <c r="S46" s="103"/>
      <c r="T46" s="103"/>
      <c r="U46" s="111"/>
      <c r="V46" s="215"/>
      <c r="W46" s="103"/>
      <c r="X46" s="103"/>
      <c r="Y46" s="103"/>
      <c r="Z46" s="103"/>
    </row>
    <row r="47" spans="1:26" x14ac:dyDescent="0.25">
      <c r="D47" s="904"/>
      <c r="E47" s="212"/>
      <c r="F47" s="103"/>
      <c r="G47" s="103"/>
      <c r="H47" s="103"/>
      <c r="I47" s="103"/>
      <c r="L47" s="103"/>
      <c r="M47" s="103"/>
      <c r="N47" s="103"/>
      <c r="O47" s="103"/>
      <c r="P47" s="103"/>
      <c r="Q47" s="136"/>
      <c r="R47" s="103"/>
      <c r="S47" s="103"/>
      <c r="T47" s="103"/>
      <c r="U47" s="111"/>
      <c r="V47" s="215"/>
      <c r="W47" s="103"/>
      <c r="X47" s="103"/>
      <c r="Y47" s="103"/>
      <c r="Z47" s="103"/>
    </row>
    <row r="48" spans="1:26" x14ac:dyDescent="0.25">
      <c r="D48" s="904"/>
      <c r="E48" s="212"/>
      <c r="F48" s="103"/>
      <c r="G48" s="103"/>
      <c r="H48" s="103"/>
      <c r="I48" s="103"/>
      <c r="L48" s="103"/>
      <c r="M48" s="103"/>
      <c r="N48" s="103"/>
      <c r="O48" s="103"/>
      <c r="P48" s="103"/>
      <c r="Q48" s="136"/>
      <c r="R48" s="103"/>
      <c r="S48" s="103"/>
      <c r="T48" s="103"/>
      <c r="U48" s="111"/>
      <c r="V48" s="215"/>
      <c r="W48" s="103"/>
      <c r="X48" s="103"/>
      <c r="Y48" s="103"/>
      <c r="Z48" s="103"/>
    </row>
    <row r="49" spans="4:26" x14ac:dyDescent="0.25">
      <c r="D49" s="883"/>
      <c r="E49" s="212"/>
      <c r="F49" s="103"/>
      <c r="G49" s="103"/>
      <c r="H49" s="103"/>
      <c r="I49" s="103"/>
      <c r="L49" s="103"/>
      <c r="M49" s="103"/>
      <c r="N49" s="103"/>
      <c r="O49" s="103"/>
      <c r="P49" s="103"/>
      <c r="Q49" s="136"/>
      <c r="R49" s="103"/>
      <c r="S49" s="103"/>
      <c r="T49" s="103"/>
      <c r="U49" s="111"/>
      <c r="V49" s="215"/>
      <c r="W49" s="103"/>
      <c r="X49" s="103"/>
      <c r="Y49" s="103"/>
      <c r="Z49" s="103"/>
    </row>
    <row r="50" spans="4:26" x14ac:dyDescent="0.25">
      <c r="D50" s="883"/>
      <c r="E50" s="212"/>
      <c r="F50" s="103"/>
      <c r="G50" s="103"/>
      <c r="H50" s="103"/>
      <c r="I50" s="103"/>
      <c r="L50" s="103"/>
      <c r="M50" s="103"/>
      <c r="N50" s="103"/>
      <c r="O50" s="103"/>
      <c r="P50" s="103"/>
      <c r="Q50" s="136"/>
      <c r="R50" s="103"/>
      <c r="S50" s="103"/>
      <c r="T50" s="103"/>
      <c r="U50" s="111"/>
      <c r="V50" s="215"/>
      <c r="W50" s="103"/>
      <c r="X50" s="103"/>
      <c r="Y50" s="103"/>
      <c r="Z50" s="103"/>
    </row>
    <row r="51" spans="4:26" x14ac:dyDescent="0.25">
      <c r="D51" s="905"/>
      <c r="E51" s="211"/>
      <c r="F51" s="103"/>
      <c r="G51" s="103"/>
      <c r="H51" s="103"/>
      <c r="I51" s="103"/>
      <c r="L51" s="103"/>
      <c r="M51" s="103"/>
      <c r="N51" s="103"/>
      <c r="O51" s="103"/>
      <c r="P51" s="103"/>
      <c r="Q51" s="136"/>
      <c r="R51" s="103"/>
      <c r="S51" s="103"/>
      <c r="T51" s="103"/>
      <c r="U51" s="111"/>
      <c r="V51" s="215"/>
      <c r="W51" s="103"/>
      <c r="X51" s="103"/>
      <c r="Y51" s="103"/>
      <c r="Z51" s="103"/>
    </row>
    <row r="52" spans="4:26" x14ac:dyDescent="0.25">
      <c r="D52" s="886"/>
      <c r="E52" s="211"/>
      <c r="F52" s="103"/>
      <c r="G52" s="103"/>
      <c r="H52" s="103"/>
      <c r="I52" s="103"/>
      <c r="L52" s="103"/>
      <c r="M52" s="103"/>
      <c r="N52" s="103"/>
      <c r="O52" s="103"/>
      <c r="P52" s="103"/>
      <c r="Q52" s="136"/>
      <c r="R52" s="103"/>
      <c r="S52" s="103"/>
      <c r="T52" s="103"/>
      <c r="U52" s="111"/>
      <c r="V52" s="215"/>
      <c r="W52" s="103"/>
      <c r="X52" s="103"/>
      <c r="Y52" s="103"/>
      <c r="Z52" s="103"/>
    </row>
    <row r="53" spans="4:26" x14ac:dyDescent="0.25">
      <c r="D53" s="886"/>
      <c r="E53" s="228"/>
      <c r="F53" s="103"/>
      <c r="G53" s="103"/>
      <c r="H53" s="103"/>
      <c r="I53" s="103"/>
      <c r="L53" s="103"/>
      <c r="M53" s="103"/>
      <c r="N53" s="103"/>
      <c r="O53" s="103"/>
      <c r="P53" s="103"/>
      <c r="Q53" s="136"/>
      <c r="R53" s="103"/>
      <c r="S53" s="103"/>
      <c r="T53" s="103"/>
      <c r="U53" s="111"/>
      <c r="V53" s="215"/>
      <c r="W53" s="103"/>
      <c r="X53" s="103"/>
      <c r="Y53" s="103"/>
      <c r="Z53" s="103"/>
    </row>
    <row r="54" spans="4:26" x14ac:dyDescent="0.25">
      <c r="D54" s="886"/>
      <c r="E54" s="212"/>
      <c r="F54" s="103"/>
      <c r="G54" s="103"/>
      <c r="H54" s="103"/>
      <c r="I54" s="103"/>
      <c r="L54" s="103"/>
      <c r="M54" s="103"/>
      <c r="N54" s="103"/>
      <c r="O54" s="103"/>
      <c r="P54" s="103"/>
      <c r="Q54" s="136"/>
      <c r="R54" s="103"/>
      <c r="S54" s="103"/>
      <c r="T54" s="103"/>
      <c r="U54" s="111"/>
      <c r="V54" s="215"/>
      <c r="W54" s="103"/>
      <c r="X54" s="103"/>
      <c r="Y54" s="103"/>
      <c r="Z54" s="103"/>
    </row>
    <row r="55" spans="4:26" x14ac:dyDescent="0.25">
      <c r="D55" s="886"/>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x14ac:dyDescent="0.25">
      <c r="D56" s="886"/>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x14ac:dyDescent="0.25">
      <c r="D57" s="886"/>
      <c r="E57" s="211"/>
      <c r="F57" s="103"/>
      <c r="G57" s="103"/>
      <c r="H57" s="103"/>
      <c r="I57" s="103"/>
      <c r="L57" s="103"/>
      <c r="M57" s="103"/>
      <c r="N57" s="103"/>
      <c r="O57" s="103"/>
      <c r="P57" s="103"/>
      <c r="Q57" s="136"/>
      <c r="R57" s="103"/>
      <c r="S57" s="103"/>
      <c r="T57" s="103"/>
      <c r="U57" s="111"/>
      <c r="V57" s="215"/>
      <c r="W57" s="103"/>
      <c r="X57" s="103"/>
      <c r="Y57" s="103"/>
      <c r="Z57" s="103"/>
    </row>
    <row r="58" spans="4:26" x14ac:dyDescent="0.25">
      <c r="D58" s="887"/>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x14ac:dyDescent="0.25">
      <c r="D59" s="887"/>
      <c r="E59" s="212"/>
      <c r="F59" s="103"/>
      <c r="G59" s="103"/>
      <c r="H59" s="103"/>
      <c r="I59" s="103"/>
      <c r="L59" s="215"/>
      <c r="M59" s="215"/>
      <c r="N59" s="215"/>
      <c r="O59" s="215"/>
      <c r="P59" s="215"/>
      <c r="Q59" s="136"/>
      <c r="R59" s="103"/>
      <c r="S59" s="103"/>
      <c r="T59" s="103"/>
      <c r="U59" s="111"/>
      <c r="V59" s="215"/>
      <c r="W59" s="215"/>
      <c r="X59" s="215"/>
      <c r="Y59" s="215"/>
      <c r="Z59" s="215"/>
    </row>
    <row r="60" spans="4:26" x14ac:dyDescent="0.25">
      <c r="D60" s="886"/>
      <c r="E60" s="212"/>
      <c r="F60" s="103"/>
      <c r="G60" s="103"/>
      <c r="H60" s="103"/>
      <c r="I60" s="103"/>
      <c r="R60" s="895"/>
      <c r="S60" s="895"/>
      <c r="T60" s="229"/>
      <c r="U60" s="896"/>
      <c r="V60" s="218"/>
    </row>
    <row r="61" spans="4:26" x14ac:dyDescent="0.25">
      <c r="D61" s="886"/>
      <c r="E61" s="214"/>
      <c r="F61" s="103"/>
      <c r="G61" s="103"/>
      <c r="H61" s="103"/>
      <c r="I61" s="103"/>
      <c r="L61" s="218"/>
      <c r="M61" s="218"/>
      <c r="N61" s="218"/>
      <c r="O61" s="218"/>
      <c r="P61" s="215"/>
      <c r="R61" s="895"/>
      <c r="S61" s="895"/>
      <c r="T61" s="229"/>
      <c r="U61" s="896"/>
      <c r="V61" s="218"/>
      <c r="W61" s="218"/>
      <c r="X61" s="218"/>
      <c r="Y61" s="218"/>
      <c r="Z61" s="218"/>
    </row>
    <row r="62" spans="4:26" x14ac:dyDescent="0.25">
      <c r="D62" s="210"/>
      <c r="E62" s="214"/>
      <c r="F62" s="215"/>
      <c r="G62" s="215"/>
      <c r="H62" s="215"/>
      <c r="I62" s="215"/>
      <c r="L62" s="52"/>
      <c r="M62" s="52"/>
      <c r="N62" s="52"/>
    </row>
    <row r="63" spans="4:26" ht="13.5" customHeight="1" x14ac:dyDescent="0.25">
      <c r="D63" s="888"/>
      <c r="E63" s="889"/>
      <c r="F63" s="119"/>
      <c r="G63" s="119"/>
      <c r="H63" s="119"/>
      <c r="I63" s="119"/>
      <c r="K63" s="902"/>
    </row>
    <row r="64" spans="4:26" ht="0.6" customHeight="1" x14ac:dyDescent="0.25">
      <c r="D64" s="888"/>
      <c r="E64" s="889"/>
      <c r="F64" s="222"/>
      <c r="G64" s="222"/>
      <c r="H64" s="222"/>
      <c r="I64" s="222"/>
      <c r="K64" s="902"/>
    </row>
    <row r="65" spans="4:11" ht="14.45" customHeight="1" x14ac:dyDescent="0.25">
      <c r="D65" s="188"/>
      <c r="E65" s="170"/>
      <c r="F65" s="224"/>
      <c r="G65" s="224"/>
      <c r="H65" s="224"/>
      <c r="I65" s="224"/>
      <c r="K65" s="902"/>
    </row>
    <row r="66" spans="4:11" x14ac:dyDescent="0.25">
      <c r="D66" s="188"/>
      <c r="E66" s="225"/>
      <c r="F66" s="226"/>
      <c r="G66" s="226"/>
      <c r="H66" s="103"/>
      <c r="I66" s="226"/>
      <c r="K66" s="83"/>
    </row>
    <row r="67" spans="4:11" x14ac:dyDescent="0.25">
      <c r="D67" s="903"/>
      <c r="E67" s="212"/>
      <c r="F67" s="103"/>
      <c r="G67" s="103"/>
      <c r="H67" s="103"/>
      <c r="I67" s="103"/>
      <c r="K67" s="83"/>
    </row>
    <row r="68" spans="4:11" x14ac:dyDescent="0.25">
      <c r="D68" s="904"/>
      <c r="E68" s="212"/>
      <c r="F68" s="103"/>
      <c r="G68" s="103"/>
      <c r="H68" s="103"/>
      <c r="I68" s="103"/>
    </row>
    <row r="69" spans="4:11" x14ac:dyDescent="0.25">
      <c r="D69" s="904"/>
      <c r="E69" s="228"/>
      <c r="F69" s="103"/>
      <c r="G69" s="103"/>
      <c r="H69" s="103"/>
      <c r="I69" s="103"/>
    </row>
    <row r="70" spans="4:11" x14ac:dyDescent="0.25">
      <c r="D70" s="904"/>
      <c r="E70" s="212"/>
      <c r="F70" s="103"/>
      <c r="G70" s="103"/>
      <c r="H70" s="103"/>
      <c r="I70" s="103"/>
    </row>
    <row r="71" spans="4:11" x14ac:dyDescent="0.25">
      <c r="D71" s="904"/>
      <c r="E71" s="212"/>
      <c r="F71" s="103"/>
      <c r="G71" s="103"/>
      <c r="H71" s="103"/>
      <c r="I71" s="103"/>
    </row>
    <row r="72" spans="4:11" x14ac:dyDescent="0.25">
      <c r="D72" s="903"/>
      <c r="E72" s="212"/>
      <c r="F72" s="103"/>
      <c r="G72" s="103"/>
      <c r="H72" s="103"/>
      <c r="I72" s="103"/>
    </row>
    <row r="73" spans="4:11" x14ac:dyDescent="0.25">
      <c r="D73" s="904"/>
      <c r="E73" s="212"/>
      <c r="F73" s="103"/>
      <c r="G73" s="103"/>
      <c r="H73" s="103"/>
      <c r="I73" s="103"/>
    </row>
    <row r="74" spans="4:11" x14ac:dyDescent="0.25">
      <c r="D74" s="904"/>
      <c r="E74" s="212"/>
      <c r="F74" s="103"/>
      <c r="G74" s="103"/>
      <c r="H74" s="103"/>
      <c r="I74" s="103"/>
    </row>
    <row r="75" spans="4:11" x14ac:dyDescent="0.25">
      <c r="D75" s="883"/>
      <c r="E75" s="212"/>
      <c r="F75" s="103"/>
      <c r="G75" s="103"/>
      <c r="H75" s="103"/>
      <c r="I75" s="103"/>
    </row>
    <row r="76" spans="4:11" x14ac:dyDescent="0.25">
      <c r="D76" s="883"/>
      <c r="E76" s="212"/>
      <c r="F76" s="103"/>
      <c r="G76" s="103"/>
      <c r="H76" s="103"/>
      <c r="I76" s="103"/>
    </row>
    <row r="77" spans="4:11" x14ac:dyDescent="0.25">
      <c r="D77" s="883"/>
      <c r="E77" s="211"/>
      <c r="F77" s="103"/>
      <c r="G77" s="103"/>
      <c r="H77" s="103"/>
      <c r="I77" s="103"/>
    </row>
    <row r="78" spans="4:11" x14ac:dyDescent="0.25">
      <c r="D78" s="904"/>
      <c r="E78" s="211"/>
      <c r="F78" s="103"/>
      <c r="G78" s="103"/>
      <c r="H78" s="103"/>
      <c r="I78" s="103"/>
    </row>
    <row r="79" spans="4:11" x14ac:dyDescent="0.25">
      <c r="D79" s="904"/>
      <c r="E79" s="228"/>
      <c r="F79" s="103"/>
      <c r="G79" s="103"/>
      <c r="H79" s="103"/>
      <c r="I79" s="103"/>
    </row>
    <row r="80" spans="4:11" x14ac:dyDescent="0.25">
      <c r="D80" s="904"/>
      <c r="E80" s="212"/>
      <c r="F80" s="103"/>
      <c r="G80" s="103"/>
      <c r="H80" s="103"/>
      <c r="I80" s="103"/>
    </row>
    <row r="81" spans="4:9" x14ac:dyDescent="0.25">
      <c r="D81" s="904"/>
      <c r="E81" s="211"/>
      <c r="F81" s="103"/>
      <c r="G81" s="103"/>
      <c r="H81" s="103"/>
      <c r="I81" s="103"/>
    </row>
    <row r="82" spans="4:9" x14ac:dyDescent="0.25">
      <c r="D82" s="904"/>
      <c r="E82" s="212"/>
      <c r="F82" s="103"/>
      <c r="G82" s="103"/>
      <c r="H82" s="103"/>
      <c r="I82" s="103"/>
    </row>
    <row r="83" spans="4:9" ht="15.75" thickBot="1" x14ac:dyDescent="0.3">
      <c r="D83" s="904"/>
      <c r="E83" s="211"/>
      <c r="F83" s="103"/>
      <c r="G83" s="103"/>
      <c r="H83" s="103"/>
      <c r="I83" s="103"/>
    </row>
    <row r="84" spans="4:9" ht="21.95" customHeight="1" x14ac:dyDescent="0.25">
      <c r="D84" s="985"/>
      <c r="E84" s="212"/>
      <c r="F84" s="103"/>
      <c r="G84" s="103"/>
      <c r="H84" s="103"/>
      <c r="I84" s="103"/>
    </row>
    <row r="85" spans="4:9" ht="22.5" customHeight="1" x14ac:dyDescent="0.25">
      <c r="D85" s="883"/>
      <c r="E85" s="212"/>
      <c r="F85" s="103"/>
      <c r="G85" s="103"/>
      <c r="H85" s="103"/>
      <c r="I85" s="103"/>
    </row>
    <row r="86" spans="4:9" ht="28.5" customHeight="1" x14ac:dyDescent="0.25">
      <c r="D86" s="884"/>
      <c r="E86" s="212"/>
      <c r="F86" s="103"/>
      <c r="G86" s="103"/>
      <c r="H86" s="103"/>
      <c r="I86" s="103"/>
    </row>
    <row r="87" spans="4:9" ht="27.6" customHeight="1" thickBot="1" x14ac:dyDescent="0.3">
      <c r="D87" s="885"/>
      <c r="E87" s="214"/>
      <c r="F87" s="103"/>
      <c r="G87" s="103"/>
      <c r="H87" s="103"/>
      <c r="I87" s="103"/>
    </row>
    <row r="88" spans="4:9" x14ac:dyDescent="0.25">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H6:I6"/>
    <mergeCell ref="D18:D20"/>
    <mergeCell ref="D21:D26"/>
    <mergeCell ref="D4:I4"/>
    <mergeCell ref="A6:A7"/>
    <mergeCell ref="A9:A10"/>
    <mergeCell ref="D6:D7"/>
    <mergeCell ref="E6:E7"/>
    <mergeCell ref="D10:D17"/>
    <mergeCell ref="D72:D74"/>
    <mergeCell ref="D75:D77"/>
    <mergeCell ref="D78:D83"/>
    <mergeCell ref="D84:D85"/>
    <mergeCell ref="D86:D87"/>
    <mergeCell ref="D46:D48"/>
    <mergeCell ref="D49:D51"/>
    <mergeCell ref="D52:D57"/>
    <mergeCell ref="D60:D61"/>
    <mergeCell ref="S60:S61"/>
    <mergeCell ref="D58:D59"/>
    <mergeCell ref="U60:U61"/>
    <mergeCell ref="D63:D64"/>
    <mergeCell ref="E63:E64"/>
    <mergeCell ref="K63:K65"/>
    <mergeCell ref="D67:D71"/>
    <mergeCell ref="R60:R61"/>
    <mergeCell ref="R34:U34"/>
    <mergeCell ref="W34:Z34"/>
    <mergeCell ref="A41:A42"/>
    <mergeCell ref="D28:D31"/>
    <mergeCell ref="D34:I34"/>
    <mergeCell ref="D37:D38"/>
    <mergeCell ref="E37:E38"/>
    <mergeCell ref="K37:K39"/>
    <mergeCell ref="D41:D45"/>
    <mergeCell ref="K34:P34"/>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baseColWidth="10" defaultColWidth="9.140625" defaultRowHeight="15" x14ac:dyDescent="0.2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x14ac:dyDescent="0.3">
      <c r="D2" s="91" t="s">
        <v>332</v>
      </c>
      <c r="E2" s="37"/>
      <c r="F2" s="37"/>
    </row>
    <row r="3" spans="1:38" ht="41.45" customHeight="1" thickBot="1" x14ac:dyDescent="0.5">
      <c r="D3" s="238" t="s">
        <v>133</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x14ac:dyDescent="0.45">
      <c r="B4" s="36"/>
      <c r="D4" s="73"/>
      <c r="E4" s="35"/>
      <c r="F4" s="35"/>
      <c r="G4" s="35"/>
      <c r="H4" s="35"/>
      <c r="X4" s="19"/>
      <c r="Y4" s="19"/>
      <c r="Z4" s="19"/>
    </row>
    <row r="5" spans="1:38" ht="17.45" customHeight="1" x14ac:dyDescent="0.45">
      <c r="A5" s="36"/>
      <c r="B5" s="96"/>
      <c r="C5" s="37"/>
      <c r="D5" s="239"/>
      <c r="E5" s="35"/>
      <c r="F5" s="35"/>
      <c r="G5" s="35"/>
      <c r="H5" s="35"/>
      <c r="Q5" s="931" t="s">
        <v>134</v>
      </c>
      <c r="R5" s="931"/>
      <c r="S5" s="931"/>
      <c r="T5" s="931"/>
      <c r="U5" s="931"/>
      <c r="V5" s="931"/>
      <c r="X5" s="19"/>
      <c r="Y5" s="19"/>
      <c r="Z5" s="19"/>
    </row>
    <row r="6" spans="1:38" ht="19.5" customHeight="1" x14ac:dyDescent="0.45">
      <c r="A6" s="240"/>
      <c r="B6" s="96"/>
      <c r="C6" s="37"/>
      <c r="D6" s="239" t="s">
        <v>135</v>
      </c>
      <c r="E6" s="35"/>
      <c r="F6" s="35"/>
      <c r="G6" s="35"/>
      <c r="H6" s="35"/>
      <c r="Q6" s="1047" t="str">
        <f>'Wind-Step 2'!G5</f>
        <v>Vivienda/oficina/tienda de tamaño pequeño</v>
      </c>
      <c r="R6" s="1047"/>
      <c r="S6" s="1047"/>
      <c r="T6" s="1047"/>
      <c r="U6" s="1047"/>
      <c r="V6" s="1047"/>
      <c r="X6" s="19"/>
      <c r="Y6" s="19"/>
      <c r="Z6" s="19"/>
    </row>
    <row r="7" spans="1:38" ht="6.6" customHeight="1" x14ac:dyDescent="0.45">
      <c r="A7" s="36"/>
      <c r="B7" s="96"/>
      <c r="C7" s="37"/>
      <c r="D7" s="239"/>
      <c r="E7" s="35"/>
      <c r="F7" s="35"/>
      <c r="G7" s="35"/>
      <c r="H7" s="35"/>
      <c r="R7" s="1048"/>
      <c r="S7" s="1048"/>
      <c r="T7" s="1048"/>
      <c r="U7" s="1048"/>
      <c r="V7" s="1048"/>
      <c r="X7" s="19"/>
      <c r="Y7" s="19"/>
      <c r="Z7" s="19"/>
    </row>
    <row r="8" spans="1:38" ht="27.75" customHeight="1" x14ac:dyDescent="0.25">
      <c r="A8" s="870"/>
      <c r="B8" s="96"/>
      <c r="D8" s="409"/>
      <c r="E8" s="588" t="s">
        <v>259</v>
      </c>
      <c r="F8" s="1002" t="s">
        <v>114</v>
      </c>
      <c r="G8" s="1003"/>
      <c r="H8" s="1003"/>
      <c r="I8" s="1003"/>
      <c r="J8" s="1003"/>
      <c r="K8" s="1003"/>
      <c r="L8" s="1003"/>
      <c r="M8" s="1004"/>
      <c r="N8" s="915" t="s">
        <v>117</v>
      </c>
      <c r="O8" s="916"/>
      <c r="P8" s="917"/>
      <c r="Q8" s="915" t="s">
        <v>118</v>
      </c>
      <c r="R8" s="916"/>
      <c r="S8" s="916"/>
      <c r="T8" s="916"/>
      <c r="U8" s="916"/>
      <c r="V8" s="916"/>
      <c r="W8" s="78"/>
      <c r="X8" s="19"/>
      <c r="Y8" s="19"/>
      <c r="Z8" s="19"/>
    </row>
    <row r="9" spans="1:38" ht="75.95" customHeight="1" thickBot="1" x14ac:dyDescent="0.3">
      <c r="A9" s="870"/>
      <c r="B9" s="241"/>
      <c r="D9" s="412" t="s">
        <v>260</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x14ac:dyDescent="0.3">
      <c r="A10" s="870"/>
      <c r="B10" s="242"/>
      <c r="C10" s="243" t="s">
        <v>137</v>
      </c>
      <c r="D10" s="289" t="s">
        <v>361</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139</v>
      </c>
      <c r="Y10" s="429"/>
      <c r="Z10" s="429"/>
      <c r="AA10" s="431"/>
      <c r="AB10" s="431"/>
      <c r="AC10" s="431"/>
      <c r="AD10" s="431"/>
      <c r="AE10" s="431"/>
    </row>
    <row r="11" spans="1:38" ht="19.5" customHeight="1" x14ac:dyDescent="0.25">
      <c r="A11" s="870"/>
      <c r="B11" s="245"/>
      <c r="C11" s="74" t="s">
        <v>140</v>
      </c>
      <c r="D11" s="349" t="s">
        <v>362</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x14ac:dyDescent="0.25">
      <c r="A12" s="857"/>
      <c r="C12" s="74"/>
      <c r="D12" s="350" t="s">
        <v>278</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x14ac:dyDescent="0.25">
      <c r="A13" s="857"/>
      <c r="B13" s="248"/>
      <c r="D13" s="785" t="s">
        <v>143</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x14ac:dyDescent="0.25">
      <c r="A14" s="857"/>
      <c r="B14" s="242"/>
      <c r="D14" s="785" t="s">
        <v>143</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x14ac:dyDescent="0.25">
      <c r="A15" s="857"/>
      <c r="B15" s="255"/>
      <c r="D15" s="785" t="s">
        <v>143</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x14ac:dyDescent="0.25">
      <c r="A16" s="857"/>
      <c r="B16" s="255"/>
      <c r="D16" s="785" t="s">
        <v>143</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x14ac:dyDescent="0.25">
      <c r="A17" s="857"/>
      <c r="B17" s="255"/>
      <c r="D17" s="785" t="s">
        <v>143</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x14ac:dyDescent="0.25">
      <c r="A18" s="857"/>
      <c r="B18" s="255"/>
      <c r="D18" s="785" t="s">
        <v>143</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x14ac:dyDescent="0.25">
      <c r="A19" s="857"/>
      <c r="B19" s="255"/>
      <c r="D19" s="785" t="s">
        <v>143</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x14ac:dyDescent="0.25">
      <c r="A20" s="857"/>
      <c r="B20" s="255"/>
      <c r="D20" s="785" t="s">
        <v>143</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559</v>
      </c>
      <c r="AI20" s="188"/>
      <c r="AJ20" s="188" t="s">
        <v>560</v>
      </c>
      <c r="AK20" s="188"/>
      <c r="AL20" s="188"/>
    </row>
    <row r="21" spans="1:38" ht="15" customHeight="1" x14ac:dyDescent="0.25">
      <c r="A21" s="857"/>
      <c r="B21" s="255"/>
      <c r="D21" s="785" t="s">
        <v>143</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x14ac:dyDescent="0.3">
      <c r="A22" s="857"/>
      <c r="B22" s="255"/>
      <c r="D22" s="786" t="s">
        <v>143</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139</v>
      </c>
      <c r="AG22" s="430">
        <f>COUNTIF(E25:M25,AF22)+COUNTIF(Q25:V25,AF22)</f>
        <v>0</v>
      </c>
      <c r="AH22" s="643">
        <f>MATCH(MAX(AG22:AG24),AG22:AG24,0)</f>
        <v>1</v>
      </c>
      <c r="AI22" s="430">
        <f>COUNTIF(N25:P25,AH22)</f>
        <v>0</v>
      </c>
      <c r="AJ22" s="643">
        <f>MATCH(MAX(AI22:AI24),AI22:AI24,0)</f>
        <v>1</v>
      </c>
      <c r="AK22" s="188"/>
      <c r="AL22" s="188"/>
    </row>
    <row r="23" spans="1:38" ht="35.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B23" s="797"/>
      <c r="AC23" s="797"/>
      <c r="AD23" s="797"/>
      <c r="AE23" s="798"/>
      <c r="AF23" s="430" t="s">
        <v>149</v>
      </c>
      <c r="AG23" s="430">
        <f>COUNTIF(E25:M25,AF23)+COUNTIF(Q25:V25,AF23)</f>
        <v>0</v>
      </c>
      <c r="AH23" s="430"/>
      <c r="AI23" s="430">
        <f>COUNTIF(N25:P25,AH23)</f>
        <v>0</v>
      </c>
      <c r="AJ23" s="430"/>
      <c r="AK23" s="188"/>
      <c r="AL23" s="188"/>
    </row>
    <row r="24" spans="1:38" ht="38.25" customHeight="1" thickBot="1" x14ac:dyDescent="0.3">
      <c r="A24" s="857"/>
      <c r="B24" s="248"/>
      <c r="C24" s="47"/>
      <c r="D24" s="415" t="s">
        <v>363</v>
      </c>
      <c r="E24" s="919"/>
      <c r="F24" s="919"/>
      <c r="G24" s="919"/>
      <c r="H24" s="919"/>
      <c r="I24" s="919"/>
      <c r="J24" s="919"/>
      <c r="K24" s="919"/>
      <c r="L24" s="919"/>
      <c r="M24" s="919"/>
      <c r="N24" s="919"/>
      <c r="O24" s="919"/>
      <c r="P24" s="919"/>
      <c r="Q24" s="919"/>
      <c r="R24" s="919"/>
      <c r="S24" s="919"/>
      <c r="T24" s="919"/>
      <c r="U24" s="919"/>
      <c r="V24" s="919"/>
      <c r="AB24" s="797"/>
      <c r="AC24" s="797"/>
      <c r="AD24" s="797"/>
      <c r="AE24" s="798"/>
      <c r="AF24" s="430" t="s">
        <v>150</v>
      </c>
      <c r="AG24" s="430">
        <f>COUNTIF(E25:M25,AF24)+COUNTIF(Q25:V25,AF24)</f>
        <v>0</v>
      </c>
      <c r="AH24" s="429"/>
      <c r="AI24" s="430">
        <f>COUNTIF(N25:P25,AH24)</f>
        <v>0</v>
      </c>
      <c r="AJ24" s="429"/>
      <c r="AK24" s="188"/>
      <c r="AL24" s="188"/>
    </row>
    <row r="25" spans="1:38" ht="32.450000000000003" customHeight="1" thickBot="1" x14ac:dyDescent="0.3">
      <c r="A25" s="857"/>
      <c r="B25" s="260"/>
      <c r="C25" s="131" t="s">
        <v>147</v>
      </c>
      <c r="D25" s="261" t="s">
        <v>364</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x14ac:dyDescent="0.25">
      <c r="A26" s="857"/>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x14ac:dyDescent="0.25">
      <c r="A28" s="857"/>
      <c r="B28" s="248"/>
      <c r="C28" s="243"/>
      <c r="D28" s="37"/>
      <c r="E28" s="265"/>
      <c r="F28" s="265"/>
      <c r="G28" s="265"/>
      <c r="H28" s="265"/>
      <c r="I28" s="265"/>
      <c r="J28" s="265"/>
      <c r="K28" s="265"/>
      <c r="L28" s="265"/>
      <c r="M28" s="265"/>
      <c r="N28" s="265"/>
      <c r="O28" s="265"/>
      <c r="P28" s="244"/>
      <c r="Q28" s="931" t="s">
        <v>134</v>
      </c>
      <c r="R28" s="931"/>
      <c r="S28" s="931"/>
      <c r="T28" s="931"/>
      <c r="U28" s="931"/>
      <c r="V28" s="931"/>
      <c r="X28" s="19"/>
      <c r="Y28" s="19"/>
      <c r="Z28" s="792"/>
      <c r="AA28" s="418"/>
      <c r="AB28" s="418"/>
      <c r="AC28" s="418"/>
      <c r="AD28" s="418"/>
      <c r="AE28" s="188"/>
      <c r="AF28" s="188"/>
      <c r="AG28" s="188"/>
      <c r="AH28" s="188"/>
      <c r="AI28" s="188"/>
      <c r="AJ28" s="188"/>
      <c r="AK28" s="188"/>
      <c r="AL28" s="188"/>
    </row>
    <row r="29" spans="1:38" ht="24.95" customHeight="1" x14ac:dyDescent="0.25">
      <c r="A29" s="857"/>
      <c r="B29" s="248"/>
      <c r="C29" s="243"/>
      <c r="D29" s="37" t="s">
        <v>365</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792"/>
      <c r="AA29" s="418"/>
      <c r="AB29" s="418"/>
      <c r="AC29" s="418"/>
      <c r="AD29" s="418"/>
      <c r="AE29" s="188"/>
      <c r="AF29" s="188"/>
      <c r="AG29" s="188"/>
      <c r="AH29" s="188"/>
      <c r="AI29" s="188"/>
      <c r="AJ29" s="188"/>
      <c r="AK29" s="188"/>
      <c r="AL29" s="188"/>
    </row>
    <row r="30" spans="1:38" ht="12.95" customHeight="1" x14ac:dyDescent="0.25">
      <c r="A30" s="857"/>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x14ac:dyDescent="0.25">
      <c r="A31" s="857"/>
      <c r="B31" s="248"/>
      <c r="C31" s="74"/>
      <c r="D31" s="577"/>
      <c r="E31" s="703" t="s">
        <v>259</v>
      </c>
      <c r="F31" s="1002" t="s">
        <v>114</v>
      </c>
      <c r="G31" s="1003"/>
      <c r="H31" s="1003"/>
      <c r="I31" s="1003"/>
      <c r="J31" s="1003"/>
      <c r="K31" s="1003"/>
      <c r="L31" s="1003"/>
      <c r="M31" s="1004"/>
      <c r="N31" s="915" t="s">
        <v>117</v>
      </c>
      <c r="O31" s="916"/>
      <c r="P31" s="917"/>
      <c r="Q31" s="915" t="s">
        <v>118</v>
      </c>
      <c r="R31" s="916"/>
      <c r="S31" s="916"/>
      <c r="T31" s="916"/>
      <c r="U31" s="916"/>
      <c r="V31" s="916"/>
      <c r="W31"/>
      <c r="X31" s="343" t="s">
        <v>153</v>
      </c>
      <c r="Z31" s="267" t="s">
        <v>154</v>
      </c>
      <c r="AF31" s="188"/>
      <c r="AG31" s="188"/>
      <c r="AH31" s="188"/>
      <c r="AI31" s="188"/>
      <c r="AJ31" s="188"/>
      <c r="AK31" s="188"/>
      <c r="AL31" s="188"/>
    </row>
    <row r="32" spans="1:38" ht="51" customHeight="1" x14ac:dyDescent="0.25">
      <c r="A32" s="857"/>
      <c r="B32" s="248"/>
      <c r="C32" s="74"/>
      <c r="D32" s="1013" t="s">
        <v>155</v>
      </c>
      <c r="E32" s="1000" t="str">
        <f>E9</f>
        <v>TODOS LOS COMPONENTES - Evaluación simplificada</v>
      </c>
      <c r="F32" s="1000">
        <f t="shared" ref="F32:V32" si="1">F9</f>
        <v>0</v>
      </c>
      <c r="G32" s="1000">
        <f t="shared" si="1"/>
        <v>0</v>
      </c>
      <c r="H32" s="1000">
        <f t="shared" si="1"/>
        <v>0</v>
      </c>
      <c r="I32" s="1000">
        <f t="shared" si="1"/>
        <v>0</v>
      </c>
      <c r="J32" s="1000">
        <f t="shared" si="1"/>
        <v>0</v>
      </c>
      <c r="K32" s="1000">
        <f t="shared" si="1"/>
        <v>0</v>
      </c>
      <c r="L32" s="1000">
        <f t="shared" si="1"/>
        <v>0</v>
      </c>
      <c r="M32" s="1000">
        <f t="shared" si="1"/>
        <v>0</v>
      </c>
      <c r="N32" s="1000">
        <f t="shared" si="1"/>
        <v>0</v>
      </c>
      <c r="O32" s="1000">
        <f t="shared" si="1"/>
        <v>0</v>
      </c>
      <c r="P32" s="1000">
        <f t="shared" si="1"/>
        <v>0</v>
      </c>
      <c r="Q32" s="1000">
        <f t="shared" si="1"/>
        <v>0</v>
      </c>
      <c r="R32" s="1000">
        <f t="shared" si="1"/>
        <v>0</v>
      </c>
      <c r="S32" s="1000">
        <f t="shared" si="1"/>
        <v>0</v>
      </c>
      <c r="T32" s="1000">
        <f t="shared" si="1"/>
        <v>0</v>
      </c>
      <c r="U32" s="1000">
        <f t="shared" si="1"/>
        <v>0</v>
      </c>
      <c r="V32" s="1000">
        <f t="shared" si="1"/>
        <v>0</v>
      </c>
      <c r="W32"/>
      <c r="X32" s="344" t="s">
        <v>156</v>
      </c>
      <c r="Z32" s="268" t="s">
        <v>157</v>
      </c>
      <c r="AF32" s="188"/>
      <c r="AG32" s="188"/>
      <c r="AH32" s="188"/>
      <c r="AI32" s="188"/>
      <c r="AJ32" s="188"/>
      <c r="AK32" s="188"/>
      <c r="AL32" s="188"/>
    </row>
    <row r="33" spans="1:38" ht="56.1" customHeight="1" x14ac:dyDescent="0.25">
      <c r="A33" s="857"/>
      <c r="B33" s="248"/>
      <c r="D33" s="1013"/>
      <c r="E33" s="1046"/>
      <c r="F33" s="1046"/>
      <c r="G33" s="1046"/>
      <c r="H33" s="1046"/>
      <c r="I33" s="1046"/>
      <c r="J33" s="1046"/>
      <c r="K33" s="1046"/>
      <c r="L33" s="1046"/>
      <c r="M33" s="1046"/>
      <c r="N33" s="1046"/>
      <c r="O33" s="1046"/>
      <c r="P33" s="1046"/>
      <c r="Q33" s="1046"/>
      <c r="R33" s="1046"/>
      <c r="S33" s="1046"/>
      <c r="T33" s="1046"/>
      <c r="U33" s="1046"/>
      <c r="V33" s="1046"/>
      <c r="W33"/>
      <c r="X33" s="347"/>
      <c r="Z33" s="348" t="s">
        <v>545</v>
      </c>
      <c r="AF33" s="418"/>
      <c r="AG33" s="418"/>
      <c r="AH33" s="418"/>
      <c r="AI33" s="418"/>
      <c r="AJ33" s="418"/>
      <c r="AK33" s="418"/>
      <c r="AL33" s="418"/>
    </row>
    <row r="34" spans="1:38" ht="39.6" customHeight="1" x14ac:dyDescent="0.25">
      <c r="A34" s="857"/>
      <c r="B34" s="248"/>
      <c r="D34" s="775" t="s">
        <v>366</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160</v>
      </c>
      <c r="Z34" s="272"/>
      <c r="AF34" s="418"/>
      <c r="AG34" s="418"/>
      <c r="AH34" s="418"/>
      <c r="AI34" s="418"/>
      <c r="AJ34" s="418"/>
      <c r="AK34" s="418"/>
      <c r="AL34" s="418"/>
    </row>
    <row r="35" spans="1:38" ht="38.450000000000003" customHeight="1" x14ac:dyDescent="0.25">
      <c r="A35" s="857"/>
      <c r="B35" s="248"/>
      <c r="D35" s="666" t="s">
        <v>367</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160</v>
      </c>
      <c r="Z35" s="274"/>
      <c r="AF35" s="418"/>
      <c r="AG35" s="418"/>
      <c r="AH35" s="418"/>
      <c r="AI35" s="418"/>
      <c r="AJ35" s="418"/>
      <c r="AK35" s="418"/>
      <c r="AL35" s="418"/>
    </row>
    <row r="36" spans="1:38" ht="49.5" customHeight="1" x14ac:dyDescent="0.25">
      <c r="A36" s="149"/>
      <c r="B36" s="248"/>
      <c r="D36" s="666" t="s">
        <v>368</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172</v>
      </c>
      <c r="Z36" s="274"/>
      <c r="AF36" s="418"/>
      <c r="AG36" s="418"/>
      <c r="AH36" s="418"/>
      <c r="AI36" s="418"/>
      <c r="AJ36" s="418"/>
      <c r="AK36" s="418"/>
      <c r="AL36" s="418"/>
    </row>
    <row r="37" spans="1:38" ht="29.45" customHeight="1" x14ac:dyDescent="0.25">
      <c r="A37" s="275"/>
      <c r="B37" s="248"/>
      <c r="D37" s="666" t="s">
        <v>369</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166</v>
      </c>
      <c r="Z37" s="274"/>
      <c r="AF37" s="418"/>
      <c r="AG37" s="418"/>
      <c r="AH37" s="418"/>
      <c r="AI37" s="418"/>
      <c r="AJ37" s="418"/>
      <c r="AK37" s="418"/>
      <c r="AL37" s="418"/>
    </row>
    <row r="38" spans="1:38" ht="24" customHeight="1" x14ac:dyDescent="0.25">
      <c r="A38" s="275"/>
      <c r="B38" s="248"/>
      <c r="C38" s="925"/>
      <c r="D38" s="655" t="s">
        <v>370</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166</v>
      </c>
      <c r="Z38" s="274"/>
      <c r="AF38" s="418"/>
      <c r="AG38" s="418"/>
      <c r="AH38" s="418"/>
      <c r="AI38" s="418"/>
      <c r="AJ38" s="418"/>
      <c r="AK38" s="418"/>
      <c r="AL38" s="418"/>
    </row>
    <row r="39" spans="1:38" ht="32.1" customHeight="1" x14ac:dyDescent="0.25">
      <c r="A39" s="275"/>
      <c r="B39" s="248"/>
      <c r="C39" s="925"/>
      <c r="D39" s="698" t="s">
        <v>371</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172</v>
      </c>
      <c r="Z39" s="274"/>
      <c r="AF39" s="418"/>
      <c r="AG39" s="418"/>
      <c r="AH39" s="418"/>
      <c r="AI39" s="418"/>
      <c r="AJ39" s="418"/>
      <c r="AK39" s="418"/>
      <c r="AL39" s="418"/>
    </row>
    <row r="40" spans="1:38" ht="22.5" customHeight="1" x14ac:dyDescent="0.25">
      <c r="A40" s="926"/>
      <c r="B40" s="248"/>
      <c r="C40" s="74"/>
      <c r="D40" s="655" t="s">
        <v>372</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166</v>
      </c>
      <c r="Z40" s="274"/>
      <c r="AF40" s="418"/>
      <c r="AG40" s="418"/>
      <c r="AH40" s="418"/>
      <c r="AI40" s="418"/>
      <c r="AJ40" s="418"/>
      <c r="AK40" s="418"/>
      <c r="AL40" s="418"/>
    </row>
    <row r="41" spans="1:38" ht="24" customHeight="1" x14ac:dyDescent="0.25">
      <c r="A41" s="926"/>
      <c r="B41" s="248"/>
      <c r="C41" s="243"/>
      <c r="D41" s="655" t="s">
        <v>373</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166</v>
      </c>
      <c r="Z41" s="274"/>
      <c r="AF41" s="418"/>
      <c r="AG41" s="418"/>
      <c r="AH41" s="418"/>
      <c r="AI41" s="418"/>
      <c r="AJ41" s="418"/>
      <c r="AK41" s="418"/>
      <c r="AL41" s="418"/>
    </row>
    <row r="42" spans="1:38" ht="38.450000000000003" customHeight="1" x14ac:dyDescent="0.25">
      <c r="A42" s="276"/>
      <c r="B42" s="248"/>
      <c r="C42" s="243"/>
      <c r="D42" s="697" t="s">
        <v>374</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172</v>
      </c>
      <c r="Z42" s="274"/>
    </row>
    <row r="43" spans="1:38" ht="28.5" customHeight="1" x14ac:dyDescent="0.25">
      <c r="A43" s="276"/>
      <c r="B43" s="248"/>
      <c r="C43" s="243"/>
      <c r="D43" s="655" t="s">
        <v>375</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166</v>
      </c>
      <c r="Z43" s="274"/>
    </row>
    <row r="44" spans="1:38" ht="35.1" customHeight="1" x14ac:dyDescent="0.25">
      <c r="A44" s="276"/>
      <c r="B44" s="248"/>
      <c r="C44" s="243"/>
      <c r="D44" s="655" t="s">
        <v>376</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172</v>
      </c>
      <c r="Z44" s="274"/>
    </row>
    <row r="45" spans="1:38" ht="24.95" customHeight="1" x14ac:dyDescent="0.25">
      <c r="A45" s="276"/>
      <c r="B45" s="248"/>
      <c r="C45" s="243"/>
      <c r="D45" s="655" t="s">
        <v>377</v>
      </c>
      <c r="E45" s="294"/>
      <c r="F45" s="716"/>
      <c r="G45" s="294"/>
      <c r="H45" s="307"/>
      <c r="I45" s="294"/>
      <c r="J45" s="294"/>
      <c r="K45" s="307"/>
      <c r="L45" s="294" t="s">
        <v>139</v>
      </c>
      <c r="M45" s="294"/>
      <c r="N45" s="307"/>
      <c r="O45" s="307"/>
      <c r="P45" s="307"/>
      <c r="Q45" s="307"/>
      <c r="R45" s="307"/>
      <c r="S45" s="307"/>
      <c r="T45" s="307"/>
      <c r="U45" s="307"/>
      <c r="V45" s="656"/>
      <c r="W45" s="712"/>
      <c r="X45" s="649" t="s">
        <v>172</v>
      </c>
      <c r="Z45" s="274"/>
    </row>
    <row r="46" spans="1:38" ht="28.5" customHeight="1" x14ac:dyDescent="0.25">
      <c r="A46" s="276"/>
      <c r="B46" s="248"/>
      <c r="C46" s="243"/>
      <c r="D46" s="666" t="s">
        <v>378</v>
      </c>
      <c r="E46" s="294"/>
      <c r="F46" s="716"/>
      <c r="G46" s="307"/>
      <c r="H46" s="307"/>
      <c r="I46" s="307"/>
      <c r="J46" s="307"/>
      <c r="K46" s="307"/>
      <c r="L46" s="294" t="s">
        <v>150</v>
      </c>
      <c r="M46" s="307"/>
      <c r="N46" s="307"/>
      <c r="O46" s="307"/>
      <c r="P46" s="307"/>
      <c r="Q46" s="309"/>
      <c r="R46" s="309"/>
      <c r="S46" s="713" t="str">
        <f>IF($S$32=0," ","Alto")</f>
        <v xml:space="preserve"> </v>
      </c>
      <c r="T46" s="307"/>
      <c r="U46" s="307"/>
      <c r="V46" s="659"/>
      <c r="W46" s="712"/>
      <c r="X46" s="675" t="s">
        <v>166</v>
      </c>
      <c r="Z46" s="274"/>
    </row>
    <row r="47" spans="1:38" ht="28.5" customHeight="1" x14ac:dyDescent="0.25">
      <c r="A47" s="276"/>
      <c r="B47" s="248"/>
      <c r="C47" s="243"/>
      <c r="D47" s="666" t="s">
        <v>379</v>
      </c>
      <c r="E47" s="294"/>
      <c r="F47" s="716"/>
      <c r="G47" s="307"/>
      <c r="H47" s="307"/>
      <c r="I47" s="294" t="s">
        <v>150</v>
      </c>
      <c r="J47" s="294" t="s">
        <v>150</v>
      </c>
      <c r="K47" s="307"/>
      <c r="L47" s="294"/>
      <c r="M47" s="307"/>
      <c r="N47" s="307"/>
      <c r="O47" s="307"/>
      <c r="P47" s="307"/>
      <c r="Q47" s="309"/>
      <c r="R47" s="713" t="str">
        <f>IF($R$32=0," ","Bajo")</f>
        <v xml:space="preserve"> </v>
      </c>
      <c r="S47" s="309"/>
      <c r="T47" s="307"/>
      <c r="U47" s="307"/>
      <c r="V47" s="659"/>
      <c r="W47" s="712"/>
      <c r="X47" s="653" t="s">
        <v>160</v>
      </c>
      <c r="Z47" s="274"/>
    </row>
    <row r="48" spans="1:38" ht="47.1" customHeight="1" x14ac:dyDescent="0.25">
      <c r="A48" s="276"/>
      <c r="B48" s="248"/>
      <c r="C48" s="1049" t="s">
        <v>380</v>
      </c>
      <c r="D48" s="697" t="s">
        <v>381</v>
      </c>
      <c r="E48" s="294"/>
      <c r="F48" s="716"/>
      <c r="G48" s="307"/>
      <c r="H48" s="307"/>
      <c r="I48" s="307"/>
      <c r="J48" s="294" t="s">
        <v>139</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172</v>
      </c>
      <c r="Z48" s="274"/>
    </row>
    <row r="49" spans="1:26" ht="47.1" customHeight="1" x14ac:dyDescent="0.25">
      <c r="A49" s="276"/>
      <c r="B49" s="248"/>
      <c r="C49" s="1050"/>
      <c r="D49" s="697" t="s">
        <v>382</v>
      </c>
      <c r="E49" s="294"/>
      <c r="F49" s="716"/>
      <c r="G49" s="307"/>
      <c r="H49" s="307"/>
      <c r="I49" s="307"/>
      <c r="J49" s="294"/>
      <c r="K49" s="307"/>
      <c r="L49" s="307"/>
      <c r="M49" s="307"/>
      <c r="N49" s="294" t="s">
        <v>139</v>
      </c>
      <c r="O49" s="294"/>
      <c r="P49" s="307"/>
      <c r="Q49" s="309"/>
      <c r="R49" s="309"/>
      <c r="S49" s="309"/>
      <c r="T49" s="307"/>
      <c r="U49" s="713" t="str">
        <f>IF($U$32=0," ","Alto")</f>
        <v xml:space="preserve"> </v>
      </c>
      <c r="V49" s="659"/>
      <c r="W49" s="717"/>
      <c r="X49" s="675" t="s">
        <v>166</v>
      </c>
      <c r="Z49" s="274"/>
    </row>
    <row r="50" spans="1:26" ht="36.950000000000003" customHeight="1" x14ac:dyDescent="0.25">
      <c r="A50" s="276"/>
      <c r="B50" s="248"/>
      <c r="C50" s="1050"/>
      <c r="D50" s="697" t="s">
        <v>383</v>
      </c>
      <c r="E50" s="294"/>
      <c r="F50" s="716"/>
      <c r="G50" s="307"/>
      <c r="H50" s="307"/>
      <c r="I50" s="307"/>
      <c r="J50" s="294"/>
      <c r="K50" s="294" t="s">
        <v>150</v>
      </c>
      <c r="L50" s="307"/>
      <c r="M50" s="307"/>
      <c r="N50" s="307"/>
      <c r="O50" s="307"/>
      <c r="P50" s="307"/>
      <c r="Q50" s="309"/>
      <c r="R50" s="309"/>
      <c r="S50" s="309"/>
      <c r="T50" s="307"/>
      <c r="U50" s="307"/>
      <c r="V50" s="659"/>
      <c r="W50" s="717"/>
      <c r="X50" s="649" t="s">
        <v>172</v>
      </c>
      <c r="Z50" s="274"/>
    </row>
    <row r="51" spans="1:26" ht="63.75" customHeight="1" thickBot="1" x14ac:dyDescent="0.3">
      <c r="A51" s="276"/>
      <c r="B51" s="248"/>
      <c r="C51" s="1051"/>
      <c r="D51" s="718" t="s">
        <v>384</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166</v>
      </c>
      <c r="Z51" s="279"/>
    </row>
    <row r="52" spans="1:26" ht="26.1" customHeight="1" thickBot="1" x14ac:dyDescent="0.3">
      <c r="D52" s="315" t="s">
        <v>189</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x14ac:dyDescent="0.25">
      <c r="D53" s="721" t="s">
        <v>328</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166</v>
      </c>
      <c r="Z53" s="272"/>
    </row>
    <row r="54" spans="1:26" ht="30.6" customHeight="1" x14ac:dyDescent="0.25">
      <c r="C54" s="914"/>
      <c r="D54" s="725" t="s">
        <v>330</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166</v>
      </c>
      <c r="Z54" s="274"/>
    </row>
    <row r="55" spans="1:26" ht="36.950000000000003" customHeight="1" x14ac:dyDescent="0.25">
      <c r="C55" s="914"/>
      <c r="D55" s="655" t="s">
        <v>385</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172</v>
      </c>
      <c r="Z55" s="274"/>
    </row>
    <row r="56" spans="1:26" ht="48.95" customHeight="1" x14ac:dyDescent="0.25">
      <c r="C56" s="914"/>
      <c r="D56" s="655" t="s">
        <v>386</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166</v>
      </c>
      <c r="Z56" s="274"/>
    </row>
    <row r="57" spans="1:26" ht="39" customHeight="1" thickBot="1" x14ac:dyDescent="0.3">
      <c r="C57" s="914"/>
      <c r="D57" s="655" t="s">
        <v>387</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166</v>
      </c>
      <c r="Z57" s="279"/>
    </row>
    <row r="58" spans="1:26" ht="48.6" customHeight="1" x14ac:dyDescent="0.25">
      <c r="C58" s="914"/>
      <c r="E58" s="111"/>
      <c r="F58" s="111"/>
      <c r="G58" s="285"/>
      <c r="H58" s="285"/>
      <c r="I58" s="285"/>
      <c r="J58" s="285"/>
      <c r="K58" s="285"/>
      <c r="L58" s="285"/>
      <c r="M58" s="285"/>
      <c r="N58" s="285"/>
      <c r="O58" s="285"/>
      <c r="P58" s="285"/>
      <c r="Q58" s="285"/>
      <c r="R58" s="285"/>
      <c r="S58" s="285"/>
      <c r="T58" s="285"/>
      <c r="U58" s="285"/>
      <c r="V58" s="285"/>
      <c r="X58" s="277"/>
    </row>
    <row r="59" spans="1:26" x14ac:dyDescent="0.25">
      <c r="C59" s="914"/>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x14ac:dyDescent="0.25">
      <c r="C60" s="914"/>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x14ac:dyDescent="0.25">
      <c r="C61" s="914"/>
    </row>
    <row r="62" spans="1:26" ht="56.1" customHeight="1" x14ac:dyDescent="0.25"/>
    <row r="63" spans="1:26" ht="19.5" customHeight="1" x14ac:dyDescent="0.25"/>
    <row r="64" spans="1:26" ht="29.1" customHeight="1" x14ac:dyDescent="0.25">
      <c r="D64" s="284"/>
    </row>
    <row r="65" spans="4:4" ht="33" customHeight="1" x14ac:dyDescent="0.25">
      <c r="D65" s="284"/>
    </row>
    <row r="66" spans="4:4" x14ac:dyDescent="0.25">
      <c r="D66" s="284"/>
    </row>
  </sheetData>
  <sheetProtection algorithmName="SHA-512" hashValue="qEVWSfDiL9djRlt31NN/Y5qpOVC92m+IGifIFDwmsV/KeHj0G9jttKrCjXJ7vUYrztNG6gMkFbX2RBposgEKsw==" saltValue="LR8Z87TK021I7bov67cz/w==" spinCount="100000" sheet="1" selectLockedCells="1"/>
  <mergeCells count="57">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 ref="E23:E24"/>
    <mergeCell ref="G23:G24"/>
    <mergeCell ref="H23:H24"/>
    <mergeCell ref="F8:M8"/>
    <mergeCell ref="N8:P8"/>
    <mergeCell ref="O23:O24"/>
    <mergeCell ref="Q23:Q24"/>
    <mergeCell ref="R23:R24"/>
    <mergeCell ref="I23:I24"/>
    <mergeCell ref="J23:J24"/>
    <mergeCell ref="K23:K24"/>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A12:A22"/>
    <mergeCell ref="A23:A26"/>
    <mergeCell ref="A27:A31"/>
    <mergeCell ref="A32:A35"/>
    <mergeCell ref="A8:A11"/>
    <mergeCell ref="U32:U33"/>
    <mergeCell ref="V32:V33"/>
    <mergeCell ref="L32:L33"/>
    <mergeCell ref="P32:P33"/>
    <mergeCell ref="Q32:Q33"/>
    <mergeCell ref="R32:R33"/>
    <mergeCell ref="S32:S33"/>
    <mergeCell ref="T32:T33"/>
    <mergeCell ref="O32:O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baseColWidth="10" defaultColWidth="8.7109375" defaultRowHeight="12" x14ac:dyDescent="0.25"/>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x14ac:dyDescent="0.25">
      <c r="C1" s="22" t="s">
        <v>388</v>
      </c>
      <c r="D1" s="24" t="s">
        <v>389</v>
      </c>
      <c r="E1" s="22" t="s">
        <v>390</v>
      </c>
      <c r="F1" s="22" t="s">
        <v>254</v>
      </c>
      <c r="H1" s="22"/>
    </row>
    <row r="2" spans="1:12" x14ac:dyDescent="0.25">
      <c r="A2" s="22" t="s">
        <v>391</v>
      </c>
      <c r="F2" s="22"/>
    </row>
    <row r="3" spans="1:12" x14ac:dyDescent="0.25">
      <c r="A3" s="525" t="s">
        <v>116</v>
      </c>
      <c r="C3" s="525" t="s">
        <v>116</v>
      </c>
      <c r="D3" s="525" t="s">
        <v>116</v>
      </c>
      <c r="E3" s="525" t="s">
        <v>116</v>
      </c>
      <c r="F3" s="525" t="s">
        <v>116</v>
      </c>
      <c r="H3" s="533"/>
      <c r="I3" s="533"/>
      <c r="J3" s="533"/>
      <c r="K3" s="533"/>
      <c r="L3" s="533"/>
    </row>
    <row r="4" spans="1:12" ht="48" x14ac:dyDescent="0.25">
      <c r="A4" s="776" t="s">
        <v>392</v>
      </c>
      <c r="C4" s="18" t="s">
        <v>393</v>
      </c>
      <c r="D4" s="21" t="s">
        <v>394</v>
      </c>
      <c r="E4" s="532" t="s">
        <v>395</v>
      </c>
      <c r="F4" s="532" t="s">
        <v>396</v>
      </c>
      <c r="H4" s="157"/>
      <c r="I4" s="157"/>
      <c r="J4" s="533"/>
      <c r="K4" s="157"/>
      <c r="L4" s="157"/>
    </row>
    <row r="5" spans="1:12" ht="108" x14ac:dyDescent="0.25">
      <c r="A5" s="526" t="s">
        <v>397</v>
      </c>
      <c r="C5" s="18" t="s">
        <v>398</v>
      </c>
      <c r="D5" s="21" t="s">
        <v>399</v>
      </c>
      <c r="E5" s="532" t="s">
        <v>400</v>
      </c>
      <c r="F5" s="532" t="s">
        <v>401</v>
      </c>
      <c r="H5" s="158"/>
      <c r="I5" s="158"/>
      <c r="J5" s="533"/>
      <c r="K5" s="158"/>
      <c r="L5" s="158"/>
    </row>
    <row r="6" spans="1:12" ht="36" x14ac:dyDescent="0.25">
      <c r="A6" s="527" t="s">
        <v>402</v>
      </c>
      <c r="C6" s="9" t="s">
        <v>403</v>
      </c>
      <c r="D6" s="21" t="s">
        <v>404</v>
      </c>
      <c r="E6" s="532" t="s">
        <v>405</v>
      </c>
      <c r="F6" s="532" t="s">
        <v>406</v>
      </c>
      <c r="H6" s="158"/>
      <c r="I6" s="533"/>
      <c r="J6" s="158"/>
      <c r="K6" s="158"/>
      <c r="L6" s="158"/>
    </row>
    <row r="7" spans="1:12" ht="120" x14ac:dyDescent="0.25">
      <c r="A7" s="527" t="s">
        <v>407</v>
      </c>
      <c r="C7" s="18" t="s">
        <v>408</v>
      </c>
      <c r="D7" s="21" t="s">
        <v>409</v>
      </c>
      <c r="E7" s="532" t="s">
        <v>410</v>
      </c>
      <c r="F7" s="532" t="s">
        <v>411</v>
      </c>
      <c r="H7" s="158"/>
      <c r="I7" s="533"/>
      <c r="J7" s="158"/>
      <c r="K7" s="533"/>
      <c r="L7" s="158"/>
    </row>
    <row r="8" spans="1:12" ht="72" x14ac:dyDescent="0.25">
      <c r="A8" s="527" t="s">
        <v>547</v>
      </c>
      <c r="C8" s="18" t="s">
        <v>413</v>
      </c>
      <c r="D8" s="21" t="s">
        <v>414</v>
      </c>
      <c r="E8" s="532" t="s">
        <v>415</v>
      </c>
      <c r="F8" s="532" t="s">
        <v>416</v>
      </c>
      <c r="H8" s="158"/>
      <c r="I8" s="533"/>
      <c r="J8" s="158"/>
      <c r="K8" s="533"/>
      <c r="L8" s="533"/>
    </row>
    <row r="9" spans="1:12" ht="60" x14ac:dyDescent="0.25">
      <c r="A9" s="528" t="s">
        <v>417</v>
      </c>
      <c r="C9" s="18" t="s">
        <v>418</v>
      </c>
      <c r="D9" s="21" t="s">
        <v>419</v>
      </c>
      <c r="E9" s="532" t="s">
        <v>420</v>
      </c>
      <c r="F9" s="532" t="s">
        <v>420</v>
      </c>
      <c r="H9" s="158"/>
      <c r="I9" s="533"/>
      <c r="J9" s="533"/>
      <c r="K9" s="533"/>
      <c r="L9" s="158"/>
    </row>
    <row r="10" spans="1:12" ht="120" x14ac:dyDescent="0.25">
      <c r="A10" s="18" t="s">
        <v>421</v>
      </c>
      <c r="C10" s="18" t="s">
        <v>422</v>
      </c>
      <c r="D10" s="21" t="s">
        <v>423</v>
      </c>
      <c r="E10" s="532" t="s">
        <v>546</v>
      </c>
      <c r="F10" s="532" t="s">
        <v>424</v>
      </c>
      <c r="H10" s="158"/>
      <c r="I10" s="158"/>
      <c r="J10" s="158"/>
      <c r="K10" s="533"/>
      <c r="L10" s="158"/>
    </row>
    <row r="11" spans="1:12" ht="120" x14ac:dyDescent="0.25">
      <c r="A11" s="18" t="s">
        <v>425</v>
      </c>
      <c r="C11" s="531" t="s">
        <v>426</v>
      </c>
      <c r="D11" s="21" t="s">
        <v>427</v>
      </c>
      <c r="E11" s="532" t="s">
        <v>428</v>
      </c>
      <c r="F11" s="532" t="s">
        <v>429</v>
      </c>
      <c r="H11" s="158"/>
      <c r="I11" s="158"/>
      <c r="J11" s="158"/>
      <c r="K11" s="533"/>
      <c r="L11" s="158"/>
    </row>
    <row r="12" spans="1:12" ht="72" x14ac:dyDescent="0.25">
      <c r="A12" s="529" t="s">
        <v>430</v>
      </c>
      <c r="C12" s="531" t="s">
        <v>431</v>
      </c>
      <c r="D12" s="21" t="s">
        <v>432</v>
      </c>
      <c r="E12" s="532" t="s">
        <v>433</v>
      </c>
      <c r="F12" s="532" t="s">
        <v>434</v>
      </c>
      <c r="H12" s="158"/>
      <c r="I12" s="533"/>
      <c r="J12" s="533"/>
      <c r="K12" s="533"/>
      <c r="L12" s="533"/>
    </row>
    <row r="13" spans="1:12" ht="60" x14ac:dyDescent="0.25">
      <c r="A13" s="527" t="s">
        <v>435</v>
      </c>
      <c r="C13" s="531" t="s">
        <v>436</v>
      </c>
      <c r="D13" s="21" t="s">
        <v>437</v>
      </c>
      <c r="E13" s="532" t="s">
        <v>438</v>
      </c>
      <c r="F13" s="532" t="s">
        <v>439</v>
      </c>
      <c r="H13" s="158"/>
      <c r="I13" s="533"/>
      <c r="J13" s="533"/>
      <c r="K13" s="533"/>
      <c r="L13" s="533"/>
    </row>
    <row r="14" spans="1:12" ht="48" x14ac:dyDescent="0.25">
      <c r="A14" s="527" t="s">
        <v>440</v>
      </c>
      <c r="C14" s="23" t="s">
        <v>116</v>
      </c>
      <c r="D14" s="21" t="s">
        <v>441</v>
      </c>
      <c r="E14" s="532" t="s">
        <v>442</v>
      </c>
      <c r="F14" s="532" t="s">
        <v>116</v>
      </c>
      <c r="H14" s="195"/>
      <c r="I14" s="533"/>
      <c r="J14" s="533"/>
      <c r="K14" s="533"/>
      <c r="L14" s="195"/>
    </row>
    <row r="15" spans="1:12" ht="120" x14ac:dyDescent="0.25">
      <c r="A15" s="9" t="s">
        <v>443</v>
      </c>
      <c r="C15" s="20" t="s">
        <v>444</v>
      </c>
      <c r="D15" s="21" t="s">
        <v>445</v>
      </c>
      <c r="E15" s="20" t="s">
        <v>446</v>
      </c>
      <c r="F15" s="20" t="s">
        <v>447</v>
      </c>
      <c r="H15" s="195"/>
      <c r="I15" s="533"/>
      <c r="J15" s="533"/>
      <c r="K15" s="533"/>
      <c r="L15" s="195"/>
    </row>
    <row r="16" spans="1:12" ht="60" x14ac:dyDescent="0.25">
      <c r="A16" s="9" t="s">
        <v>448</v>
      </c>
      <c r="C16" s="530" t="s">
        <v>449</v>
      </c>
      <c r="D16" s="21" t="s">
        <v>450</v>
      </c>
      <c r="E16" s="20" t="s">
        <v>451</v>
      </c>
      <c r="F16" s="20" t="s">
        <v>447</v>
      </c>
      <c r="H16" s="195"/>
      <c r="I16" s="533"/>
      <c r="J16" s="533"/>
      <c r="K16" s="533"/>
      <c r="L16" s="195"/>
    </row>
    <row r="17" spans="1:12" ht="84" x14ac:dyDescent="0.25">
      <c r="A17" s="9" t="s">
        <v>452</v>
      </c>
      <c r="C17" s="20" t="s">
        <v>453</v>
      </c>
      <c r="D17" s="21" t="s">
        <v>454</v>
      </c>
      <c r="E17" s="20" t="s">
        <v>455</v>
      </c>
      <c r="F17" s="20" t="s">
        <v>456</v>
      </c>
      <c r="H17" s="195"/>
      <c r="I17" s="533"/>
      <c r="J17" s="533"/>
      <c r="K17" s="533"/>
      <c r="L17" s="533"/>
    </row>
    <row r="18" spans="1:12" ht="72" x14ac:dyDescent="0.25">
      <c r="A18" s="9" t="s">
        <v>457</v>
      </c>
      <c r="C18" s="20" t="s">
        <v>458</v>
      </c>
      <c r="D18" s="21" t="s">
        <v>459</v>
      </c>
      <c r="E18" s="20" t="s">
        <v>460</v>
      </c>
      <c r="F18" s="20" t="s">
        <v>461</v>
      </c>
      <c r="H18" s="195"/>
      <c r="I18" s="533"/>
      <c r="J18" s="533"/>
      <c r="K18" s="533"/>
      <c r="L18" s="533"/>
    </row>
    <row r="19" spans="1:12" ht="72" x14ac:dyDescent="0.25">
      <c r="A19" s="9" t="s">
        <v>462</v>
      </c>
      <c r="C19" s="20" t="s">
        <v>463</v>
      </c>
      <c r="D19" s="21" t="s">
        <v>464</v>
      </c>
      <c r="E19" s="20" t="s">
        <v>465</v>
      </c>
      <c r="F19" s="20" t="s">
        <v>465</v>
      </c>
      <c r="H19" s="195"/>
      <c r="I19" s="533"/>
      <c r="J19" s="195"/>
      <c r="K19" s="167"/>
      <c r="L19" s="533"/>
    </row>
    <row r="21" spans="1:12" x14ac:dyDescent="0.25">
      <c r="F21" s="22"/>
    </row>
    <row r="22" spans="1:12" x14ac:dyDescent="0.25">
      <c r="A22" s="22" t="s">
        <v>466</v>
      </c>
    </row>
    <row r="23" spans="1:12" x14ac:dyDescent="0.25">
      <c r="A23" s="9" t="s">
        <v>116</v>
      </c>
      <c r="H23" s="533"/>
      <c r="I23" s="533"/>
      <c r="J23" s="533"/>
      <c r="K23" s="533"/>
      <c r="L23" s="533"/>
    </row>
    <row r="24" spans="1:12" ht="48" x14ac:dyDescent="0.25">
      <c r="A24" s="776" t="s">
        <v>392</v>
      </c>
      <c r="C24" s="18" t="s">
        <v>393</v>
      </c>
      <c r="D24" s="21" t="s">
        <v>394</v>
      </c>
      <c r="E24" s="532" t="s">
        <v>395</v>
      </c>
      <c r="F24" s="532" t="s">
        <v>396</v>
      </c>
      <c r="H24" s="157"/>
      <c r="I24" s="157"/>
      <c r="J24" s="162"/>
      <c r="K24" s="158"/>
      <c r="L24" s="158"/>
    </row>
    <row r="25" spans="1:12" ht="108" x14ac:dyDescent="0.25">
      <c r="A25" s="526" t="s">
        <v>397</v>
      </c>
      <c r="C25" s="18" t="s">
        <v>398</v>
      </c>
      <c r="D25" s="21" t="s">
        <v>399</v>
      </c>
      <c r="E25" s="532" t="s">
        <v>400</v>
      </c>
      <c r="F25" s="532" t="s">
        <v>401</v>
      </c>
      <c r="H25" s="158"/>
      <c r="I25" s="158"/>
      <c r="J25" s="162"/>
      <c r="K25" s="158"/>
      <c r="L25" s="158"/>
    </row>
    <row r="26" spans="1:12" ht="36" x14ac:dyDescent="0.25">
      <c r="A26" s="527" t="s">
        <v>402</v>
      </c>
      <c r="C26" s="9" t="s">
        <v>403</v>
      </c>
      <c r="D26" s="21" t="s">
        <v>404</v>
      </c>
      <c r="E26" s="532" t="s">
        <v>405</v>
      </c>
      <c r="F26" s="532" t="s">
        <v>406</v>
      </c>
      <c r="H26" s="158"/>
      <c r="I26" s="159"/>
      <c r="J26" s="158"/>
      <c r="K26" s="158"/>
      <c r="L26" s="158"/>
    </row>
    <row r="27" spans="1:12" ht="120" x14ac:dyDescent="0.25">
      <c r="A27" s="527" t="s">
        <v>407</v>
      </c>
      <c r="C27" s="18" t="s">
        <v>408</v>
      </c>
      <c r="D27" s="21" t="s">
        <v>409</v>
      </c>
      <c r="E27" s="532" t="s">
        <v>410</v>
      </c>
      <c r="F27" s="532" t="s">
        <v>411</v>
      </c>
      <c r="H27" s="158"/>
      <c r="I27" s="159"/>
      <c r="J27" s="158"/>
      <c r="K27" s="159"/>
      <c r="L27" s="158"/>
    </row>
    <row r="28" spans="1:12" ht="72" x14ac:dyDescent="0.25">
      <c r="A28" s="527" t="s">
        <v>547</v>
      </c>
      <c r="C28" s="18" t="s">
        <v>413</v>
      </c>
      <c r="D28" s="21" t="s">
        <v>414</v>
      </c>
      <c r="E28" s="532" t="s">
        <v>415</v>
      </c>
      <c r="F28" s="532" t="s">
        <v>416</v>
      </c>
      <c r="H28" s="158"/>
      <c r="I28" s="159"/>
      <c r="J28" s="158"/>
      <c r="K28" s="159"/>
      <c r="L28" s="159"/>
    </row>
    <row r="29" spans="1:12" ht="60" x14ac:dyDescent="0.25">
      <c r="A29" s="528" t="s">
        <v>417</v>
      </c>
      <c r="C29" s="18" t="s">
        <v>467</v>
      </c>
      <c r="D29" s="21" t="s">
        <v>419</v>
      </c>
      <c r="E29" s="532" t="s">
        <v>420</v>
      </c>
      <c r="F29" s="532" t="s">
        <v>420</v>
      </c>
      <c r="H29" s="158"/>
      <c r="I29" s="159"/>
      <c r="J29" s="159"/>
      <c r="K29" s="159"/>
      <c r="L29" s="158"/>
    </row>
    <row r="30" spans="1:12" ht="120" x14ac:dyDescent="0.25">
      <c r="A30" s="18" t="s">
        <v>421</v>
      </c>
      <c r="C30" s="18" t="s">
        <v>422</v>
      </c>
      <c r="D30" s="21" t="s">
        <v>423</v>
      </c>
      <c r="E30" s="532" t="s">
        <v>546</v>
      </c>
      <c r="F30" s="532" t="s">
        <v>424</v>
      </c>
      <c r="H30" s="158"/>
      <c r="I30" s="158"/>
      <c r="J30" s="158"/>
      <c r="K30" s="159"/>
      <c r="L30" s="158"/>
    </row>
    <row r="31" spans="1:12" ht="120" x14ac:dyDescent="0.25">
      <c r="A31" s="18" t="s">
        <v>425</v>
      </c>
      <c r="C31" s="531" t="s">
        <v>426</v>
      </c>
      <c r="D31" s="21" t="s">
        <v>427</v>
      </c>
      <c r="E31" s="532" t="s">
        <v>428</v>
      </c>
      <c r="F31" s="532" t="s">
        <v>429</v>
      </c>
      <c r="H31" s="158"/>
      <c r="I31" s="158"/>
      <c r="J31" s="158"/>
      <c r="K31" s="167"/>
      <c r="L31" s="158"/>
    </row>
    <row r="32" spans="1:12" ht="72" x14ac:dyDescent="0.25">
      <c r="A32" s="529" t="s">
        <v>430</v>
      </c>
      <c r="C32" s="531" t="s">
        <v>431</v>
      </c>
      <c r="D32" s="21" t="s">
        <v>432</v>
      </c>
      <c r="E32" s="532" t="s">
        <v>433</v>
      </c>
      <c r="F32" s="532" t="s">
        <v>434</v>
      </c>
      <c r="H32" s="158"/>
      <c r="I32" s="159"/>
      <c r="J32" s="159"/>
      <c r="K32" s="159"/>
      <c r="L32" s="167"/>
    </row>
    <row r="33" spans="1:12" ht="60" x14ac:dyDescent="0.25">
      <c r="A33" s="527" t="s">
        <v>435</v>
      </c>
      <c r="C33" s="531" t="s">
        <v>468</v>
      </c>
      <c r="D33" s="21" t="s">
        <v>437</v>
      </c>
      <c r="E33" s="532" t="s">
        <v>438</v>
      </c>
      <c r="F33" s="532" t="s">
        <v>439</v>
      </c>
      <c r="H33" s="158"/>
      <c r="I33" s="167"/>
      <c r="J33" s="167"/>
      <c r="K33" s="167"/>
      <c r="L33" s="167"/>
    </row>
    <row r="34" spans="1:12" ht="48" x14ac:dyDescent="0.25">
      <c r="A34" s="527" t="s">
        <v>440</v>
      </c>
      <c r="C34" s="23" t="s">
        <v>116</v>
      </c>
      <c r="D34" s="21" t="s">
        <v>441</v>
      </c>
      <c r="E34" s="532" t="s">
        <v>442</v>
      </c>
      <c r="F34" s="532" t="s">
        <v>116</v>
      </c>
      <c r="H34" s="195"/>
      <c r="I34" s="167"/>
      <c r="J34" s="167"/>
      <c r="K34" s="167"/>
      <c r="L34" s="195"/>
    </row>
    <row r="35" spans="1:12" ht="88.5" customHeight="1" x14ac:dyDescent="0.25">
      <c r="A35" s="9" t="s">
        <v>469</v>
      </c>
      <c r="C35" s="20" t="s">
        <v>470</v>
      </c>
      <c r="D35" s="21" t="s">
        <v>471</v>
      </c>
      <c r="E35" s="20" t="s">
        <v>472</v>
      </c>
      <c r="F35" s="20" t="s">
        <v>473</v>
      </c>
      <c r="G35" s="23"/>
      <c r="H35" s="195"/>
      <c r="I35" s="167"/>
      <c r="J35" s="167"/>
      <c r="K35" s="167"/>
      <c r="L35" s="195"/>
    </row>
    <row r="36" spans="1:12" ht="60" x14ac:dyDescent="0.25">
      <c r="A36" s="18" t="s">
        <v>474</v>
      </c>
      <c r="C36" s="20" t="s">
        <v>475</v>
      </c>
      <c r="D36" s="21" t="s">
        <v>476</v>
      </c>
      <c r="E36" s="20" t="s">
        <v>477</v>
      </c>
      <c r="F36" s="20" t="s">
        <v>478</v>
      </c>
      <c r="G36" s="23"/>
      <c r="H36" s="195"/>
      <c r="I36" s="167"/>
      <c r="J36" s="167"/>
      <c r="K36" s="167"/>
      <c r="L36" s="195"/>
    </row>
    <row r="37" spans="1:12" ht="51" customHeight="1" x14ac:dyDescent="0.25">
      <c r="A37" s="9" t="s">
        <v>479</v>
      </c>
      <c r="C37" s="20" t="s">
        <v>480</v>
      </c>
      <c r="D37" s="21" t="s">
        <v>481</v>
      </c>
      <c r="E37" s="20" t="s">
        <v>482</v>
      </c>
      <c r="F37" s="20" t="s">
        <v>483</v>
      </c>
      <c r="G37" s="23"/>
      <c r="H37" s="195"/>
      <c r="I37" s="167"/>
      <c r="J37" s="195"/>
      <c r="K37" s="167"/>
      <c r="L37" s="416"/>
    </row>
    <row r="38" spans="1:12" ht="15" x14ac:dyDescent="0.25">
      <c r="C38" s="20"/>
      <c r="D38" s="21"/>
      <c r="E38" s="20"/>
      <c r="F38" s="20"/>
      <c r="G38" s="23"/>
      <c r="H38" s="365"/>
      <c r="I38" s="536"/>
      <c r="J38" s="365"/>
      <c r="K38" s="536"/>
      <c r="L38" s="111"/>
    </row>
    <row r="39" spans="1:12" ht="15" x14ac:dyDescent="0.25">
      <c r="C39" s="20"/>
      <c r="D39" s="21"/>
      <c r="E39" s="20"/>
      <c r="F39" s="20"/>
      <c r="G39" s="23"/>
      <c r="H39" s="365"/>
      <c r="I39" s="536"/>
      <c r="J39" s="365"/>
      <c r="K39" s="536"/>
      <c r="L39" s="111"/>
    </row>
    <row r="40" spans="1:12" ht="96" x14ac:dyDescent="0.25">
      <c r="A40" s="18" t="s">
        <v>484</v>
      </c>
      <c r="C40" s="20" t="s">
        <v>485</v>
      </c>
      <c r="D40" s="21" t="s">
        <v>486</v>
      </c>
      <c r="E40" s="21" t="s">
        <v>487</v>
      </c>
      <c r="F40" s="20" t="s">
        <v>488</v>
      </c>
      <c r="G40" s="23"/>
    </row>
    <row r="41" spans="1:12" x14ac:dyDescent="0.25">
      <c r="C41" s="23"/>
      <c r="E41" s="23"/>
      <c r="F41" s="23"/>
      <c r="G41" s="23"/>
      <c r="H41" s="23"/>
    </row>
    <row r="42" spans="1:12" x14ac:dyDescent="0.25">
      <c r="A42" s="22" t="s">
        <v>489</v>
      </c>
      <c r="C42" s="23"/>
      <c r="E42" s="23"/>
      <c r="F42" s="23"/>
      <c r="G42" s="23"/>
      <c r="H42" s="23"/>
    </row>
    <row r="43" spans="1:12" x14ac:dyDescent="0.25">
      <c r="A43" s="9" t="s">
        <v>116</v>
      </c>
      <c r="C43" s="23"/>
      <c r="E43" s="23"/>
      <c r="F43" s="23"/>
      <c r="G43" s="23"/>
      <c r="H43" s="23"/>
    </row>
    <row r="44" spans="1:12" ht="48" x14ac:dyDescent="0.25">
      <c r="A44" s="776" t="s">
        <v>392</v>
      </c>
      <c r="C44" s="18" t="s">
        <v>393</v>
      </c>
      <c r="D44" s="21" t="s">
        <v>394</v>
      </c>
      <c r="E44" s="532" t="s">
        <v>395</v>
      </c>
      <c r="F44" s="532" t="s">
        <v>396</v>
      </c>
      <c r="G44" s="23"/>
      <c r="H44" s="23"/>
    </row>
    <row r="45" spans="1:12" ht="108" x14ac:dyDescent="0.25">
      <c r="A45" s="526" t="s">
        <v>397</v>
      </c>
      <c r="C45" s="18" t="s">
        <v>398</v>
      </c>
      <c r="D45" s="21" t="s">
        <v>399</v>
      </c>
      <c r="E45" s="532" t="s">
        <v>400</v>
      </c>
      <c r="F45" s="532" t="s">
        <v>401</v>
      </c>
      <c r="G45" s="23"/>
      <c r="H45" s="23"/>
    </row>
    <row r="46" spans="1:12" ht="36" x14ac:dyDescent="0.25">
      <c r="A46" s="527" t="s">
        <v>402</v>
      </c>
      <c r="C46" s="9" t="s">
        <v>403</v>
      </c>
      <c r="D46" s="21" t="s">
        <v>404</v>
      </c>
      <c r="E46" s="532" t="s">
        <v>405</v>
      </c>
      <c r="F46" s="532" t="s">
        <v>406</v>
      </c>
      <c r="G46" s="23"/>
      <c r="H46" s="23"/>
    </row>
    <row r="47" spans="1:12" ht="120" x14ac:dyDescent="0.25">
      <c r="A47" s="527" t="s">
        <v>407</v>
      </c>
      <c r="C47" s="18" t="s">
        <v>408</v>
      </c>
      <c r="D47" s="21" t="s">
        <v>409</v>
      </c>
      <c r="E47" s="532" t="s">
        <v>410</v>
      </c>
      <c r="F47" s="532" t="s">
        <v>411</v>
      </c>
      <c r="G47" s="23"/>
      <c r="H47" s="23"/>
    </row>
    <row r="48" spans="1:12" ht="72" x14ac:dyDescent="0.25">
      <c r="A48" s="527" t="s">
        <v>547</v>
      </c>
      <c r="C48" s="18" t="s">
        <v>413</v>
      </c>
      <c r="D48" s="21" t="s">
        <v>414</v>
      </c>
      <c r="E48" s="532" t="s">
        <v>415</v>
      </c>
      <c r="F48" s="532" t="s">
        <v>416</v>
      </c>
      <c r="G48" s="23"/>
      <c r="H48" s="23"/>
    </row>
    <row r="49" spans="1:9" ht="60" x14ac:dyDescent="0.25">
      <c r="A49" s="528" t="s">
        <v>417</v>
      </c>
      <c r="C49" s="18" t="s">
        <v>467</v>
      </c>
      <c r="D49" s="21" t="s">
        <v>419</v>
      </c>
      <c r="E49" s="532" t="s">
        <v>420</v>
      </c>
      <c r="F49" s="532" t="s">
        <v>420</v>
      </c>
      <c r="G49" s="23"/>
      <c r="H49" s="23"/>
    </row>
    <row r="50" spans="1:9" ht="120" x14ac:dyDescent="0.25">
      <c r="A50" s="18" t="s">
        <v>421</v>
      </c>
      <c r="C50" s="18" t="s">
        <v>422</v>
      </c>
      <c r="D50" s="21" t="s">
        <v>423</v>
      </c>
      <c r="E50" s="532" t="s">
        <v>546</v>
      </c>
      <c r="F50" s="532" t="s">
        <v>424</v>
      </c>
      <c r="G50" s="23"/>
      <c r="H50" s="23"/>
    </row>
    <row r="51" spans="1:9" ht="120" x14ac:dyDescent="0.25">
      <c r="A51" s="18" t="s">
        <v>425</v>
      </c>
      <c r="C51" s="531" t="s">
        <v>426</v>
      </c>
      <c r="D51" s="21" t="s">
        <v>427</v>
      </c>
      <c r="E51" s="532" t="s">
        <v>428</v>
      </c>
      <c r="F51" s="532" t="s">
        <v>429</v>
      </c>
      <c r="G51" s="23"/>
      <c r="H51" s="23"/>
    </row>
    <row r="52" spans="1:9" ht="72" x14ac:dyDescent="0.25">
      <c r="A52" s="529" t="s">
        <v>430</v>
      </c>
      <c r="C52" s="531" t="s">
        <v>431</v>
      </c>
      <c r="D52" s="21" t="s">
        <v>432</v>
      </c>
      <c r="E52" s="532" t="s">
        <v>433</v>
      </c>
      <c r="F52" s="532" t="s">
        <v>434</v>
      </c>
      <c r="G52" s="23"/>
      <c r="H52" s="23"/>
    </row>
    <row r="53" spans="1:9" ht="60" x14ac:dyDescent="0.25">
      <c r="A53" s="527" t="s">
        <v>435</v>
      </c>
      <c r="C53" s="531" t="s">
        <v>436</v>
      </c>
      <c r="D53" s="21" t="s">
        <v>437</v>
      </c>
      <c r="E53" s="532" t="s">
        <v>438</v>
      </c>
      <c r="F53" s="532" t="s">
        <v>439</v>
      </c>
      <c r="G53" s="23"/>
      <c r="H53" s="23"/>
    </row>
    <row r="54" spans="1:9" ht="48" x14ac:dyDescent="0.25">
      <c r="A54" s="527" t="s">
        <v>440</v>
      </c>
      <c r="C54" s="23" t="s">
        <v>116</v>
      </c>
      <c r="D54" s="21" t="s">
        <v>441</v>
      </c>
      <c r="E54" s="532" t="s">
        <v>442</v>
      </c>
      <c r="F54" s="532" t="s">
        <v>116</v>
      </c>
      <c r="G54" s="23"/>
      <c r="H54" s="23"/>
    </row>
    <row r="55" spans="1:9" ht="116.25" customHeight="1" x14ac:dyDescent="0.25">
      <c r="A55" s="18" t="s">
        <v>490</v>
      </c>
      <c r="C55" s="20" t="s">
        <v>491</v>
      </c>
      <c r="D55" s="21" t="s">
        <v>492</v>
      </c>
      <c r="E55" s="20" t="s">
        <v>493</v>
      </c>
      <c r="F55" s="20" t="s">
        <v>494</v>
      </c>
      <c r="G55" s="23"/>
      <c r="H55" s="23"/>
      <c r="I55" s="18"/>
    </row>
    <row r="56" spans="1:9" ht="48" x14ac:dyDescent="0.25">
      <c r="A56" s="9" t="s">
        <v>495</v>
      </c>
      <c r="C56" s="20" t="s">
        <v>496</v>
      </c>
      <c r="D56" s="21" t="s">
        <v>492</v>
      </c>
      <c r="E56" s="20" t="s">
        <v>497</v>
      </c>
      <c r="F56" s="20" t="s">
        <v>498</v>
      </c>
      <c r="G56" s="23"/>
      <c r="H56" s="20"/>
    </row>
    <row r="57" spans="1:9" ht="48" x14ac:dyDescent="0.25">
      <c r="A57" s="9" t="s">
        <v>499</v>
      </c>
      <c r="C57" s="20" t="s">
        <v>500</v>
      </c>
      <c r="D57" s="21" t="s">
        <v>501</v>
      </c>
      <c r="E57" s="20" t="s">
        <v>502</v>
      </c>
      <c r="F57" s="20" t="s">
        <v>503</v>
      </c>
      <c r="G57" s="23"/>
      <c r="H57" s="23"/>
    </row>
    <row r="58" spans="1:9" ht="84" x14ac:dyDescent="0.25">
      <c r="A58" s="9" t="s">
        <v>504</v>
      </c>
      <c r="C58" s="20" t="s">
        <v>505</v>
      </c>
      <c r="D58" s="21" t="s">
        <v>506</v>
      </c>
      <c r="E58" s="23" t="s">
        <v>116</v>
      </c>
      <c r="F58" s="20" t="s">
        <v>507</v>
      </c>
      <c r="G58" s="20"/>
      <c r="H58" s="20"/>
      <c r="I58" s="18"/>
    </row>
    <row r="59" spans="1:9" ht="36" x14ac:dyDescent="0.25">
      <c r="A59" s="9" t="s">
        <v>462</v>
      </c>
      <c r="C59" s="20" t="s">
        <v>508</v>
      </c>
      <c r="D59" s="21" t="s">
        <v>508</v>
      </c>
      <c r="E59" s="20" t="s">
        <v>509</v>
      </c>
      <c r="F59" s="20" t="s">
        <v>510</v>
      </c>
      <c r="G59" s="23"/>
      <c r="H59" s="23"/>
    </row>
    <row r="60" spans="1:9" x14ac:dyDescent="0.25">
      <c r="C60" s="23"/>
      <c r="E60" s="23"/>
      <c r="F60" s="23"/>
      <c r="G60" s="23"/>
      <c r="H60" s="23"/>
    </row>
    <row r="61" spans="1:9" x14ac:dyDescent="0.25">
      <c r="C61" s="23"/>
      <c r="E61" s="23"/>
      <c r="F61" s="23"/>
      <c r="G61" s="23"/>
      <c r="H61" s="23"/>
    </row>
    <row r="62" spans="1:9" x14ac:dyDescent="0.25">
      <c r="A62" s="22" t="s">
        <v>511</v>
      </c>
      <c r="C62" s="23"/>
      <c r="E62" s="23"/>
      <c r="F62" s="23"/>
      <c r="G62" s="23"/>
      <c r="H62" s="23"/>
    </row>
    <row r="63" spans="1:9" x14ac:dyDescent="0.25">
      <c r="A63" s="9" t="s">
        <v>116</v>
      </c>
      <c r="C63" s="23"/>
      <c r="E63" s="23"/>
      <c r="F63" s="23"/>
      <c r="G63" s="23"/>
      <c r="H63" s="23"/>
    </row>
    <row r="64" spans="1:9" ht="48" x14ac:dyDescent="0.25">
      <c r="A64" s="776" t="s">
        <v>392</v>
      </c>
      <c r="C64" s="18" t="s">
        <v>393</v>
      </c>
      <c r="D64" s="21" t="s">
        <v>394</v>
      </c>
      <c r="E64" s="532" t="s">
        <v>395</v>
      </c>
      <c r="F64" s="532" t="s">
        <v>396</v>
      </c>
      <c r="G64" s="23"/>
      <c r="H64" s="23"/>
    </row>
    <row r="65" spans="1:8" ht="108" x14ac:dyDescent="0.25">
      <c r="A65" s="526" t="s">
        <v>397</v>
      </c>
      <c r="C65" s="18" t="s">
        <v>398</v>
      </c>
      <c r="D65" s="21" t="s">
        <v>399</v>
      </c>
      <c r="E65" s="532" t="s">
        <v>400</v>
      </c>
      <c r="F65" s="532" t="s">
        <v>401</v>
      </c>
      <c r="G65" s="23"/>
      <c r="H65" s="23"/>
    </row>
    <row r="66" spans="1:8" ht="36" x14ac:dyDescent="0.25">
      <c r="A66" s="527" t="s">
        <v>402</v>
      </c>
      <c r="C66" s="9" t="s">
        <v>403</v>
      </c>
      <c r="D66" s="21" t="s">
        <v>404</v>
      </c>
      <c r="E66" s="532" t="s">
        <v>405</v>
      </c>
      <c r="F66" s="532" t="s">
        <v>406</v>
      </c>
      <c r="G66" s="23"/>
      <c r="H66" s="23"/>
    </row>
    <row r="67" spans="1:8" ht="120" x14ac:dyDescent="0.25">
      <c r="A67" s="527" t="s">
        <v>407</v>
      </c>
      <c r="C67" s="18" t="s">
        <v>408</v>
      </c>
      <c r="D67" s="21" t="s">
        <v>409</v>
      </c>
      <c r="E67" s="532" t="s">
        <v>410</v>
      </c>
      <c r="F67" s="532" t="s">
        <v>411</v>
      </c>
      <c r="G67" s="23"/>
      <c r="H67" s="23"/>
    </row>
    <row r="68" spans="1:8" ht="75" customHeight="1" x14ac:dyDescent="0.25">
      <c r="A68" s="527" t="s">
        <v>412</v>
      </c>
      <c r="C68" s="18" t="s">
        <v>413</v>
      </c>
      <c r="D68" s="21" t="s">
        <v>414</v>
      </c>
      <c r="E68" s="532" t="s">
        <v>415</v>
      </c>
      <c r="F68" s="532" t="s">
        <v>416</v>
      </c>
      <c r="G68" s="23"/>
      <c r="H68" s="23"/>
    </row>
    <row r="69" spans="1:8" ht="60" x14ac:dyDescent="0.25">
      <c r="A69" s="528" t="s">
        <v>417</v>
      </c>
      <c r="C69" s="18" t="s">
        <v>467</v>
      </c>
      <c r="D69" s="21" t="s">
        <v>419</v>
      </c>
      <c r="E69" s="532" t="s">
        <v>420</v>
      </c>
      <c r="F69" s="532" t="s">
        <v>420</v>
      </c>
      <c r="G69" s="23"/>
      <c r="H69" s="23"/>
    </row>
    <row r="70" spans="1:8" ht="120" x14ac:dyDescent="0.25">
      <c r="A70" s="18" t="s">
        <v>421</v>
      </c>
      <c r="C70" s="18" t="s">
        <v>422</v>
      </c>
      <c r="D70" s="21" t="s">
        <v>423</v>
      </c>
      <c r="E70" s="532" t="s">
        <v>546</v>
      </c>
      <c r="F70" s="532" t="s">
        <v>424</v>
      </c>
      <c r="G70" s="23"/>
      <c r="H70" s="23"/>
    </row>
    <row r="71" spans="1:8" ht="120" x14ac:dyDescent="0.25">
      <c r="A71" s="18" t="s">
        <v>425</v>
      </c>
      <c r="C71" s="531" t="s">
        <v>426</v>
      </c>
      <c r="D71" s="21" t="s">
        <v>427</v>
      </c>
      <c r="E71" s="532" t="s">
        <v>428</v>
      </c>
      <c r="F71" s="532" t="s">
        <v>429</v>
      </c>
      <c r="G71" s="23"/>
      <c r="H71" s="23"/>
    </row>
    <row r="72" spans="1:8" ht="72" x14ac:dyDescent="0.25">
      <c r="A72" s="529" t="s">
        <v>430</v>
      </c>
      <c r="C72" s="531" t="s">
        <v>431</v>
      </c>
      <c r="D72" s="21" t="s">
        <v>432</v>
      </c>
      <c r="E72" s="532" t="s">
        <v>433</v>
      </c>
      <c r="F72" s="532" t="s">
        <v>434</v>
      </c>
      <c r="G72" s="23"/>
      <c r="H72" s="23"/>
    </row>
    <row r="73" spans="1:8" ht="60" x14ac:dyDescent="0.25">
      <c r="A73" s="527" t="s">
        <v>435</v>
      </c>
      <c r="C73" s="531" t="s">
        <v>436</v>
      </c>
      <c r="D73" s="21" t="s">
        <v>437</v>
      </c>
      <c r="E73" s="532" t="s">
        <v>438</v>
      </c>
      <c r="F73" s="532" t="s">
        <v>439</v>
      </c>
      <c r="G73" s="23"/>
      <c r="H73" s="23"/>
    </row>
    <row r="74" spans="1:8" ht="48" x14ac:dyDescent="0.25">
      <c r="A74" s="527" t="s">
        <v>440</v>
      </c>
      <c r="C74" s="23" t="s">
        <v>116</v>
      </c>
      <c r="D74" s="21" t="s">
        <v>441</v>
      </c>
      <c r="E74" s="532" t="s">
        <v>442</v>
      </c>
      <c r="F74" s="532" t="s">
        <v>116</v>
      </c>
      <c r="G74" s="23"/>
      <c r="H74" s="23"/>
    </row>
    <row r="75" spans="1:8" x14ac:dyDescent="0.25">
      <c r="A75" s="18"/>
      <c r="C75" s="23"/>
      <c r="E75" s="23"/>
      <c r="F75" s="23"/>
      <c r="G75" s="23"/>
      <c r="H75" s="23"/>
    </row>
    <row r="76" spans="1:8" x14ac:dyDescent="0.25">
      <c r="C76" s="23"/>
      <c r="E76" s="23"/>
      <c r="F76" s="23"/>
      <c r="G76" s="23"/>
      <c r="H76" s="23"/>
    </row>
    <row r="77" spans="1:8" x14ac:dyDescent="0.25">
      <c r="C77" s="23"/>
      <c r="E77" s="23"/>
      <c r="F77" s="23"/>
      <c r="G77" s="23"/>
      <c r="H77" s="23"/>
    </row>
    <row r="78" spans="1:8" x14ac:dyDescent="0.25">
      <c r="C78" s="23"/>
      <c r="E78" s="23"/>
      <c r="F78" s="23"/>
      <c r="G78" s="23"/>
      <c r="H78" s="23"/>
    </row>
    <row r="79" spans="1:8" x14ac:dyDescent="0.25">
      <c r="C79" s="23"/>
      <c r="E79" s="23"/>
      <c r="F79" s="23"/>
      <c r="G79" s="23"/>
      <c r="H79" s="23"/>
    </row>
    <row r="80" spans="1:8" x14ac:dyDescent="0.25">
      <c r="C80" s="23"/>
      <c r="E80" s="23"/>
      <c r="F80" s="23"/>
      <c r="G80" s="23"/>
      <c r="H80" s="23"/>
    </row>
    <row r="81" spans="1:8" x14ac:dyDescent="0.25">
      <c r="C81" s="23"/>
      <c r="E81" s="23"/>
      <c r="F81" s="23"/>
      <c r="G81" s="23"/>
      <c r="H81" s="23"/>
    </row>
    <row r="82" spans="1:8" x14ac:dyDescent="0.25">
      <c r="A82" s="22" t="s">
        <v>86</v>
      </c>
      <c r="E82" s="23"/>
      <c r="F82" s="23"/>
      <c r="G82" s="23"/>
      <c r="H82" s="23"/>
    </row>
    <row r="83" spans="1:8" ht="185.25" customHeight="1" x14ac:dyDescent="0.25">
      <c r="A83" s="9" t="s">
        <v>512</v>
      </c>
      <c r="C83" s="20" t="s">
        <v>513</v>
      </c>
      <c r="D83" s="21" t="s">
        <v>514</v>
      </c>
      <c r="E83" s="20" t="s">
        <v>515</v>
      </c>
      <c r="F83" s="20" t="s">
        <v>516</v>
      </c>
      <c r="G83" s="23"/>
      <c r="H83" s="23"/>
    </row>
    <row r="85" spans="1:8" x14ac:dyDescent="0.25">
      <c r="C85" s="23"/>
      <c r="E85" s="23"/>
      <c r="F85" s="23"/>
      <c r="G85" s="23"/>
      <c r="H85" s="23"/>
    </row>
    <row r="88" spans="1:8" x14ac:dyDescent="0.25">
      <c r="A88" s="525"/>
      <c r="C88" s="23"/>
      <c r="E88" s="23"/>
      <c r="F88" s="23"/>
      <c r="G88" s="23"/>
      <c r="H88" s="23"/>
    </row>
    <row r="89" spans="1:8" x14ac:dyDescent="0.25">
      <c r="A89" s="526"/>
      <c r="C89" s="23"/>
      <c r="E89" s="23"/>
      <c r="F89" s="23"/>
      <c r="G89" s="23"/>
      <c r="H89" s="23"/>
    </row>
    <row r="90" spans="1:8" x14ac:dyDescent="0.25">
      <c r="A90" s="527"/>
      <c r="C90" s="23"/>
      <c r="E90" s="23"/>
      <c r="F90" s="23"/>
      <c r="G90" s="23"/>
      <c r="H90" s="23"/>
    </row>
    <row r="91" spans="1:8" x14ac:dyDescent="0.25">
      <c r="A91" s="527"/>
      <c r="C91" s="23"/>
      <c r="E91" s="23"/>
      <c r="F91" s="23"/>
      <c r="G91" s="23"/>
      <c r="H91" s="23"/>
    </row>
    <row r="92" spans="1:8" x14ac:dyDescent="0.25">
      <c r="A92" s="527"/>
      <c r="C92" s="23"/>
      <c r="E92" s="23"/>
      <c r="F92" s="23"/>
      <c r="G92" s="23"/>
      <c r="H92" s="23"/>
    </row>
    <row r="93" spans="1:8" x14ac:dyDescent="0.25">
      <c r="A93" s="528"/>
      <c r="C93" s="23"/>
      <c r="E93" s="23"/>
      <c r="F93" s="23"/>
      <c r="G93" s="23"/>
      <c r="H93" s="23"/>
    </row>
    <row r="94" spans="1:8" x14ac:dyDescent="0.25">
      <c r="A94" s="18"/>
      <c r="C94" s="23"/>
      <c r="E94" s="23"/>
      <c r="F94" s="23"/>
      <c r="G94" s="23"/>
      <c r="H94" s="23"/>
    </row>
    <row r="95" spans="1:8" x14ac:dyDescent="0.25">
      <c r="A95" s="18"/>
      <c r="C95" s="23"/>
      <c r="E95" s="23"/>
      <c r="F95" s="23"/>
      <c r="G95" s="23"/>
      <c r="H95" s="23"/>
    </row>
    <row r="96" spans="1:8" x14ac:dyDescent="0.25">
      <c r="A96" s="529"/>
      <c r="C96" s="23"/>
      <c r="E96" s="23"/>
      <c r="F96" s="23"/>
      <c r="G96" s="23"/>
      <c r="H96" s="23"/>
    </row>
    <row r="97" spans="1:8" x14ac:dyDescent="0.25">
      <c r="A97" s="527"/>
      <c r="C97" s="23"/>
      <c r="E97" s="23"/>
      <c r="F97" s="23"/>
      <c r="G97" s="23"/>
      <c r="H97" s="23"/>
    </row>
    <row r="98" spans="1:8" x14ac:dyDescent="0.25">
      <c r="A98" s="527"/>
      <c r="C98" s="23"/>
      <c r="E98" s="23"/>
      <c r="F98" s="23"/>
      <c r="G98" s="23"/>
      <c r="H98" s="23"/>
    </row>
    <row r="99" spans="1:8" x14ac:dyDescent="0.25">
      <c r="A99" s="537"/>
      <c r="C99" s="23"/>
      <c r="E99" s="23"/>
      <c r="F99" s="23"/>
      <c r="G99" s="23"/>
      <c r="H99" s="23"/>
    </row>
    <row r="100" spans="1:8" x14ac:dyDescent="0.25">
      <c r="C100" s="23"/>
      <c r="E100" s="23"/>
      <c r="F100" s="23"/>
      <c r="G100" s="23"/>
      <c r="H100" s="23"/>
    </row>
    <row r="101" spans="1:8" x14ac:dyDescent="0.25">
      <c r="C101" s="23"/>
      <c r="E101" s="23"/>
      <c r="F101" s="23"/>
      <c r="G101" s="23"/>
      <c r="H101" s="23"/>
    </row>
    <row r="102" spans="1:8" x14ac:dyDescent="0.25">
      <c r="C102" s="23"/>
      <c r="E102" s="23"/>
      <c r="F102" s="23"/>
      <c r="G102" s="23"/>
      <c r="H102" s="23"/>
    </row>
    <row r="103" spans="1:8" x14ac:dyDescent="0.25">
      <c r="C103" s="23"/>
      <c r="E103" s="23"/>
      <c r="F103" s="23"/>
      <c r="G103" s="23"/>
      <c r="H103" s="23"/>
    </row>
    <row r="104" spans="1:8" x14ac:dyDescent="0.25">
      <c r="C104" s="23"/>
      <c r="E104" s="23"/>
      <c r="F104" s="23"/>
      <c r="G104" s="23"/>
      <c r="H104" s="23"/>
    </row>
    <row r="105" spans="1:8" x14ac:dyDescent="0.25">
      <c r="C105" s="23"/>
      <c r="E105" s="23"/>
      <c r="F105" s="23"/>
      <c r="G105" s="23"/>
      <c r="H105" s="23"/>
    </row>
    <row r="106" spans="1:8" x14ac:dyDescent="0.25">
      <c r="C106" s="23"/>
      <c r="E106" s="23"/>
      <c r="F106" s="23"/>
      <c r="G106" s="23"/>
      <c r="H106" s="23"/>
    </row>
    <row r="107" spans="1:8" x14ac:dyDescent="0.25">
      <c r="C107" s="23"/>
      <c r="E107" s="23"/>
      <c r="F107" s="23"/>
      <c r="G107" s="23"/>
      <c r="H107" s="23"/>
    </row>
    <row r="108" spans="1:8" x14ac:dyDescent="0.25">
      <c r="C108" s="23"/>
      <c r="E108" s="23"/>
      <c r="F108" s="23"/>
      <c r="G108" s="23"/>
      <c r="H108" s="23"/>
    </row>
    <row r="109" spans="1:8" x14ac:dyDescent="0.25">
      <c r="C109" s="23"/>
      <c r="E109" s="23"/>
      <c r="F109" s="23"/>
      <c r="G109" s="23"/>
      <c r="H109" s="23"/>
    </row>
    <row r="110" spans="1:8" x14ac:dyDescent="0.25">
      <c r="C110" s="23"/>
      <c r="E110" s="23"/>
      <c r="F110" s="23"/>
      <c r="G110" s="23"/>
      <c r="H110" s="23"/>
    </row>
    <row r="111" spans="1:8" x14ac:dyDescent="0.25">
      <c r="C111" s="23"/>
      <c r="E111" s="23"/>
      <c r="F111" s="23"/>
      <c r="G111" s="23"/>
      <c r="H111" s="23"/>
    </row>
    <row r="112" spans="1:8" x14ac:dyDescent="0.25">
      <c r="C112" s="23"/>
      <c r="E112" s="23"/>
      <c r="F112" s="23"/>
      <c r="G112" s="23"/>
      <c r="H112" s="23"/>
    </row>
    <row r="113" spans="3:8" x14ac:dyDescent="0.25">
      <c r="C113" s="23"/>
      <c r="E113" s="23"/>
      <c r="F113" s="23"/>
      <c r="G113" s="23"/>
      <c r="H113" s="23"/>
    </row>
    <row r="114" spans="3:8" x14ac:dyDescent="0.25">
      <c r="C114" s="23"/>
      <c r="E114" s="23"/>
      <c r="F114" s="23"/>
      <c r="G114" s="23"/>
      <c r="H114" s="23"/>
    </row>
    <row r="115" spans="3:8" x14ac:dyDescent="0.25">
      <c r="C115" s="23"/>
      <c r="E115" s="23"/>
      <c r="F115" s="23"/>
      <c r="G115" s="23"/>
      <c r="H115" s="23"/>
    </row>
    <row r="116" spans="3:8" x14ac:dyDescent="0.25">
      <c r="C116" s="23"/>
      <c r="E116" s="23"/>
      <c r="F116" s="23"/>
      <c r="G116" s="23"/>
      <c r="H116" s="23"/>
    </row>
    <row r="117" spans="3:8" x14ac:dyDescent="0.25">
      <c r="C117" s="23"/>
      <c r="E117" s="23"/>
      <c r="F117" s="23"/>
      <c r="G117" s="23"/>
      <c r="H117" s="23"/>
    </row>
    <row r="118" spans="3:8" x14ac:dyDescent="0.25">
      <c r="C118" s="23"/>
      <c r="E118" s="23"/>
      <c r="F118" s="23"/>
      <c r="G118" s="23"/>
      <c r="H118" s="23"/>
    </row>
    <row r="119" spans="3:8" x14ac:dyDescent="0.25">
      <c r="C119" s="23"/>
      <c r="E119" s="23"/>
      <c r="F119" s="23"/>
      <c r="G119" s="23"/>
      <c r="H119" s="23"/>
    </row>
    <row r="120" spans="3:8" x14ac:dyDescent="0.25">
      <c r="C120" s="23"/>
      <c r="E120" s="23"/>
      <c r="F120" s="23"/>
      <c r="G120" s="23"/>
      <c r="H120" s="23"/>
    </row>
    <row r="121" spans="3:8" x14ac:dyDescent="0.25">
      <c r="C121" s="23"/>
      <c r="E121" s="23"/>
      <c r="F121" s="23"/>
      <c r="G121" s="23"/>
      <c r="H121" s="23"/>
    </row>
    <row r="122" spans="3:8" x14ac:dyDescent="0.25">
      <c r="C122" s="23"/>
      <c r="E122" s="23"/>
      <c r="F122" s="23"/>
      <c r="G122" s="23"/>
      <c r="H122" s="23"/>
    </row>
    <row r="123" spans="3:8" x14ac:dyDescent="0.25">
      <c r="C123" s="23"/>
      <c r="E123" s="23"/>
      <c r="F123" s="23"/>
      <c r="G123" s="23"/>
      <c r="H123" s="23"/>
    </row>
    <row r="124" spans="3:8" x14ac:dyDescent="0.25">
      <c r="C124" s="23"/>
      <c r="E124" s="23"/>
      <c r="F124" s="23"/>
      <c r="G124" s="23"/>
      <c r="H124" s="23"/>
    </row>
    <row r="125" spans="3:8" x14ac:dyDescent="0.25">
      <c r="C125" s="23"/>
      <c r="E125" s="23"/>
      <c r="F125" s="23"/>
      <c r="G125" s="23"/>
      <c r="H125" s="23"/>
    </row>
    <row r="126" spans="3:8" x14ac:dyDescent="0.25">
      <c r="C126" s="23"/>
      <c r="E126" s="23"/>
      <c r="F126" s="23"/>
      <c r="G126" s="23"/>
      <c r="H126" s="23"/>
    </row>
    <row r="127" spans="3:8" x14ac:dyDescent="0.25">
      <c r="C127" s="23"/>
      <c r="E127" s="23"/>
      <c r="F127" s="23"/>
      <c r="G127" s="23"/>
      <c r="H127" s="23"/>
    </row>
    <row r="128" spans="3:8" x14ac:dyDescent="0.25">
      <c r="C128" s="23"/>
      <c r="E128" s="23"/>
      <c r="F128" s="23"/>
      <c r="G128" s="23"/>
      <c r="H128" s="23"/>
    </row>
    <row r="129" spans="3:8" x14ac:dyDescent="0.25">
      <c r="C129" s="23"/>
      <c r="E129" s="23"/>
      <c r="F129" s="23"/>
      <c r="G129" s="23"/>
      <c r="H129" s="23"/>
    </row>
    <row r="130" spans="3:8" x14ac:dyDescent="0.25">
      <c r="C130" s="23"/>
      <c r="E130" s="23"/>
      <c r="F130" s="23"/>
      <c r="G130" s="23"/>
      <c r="H130" s="23"/>
    </row>
    <row r="131" spans="3:8" x14ac:dyDescent="0.25">
      <c r="C131" s="23"/>
      <c r="E131" s="23"/>
      <c r="F131" s="23"/>
      <c r="G131" s="23"/>
      <c r="H131" s="23"/>
    </row>
    <row r="132" spans="3:8" x14ac:dyDescent="0.25">
      <c r="C132" s="23"/>
      <c r="E132" s="23"/>
      <c r="F132" s="23"/>
      <c r="G132" s="23"/>
      <c r="H132" s="23"/>
    </row>
    <row r="133" spans="3:8" x14ac:dyDescent="0.25">
      <c r="C133" s="23"/>
      <c r="E133" s="23"/>
      <c r="F133" s="23"/>
      <c r="G133" s="23"/>
      <c r="H133" s="23"/>
    </row>
    <row r="134" spans="3:8" x14ac:dyDescent="0.25">
      <c r="C134" s="23"/>
      <c r="E134" s="23"/>
      <c r="F134" s="23"/>
      <c r="G134" s="23"/>
      <c r="H134" s="23"/>
    </row>
    <row r="135" spans="3:8" x14ac:dyDescent="0.25">
      <c r="C135" s="23"/>
      <c r="E135" s="23"/>
      <c r="F135" s="23"/>
      <c r="G135" s="23"/>
      <c r="H135" s="23"/>
    </row>
    <row r="136" spans="3:8" x14ac:dyDescent="0.25">
      <c r="C136" s="23"/>
      <c r="E136" s="23"/>
      <c r="F136" s="23"/>
      <c r="G136" s="23"/>
      <c r="H136" s="23"/>
    </row>
    <row r="137" spans="3:8" x14ac:dyDescent="0.25">
      <c r="C137" s="23"/>
      <c r="E137" s="23"/>
      <c r="F137" s="23"/>
      <c r="G137" s="23"/>
      <c r="H137" s="23"/>
    </row>
    <row r="138" spans="3:8" x14ac:dyDescent="0.25">
      <c r="C138" s="23"/>
      <c r="E138" s="23"/>
      <c r="F138" s="23"/>
      <c r="G138" s="23"/>
      <c r="H138" s="23"/>
    </row>
    <row r="139" spans="3:8" x14ac:dyDescent="0.25">
      <c r="C139" s="23"/>
      <c r="E139" s="23"/>
      <c r="F139" s="23"/>
      <c r="G139" s="23"/>
      <c r="H139" s="23"/>
    </row>
    <row r="140" spans="3:8" x14ac:dyDescent="0.25">
      <c r="C140" s="23"/>
      <c r="E140" s="23"/>
      <c r="F140" s="23"/>
      <c r="G140" s="23"/>
      <c r="H140" s="23"/>
    </row>
    <row r="141" spans="3:8" x14ac:dyDescent="0.25">
      <c r="C141" s="23"/>
      <c r="E141" s="23"/>
      <c r="F141" s="23"/>
      <c r="G141" s="23"/>
      <c r="H141" s="23"/>
    </row>
    <row r="142" spans="3:8" x14ac:dyDescent="0.25">
      <c r="C142" s="23"/>
      <c r="E142" s="23"/>
      <c r="F142" s="23"/>
      <c r="G142" s="23"/>
      <c r="H142" s="23"/>
    </row>
    <row r="143" spans="3:8" x14ac:dyDescent="0.25">
      <c r="C143" s="23"/>
      <c r="E143" s="23"/>
      <c r="F143" s="23"/>
      <c r="G143" s="23"/>
      <c r="H143" s="23"/>
    </row>
    <row r="144" spans="3:8" x14ac:dyDescent="0.25">
      <c r="C144" s="23"/>
      <c r="E144" s="23"/>
      <c r="F144" s="23"/>
      <c r="G144" s="23"/>
      <c r="H144" s="23"/>
    </row>
    <row r="145" spans="3:8" x14ac:dyDescent="0.25">
      <c r="C145" s="23"/>
      <c r="E145" s="23"/>
      <c r="F145" s="23"/>
      <c r="G145" s="23"/>
      <c r="H145" s="23"/>
    </row>
    <row r="146" spans="3:8" x14ac:dyDescent="0.25">
      <c r="C146" s="23"/>
      <c r="E146" s="23"/>
      <c r="F146" s="23"/>
      <c r="G146" s="23"/>
      <c r="H146" s="23"/>
    </row>
    <row r="147" spans="3:8" x14ac:dyDescent="0.25">
      <c r="C147" s="23"/>
      <c r="E147" s="23"/>
      <c r="F147" s="23"/>
      <c r="G147" s="23"/>
      <c r="H147" s="23"/>
    </row>
    <row r="148" spans="3:8" x14ac:dyDescent="0.25">
      <c r="C148" s="23"/>
      <c r="E148" s="23"/>
      <c r="F148" s="23"/>
      <c r="G148" s="23"/>
      <c r="H148" s="23"/>
    </row>
    <row r="149" spans="3:8" x14ac:dyDescent="0.25">
      <c r="C149" s="23"/>
      <c r="E149" s="23"/>
      <c r="F149" s="23"/>
      <c r="G149" s="23"/>
      <c r="H149" s="23"/>
    </row>
    <row r="150" spans="3:8" x14ac:dyDescent="0.25">
      <c r="C150" s="23"/>
      <c r="E150" s="23"/>
      <c r="F150" s="23"/>
      <c r="G150" s="23"/>
      <c r="H150" s="23"/>
    </row>
    <row r="151" spans="3:8" x14ac:dyDescent="0.25">
      <c r="C151" s="23"/>
      <c r="E151" s="23"/>
      <c r="F151" s="23"/>
      <c r="G151" s="23"/>
      <c r="H151" s="23"/>
    </row>
    <row r="152" spans="3:8" x14ac:dyDescent="0.25">
      <c r="C152" s="23"/>
      <c r="E152" s="23"/>
      <c r="F152" s="23"/>
      <c r="G152" s="23"/>
      <c r="H152" s="23"/>
    </row>
    <row r="153" spans="3:8" x14ac:dyDescent="0.25">
      <c r="C153" s="23"/>
      <c r="E153" s="23"/>
      <c r="F153" s="23"/>
      <c r="G153" s="23"/>
      <c r="H153" s="23"/>
    </row>
    <row r="154" spans="3:8" x14ac:dyDescent="0.25">
      <c r="C154" s="23"/>
      <c r="E154" s="23"/>
      <c r="F154" s="23"/>
      <c r="G154" s="23"/>
      <c r="H154" s="23"/>
    </row>
    <row r="155" spans="3:8" x14ac:dyDescent="0.25">
      <c r="C155" s="23"/>
      <c r="E155" s="23"/>
      <c r="F155" s="23"/>
      <c r="G155" s="23"/>
      <c r="H155" s="23"/>
    </row>
    <row r="156" spans="3:8" x14ac:dyDescent="0.25">
      <c r="C156" s="23"/>
      <c r="E156" s="23"/>
      <c r="F156" s="23"/>
      <c r="G156" s="23"/>
      <c r="H156" s="23"/>
    </row>
    <row r="157" spans="3:8" x14ac:dyDescent="0.25">
      <c r="C157" s="23"/>
      <c r="E157" s="23"/>
      <c r="F157" s="23"/>
      <c r="G157" s="23"/>
      <c r="H157" s="23"/>
    </row>
    <row r="158" spans="3:8" x14ac:dyDescent="0.25">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baseColWidth="10" defaultColWidth="9.140625" defaultRowHeight="15" x14ac:dyDescent="0.2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x14ac:dyDescent="0.45">
      <c r="J1" s="351"/>
      <c r="P1" s="73"/>
      <c r="Q1" s="73"/>
      <c r="R1" s="73"/>
      <c r="S1" s="73"/>
      <c r="T1" s="73"/>
      <c r="U1" s="73"/>
    </row>
    <row r="2" spans="2:25" ht="35.1" customHeight="1" x14ac:dyDescent="0.4">
      <c r="B2" s="352"/>
      <c r="C2" s="353"/>
      <c r="D2" s="1052" t="s">
        <v>553</v>
      </c>
      <c r="E2" s="1052"/>
      <c r="F2" s="1052"/>
      <c r="G2" s="1052"/>
      <c r="H2" s="1052"/>
      <c r="I2" s="1052"/>
      <c r="J2" s="1052"/>
      <c r="L2" s="353"/>
      <c r="M2" s="353"/>
      <c r="N2" s="354"/>
      <c r="O2" s="111"/>
      <c r="P2" s="73"/>
      <c r="Q2" s="355"/>
      <c r="R2" s="73"/>
      <c r="S2" s="73"/>
      <c r="T2" s="73"/>
      <c r="U2" s="73"/>
    </row>
    <row r="3" spans="2:25" ht="38.450000000000003" customHeight="1" x14ac:dyDescent="0.45">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x14ac:dyDescent="0.25">
      <c r="B4" s="352"/>
      <c r="D4" s="1053" t="s">
        <v>517</v>
      </c>
      <c r="E4" s="1053"/>
      <c r="F4" s="1053"/>
      <c r="G4" s="1053"/>
      <c r="H4" s="1053"/>
      <c r="I4" s="1053"/>
      <c r="J4" s="360"/>
      <c r="R4" s="73"/>
      <c r="S4" s="73"/>
      <c r="T4" s="73"/>
      <c r="U4" s="73"/>
    </row>
    <row r="5" spans="2:25" ht="21" customHeight="1" thickBot="1" x14ac:dyDescent="0.3">
      <c r="D5" s="361"/>
      <c r="E5" s="362"/>
      <c r="F5" s="73"/>
      <c r="G5" s="363"/>
      <c r="H5" s="364"/>
      <c r="I5" s="365"/>
      <c r="J5" s="111"/>
      <c r="R5" s="73"/>
      <c r="S5" s="73"/>
      <c r="T5" s="73"/>
      <c r="U5" s="73"/>
    </row>
    <row r="6" spans="2:25" ht="53.1" customHeight="1" thickBot="1" x14ac:dyDescent="0.45">
      <c r="B6" s="248"/>
      <c r="C6" s="366"/>
      <c r="D6" s="386" t="s">
        <v>518</v>
      </c>
      <c r="E6" s="387" t="s">
        <v>519</v>
      </c>
      <c r="F6" s="388" t="s">
        <v>520</v>
      </c>
      <c r="G6" s="387" t="s">
        <v>521</v>
      </c>
      <c r="H6" s="387" t="s">
        <v>522</v>
      </c>
      <c r="I6" s="388" t="s">
        <v>523</v>
      </c>
      <c r="J6" s="367"/>
      <c r="R6" s="73"/>
      <c r="S6" s="73"/>
      <c r="T6" s="73"/>
      <c r="U6" s="73"/>
    </row>
    <row r="7" spans="2:25" ht="60.6" customHeight="1" x14ac:dyDescent="0.25">
      <c r="B7" s="368"/>
      <c r="C7" s="369" t="s">
        <v>524</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x14ac:dyDescent="0.25">
      <c r="B8" s="368"/>
      <c r="C8" s="369" t="s">
        <v>525</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x14ac:dyDescent="0.25">
      <c r="B9" s="368"/>
      <c r="C9" s="369"/>
      <c r="D9" s="389"/>
      <c r="E9" s="389"/>
      <c r="F9" s="389"/>
      <c r="G9" s="389"/>
      <c r="H9" s="389"/>
      <c r="I9" s="389"/>
      <c r="J9" s="62"/>
      <c r="R9" s="370"/>
      <c r="S9" s="370"/>
      <c r="T9" s="370"/>
      <c r="U9" s="370"/>
      <c r="V9" s="188"/>
      <c r="W9" s="188"/>
    </row>
    <row r="10" spans="2:25" ht="65.45" customHeight="1" x14ac:dyDescent="0.3">
      <c r="B10" s="368"/>
      <c r="C10" s="371" t="s">
        <v>526</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x14ac:dyDescent="0.4">
      <c r="B11" s="368"/>
      <c r="C11" s="366"/>
      <c r="D11" s="14"/>
      <c r="E11" s="14"/>
      <c r="F11" s="14"/>
      <c r="G11" s="14"/>
      <c r="H11" s="14"/>
      <c r="I11" s="14"/>
      <c r="J11" s="58"/>
      <c r="R11" s="372"/>
      <c r="S11" s="372"/>
      <c r="T11" s="372"/>
      <c r="U11" s="372"/>
      <c r="V11" s="188"/>
      <c r="W11" s="188"/>
    </row>
    <row r="12" spans="2:25" ht="65.45" customHeight="1" x14ac:dyDescent="0.4">
      <c r="B12" s="368"/>
      <c r="C12" s="366"/>
      <c r="D12" s="14"/>
      <c r="E12" s="14"/>
      <c r="F12" s="14"/>
      <c r="G12" s="14"/>
      <c r="H12" s="14"/>
      <c r="I12" s="14"/>
      <c r="J12" s="58"/>
      <c r="R12" s="372"/>
      <c r="S12" s="372"/>
      <c r="T12" s="372"/>
      <c r="U12" s="372"/>
      <c r="V12" s="188"/>
      <c r="W12" s="188"/>
    </row>
    <row r="13" spans="2:25" ht="65.45" customHeight="1" x14ac:dyDescent="0.4">
      <c r="B13" s="248"/>
      <c r="C13" s="366"/>
      <c r="D13" s="14"/>
      <c r="E13" s="14"/>
      <c r="F13" s="14"/>
      <c r="G13" s="14"/>
      <c r="H13" s="14"/>
      <c r="I13" s="14"/>
      <c r="J13" s="58"/>
      <c r="R13" s="372"/>
      <c r="S13" s="372"/>
      <c r="T13" s="372"/>
      <c r="U13" s="372"/>
      <c r="V13" s="188"/>
      <c r="W13" s="188"/>
    </row>
    <row r="14" spans="2:25" ht="65.45" customHeight="1" x14ac:dyDescent="0.25">
      <c r="B14" s="263"/>
      <c r="C14" s="353"/>
      <c r="D14" s="14"/>
      <c r="E14" s="14"/>
      <c r="F14" s="14"/>
      <c r="G14" s="14"/>
      <c r="H14" s="14"/>
      <c r="I14" s="14"/>
      <c r="J14" s="58"/>
      <c r="R14" s="372"/>
      <c r="S14" s="372"/>
      <c r="T14" s="372"/>
      <c r="U14" s="372"/>
      <c r="V14" s="188"/>
      <c r="W14" s="188"/>
    </row>
    <row r="15" spans="2:25" ht="65.45" customHeight="1" x14ac:dyDescent="0.25">
      <c r="B15" s="248"/>
      <c r="C15" s="357"/>
      <c r="D15" s="14"/>
      <c r="E15" s="14"/>
      <c r="F15" s="14"/>
      <c r="G15" s="14"/>
      <c r="H15" s="14"/>
      <c r="I15" s="14"/>
      <c r="J15" s="58"/>
      <c r="R15" s="372"/>
      <c r="S15" s="372"/>
      <c r="T15" s="372"/>
      <c r="U15" s="372"/>
      <c r="V15" s="188"/>
      <c r="W15" s="188"/>
    </row>
    <row r="16" spans="2:25" ht="65.45" customHeight="1" x14ac:dyDescent="0.4">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x14ac:dyDescent="0.4">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x14ac:dyDescent="0.25">
      <c r="B18" s="248"/>
      <c r="C18" s="359"/>
      <c r="D18" s="390"/>
      <c r="E18" s="390"/>
      <c r="F18" s="390"/>
      <c r="G18" s="390"/>
      <c r="H18" s="390"/>
      <c r="I18" s="390"/>
      <c r="J18" s="83"/>
      <c r="L18" s="373"/>
      <c r="M18" s="373"/>
      <c r="N18" s="373"/>
      <c r="O18" s="373"/>
      <c r="P18" s="375"/>
      <c r="Q18" s="375"/>
      <c r="R18" s="73"/>
      <c r="S18" s="73"/>
      <c r="T18" s="73"/>
      <c r="U18" s="73"/>
    </row>
    <row r="19" spans="2:23" ht="65.45" customHeight="1" x14ac:dyDescent="0.25">
      <c r="B19" s="248"/>
      <c r="D19" s="394"/>
      <c r="E19" s="394"/>
      <c r="F19" s="390"/>
      <c r="G19" s="390"/>
      <c r="H19" s="390"/>
      <c r="I19" s="390"/>
      <c r="J19" s="83"/>
      <c r="M19" s="373"/>
      <c r="N19" s="373"/>
      <c r="O19" s="373"/>
      <c r="P19" s="375"/>
      <c r="Q19" s="375"/>
      <c r="R19" s="73"/>
      <c r="S19" s="73"/>
      <c r="T19" s="73"/>
      <c r="U19" s="73"/>
    </row>
    <row r="20" spans="2:23" ht="65.45" customHeight="1" x14ac:dyDescent="0.3">
      <c r="B20" s="248"/>
      <c r="D20" s="390"/>
      <c r="E20" s="390"/>
      <c r="F20" s="390"/>
      <c r="G20" s="395"/>
      <c r="H20" s="390"/>
      <c r="I20" s="396"/>
      <c r="J20" s="380"/>
      <c r="L20" s="373"/>
      <c r="M20" s="373"/>
      <c r="N20" s="373"/>
      <c r="O20" s="373"/>
      <c r="P20" s="375"/>
      <c r="Q20" s="375"/>
      <c r="R20" s="73"/>
      <c r="S20" s="73"/>
      <c r="T20" s="73"/>
      <c r="U20" s="73"/>
    </row>
    <row r="21" spans="2:23" ht="36" customHeight="1" x14ac:dyDescent="0.3">
      <c r="B21" s="248"/>
      <c r="D21" s="381"/>
      <c r="E21" s="381"/>
      <c r="F21" s="377"/>
      <c r="G21" s="379"/>
      <c r="H21" s="377"/>
      <c r="I21" s="377"/>
      <c r="J21" s="83"/>
      <c r="L21" s="373"/>
      <c r="M21" s="373"/>
      <c r="N21" s="373"/>
      <c r="O21" s="373"/>
      <c r="P21" s="375"/>
      <c r="Q21" s="375"/>
      <c r="R21" s="73"/>
      <c r="S21" s="73"/>
      <c r="T21" s="73"/>
      <c r="U21" s="73"/>
    </row>
    <row r="22" spans="2:23" ht="12.6" hidden="1" customHeight="1" x14ac:dyDescent="0.25">
      <c r="B22" s="248"/>
      <c r="D22" s="377"/>
      <c r="E22" s="377"/>
      <c r="F22" s="1056"/>
      <c r="G22" s="1056"/>
      <c r="H22" s="377"/>
      <c r="I22" s="377"/>
      <c r="J22" s="83"/>
      <c r="P22" s="73"/>
      <c r="Q22" s="73"/>
      <c r="R22" s="73"/>
      <c r="S22" s="73"/>
      <c r="T22" s="73"/>
      <c r="U22" s="73"/>
    </row>
    <row r="23" spans="2:23" hidden="1" x14ac:dyDescent="0.25">
      <c r="B23" s="248"/>
      <c r="D23" s="73"/>
      <c r="E23" s="73"/>
      <c r="F23" s="73"/>
      <c r="G23" s="73"/>
      <c r="H23" s="73"/>
      <c r="I23" s="73"/>
      <c r="P23" s="73"/>
      <c r="Q23" s="73"/>
      <c r="R23" s="73"/>
      <c r="S23" s="73"/>
      <c r="T23" s="73"/>
      <c r="U23" s="73"/>
    </row>
    <row r="24" spans="2:23" hidden="1" x14ac:dyDescent="0.25">
      <c r="B24" s="248"/>
      <c r="D24" s="73"/>
      <c r="E24" s="73"/>
      <c r="F24" s="73"/>
      <c r="G24" s="73"/>
      <c r="H24" s="73"/>
      <c r="I24" s="73"/>
    </row>
    <row r="25" spans="2:23" hidden="1" x14ac:dyDescent="0.25">
      <c r="B25" s="248"/>
      <c r="D25" s="73"/>
      <c r="E25" s="73"/>
      <c r="F25" s="73"/>
      <c r="G25" s="73"/>
      <c r="H25" s="73"/>
      <c r="I25" s="73"/>
    </row>
    <row r="26" spans="2:23" hidden="1" x14ac:dyDescent="0.25">
      <c r="B26" s="248"/>
      <c r="D26" s="73"/>
      <c r="E26" s="73"/>
      <c r="F26" s="73"/>
      <c r="G26" s="73"/>
      <c r="H26" s="73"/>
      <c r="I26" s="73"/>
    </row>
    <row r="27" spans="2:23" x14ac:dyDescent="0.25">
      <c r="B27" s="248"/>
      <c r="C27" s="359"/>
      <c r="D27" s="73"/>
      <c r="E27" s="73"/>
      <c r="F27" s="73"/>
      <c r="G27" s="73"/>
      <c r="H27" s="73"/>
      <c r="I27" s="73"/>
    </row>
    <row r="28" spans="2:23" ht="45.6" customHeight="1" x14ac:dyDescent="0.25">
      <c r="B28" s="248"/>
      <c r="D28" s="1054" t="s">
        <v>527</v>
      </c>
      <c r="E28" s="1054"/>
      <c r="F28" s="1054"/>
      <c r="G28" s="1054"/>
      <c r="H28" s="1054"/>
      <c r="I28" s="1054"/>
    </row>
    <row r="29" spans="2:23" ht="27" thickBot="1" x14ac:dyDescent="0.45">
      <c r="B29" s="248"/>
      <c r="D29" s="73"/>
      <c r="E29" s="73"/>
      <c r="F29" s="382"/>
      <c r="G29" s="73"/>
      <c r="H29" s="73"/>
      <c r="I29" s="73"/>
      <c r="N29" s="141"/>
    </row>
    <row r="30" spans="2:23" ht="51.95" customHeight="1" thickBot="1" x14ac:dyDescent="0.3">
      <c r="B30" s="248"/>
      <c r="D30" s="386" t="s">
        <v>518</v>
      </c>
      <c r="E30" s="387" t="s">
        <v>519</v>
      </c>
      <c r="F30" s="388" t="s">
        <v>520</v>
      </c>
      <c r="G30" s="387" t="s">
        <v>521</v>
      </c>
      <c r="H30" s="387" t="s">
        <v>522</v>
      </c>
      <c r="I30" s="388" t="s">
        <v>523</v>
      </c>
    </row>
    <row r="31" spans="2:23" ht="51.95" customHeight="1" thickBot="1" x14ac:dyDescent="0.3">
      <c r="B31" s="248"/>
      <c r="C31" s="369" t="s">
        <v>561</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x14ac:dyDescent="0.3">
      <c r="B32" s="248"/>
      <c r="C32" s="369" t="s">
        <v>562</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x14ac:dyDescent="0.3">
      <c r="B33" s="248"/>
      <c r="C33" s="383"/>
      <c r="D33" s="70"/>
      <c r="E33" s="70"/>
      <c r="F33" s="70"/>
      <c r="G33" s="70"/>
      <c r="H33" s="70"/>
      <c r="I33" s="70"/>
    </row>
    <row r="34" spans="2:9" ht="51.95" customHeight="1" thickBot="1" x14ac:dyDescent="0.3">
      <c r="B34" s="248"/>
      <c r="C34" s="398"/>
      <c r="D34" s="1055" t="s">
        <v>528</v>
      </c>
      <c r="E34" s="1055"/>
      <c r="F34" s="1055"/>
      <c r="G34" s="1055"/>
      <c r="H34" s="1055"/>
      <c r="I34" s="1055"/>
    </row>
    <row r="35" spans="2:9" ht="51.95" customHeight="1" thickBot="1" x14ac:dyDescent="0.3">
      <c r="B35" s="248"/>
      <c r="C35" s="398"/>
      <c r="D35" s="386" t="s">
        <v>518</v>
      </c>
      <c r="E35" s="387" t="s">
        <v>519</v>
      </c>
      <c r="F35" s="388" t="s">
        <v>520</v>
      </c>
      <c r="G35" s="387" t="s">
        <v>521</v>
      </c>
      <c r="H35" s="387" t="s">
        <v>522</v>
      </c>
      <c r="I35" s="388" t="s">
        <v>523</v>
      </c>
    </row>
    <row r="36" spans="2:9" ht="51.95" customHeight="1" x14ac:dyDescent="0.25">
      <c r="B36" s="248"/>
      <c r="C36" s="399" t="s">
        <v>529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x14ac:dyDescent="0.25">
      <c r="B37" s="248"/>
      <c r="C37" s="400" t="s">
        <v>530</v>
      </c>
      <c r="D37" s="432">
        <v>0</v>
      </c>
      <c r="E37" s="432">
        <v>0</v>
      </c>
      <c r="F37" s="432">
        <v>0</v>
      </c>
      <c r="G37" s="432">
        <v>0</v>
      </c>
      <c r="H37" s="432">
        <v>0</v>
      </c>
      <c r="I37" s="433" t="str">
        <v>…</v>
      </c>
    </row>
    <row r="38" spans="2:9" ht="51.95" customHeight="1" x14ac:dyDescent="0.25">
      <c r="B38" s="248"/>
      <c r="C38" s="400" t="s">
        <v>531</v>
      </c>
      <c r="D38" s="432">
        <v>0</v>
      </c>
      <c r="E38" s="432">
        <v>0</v>
      </c>
      <c r="F38" s="432">
        <v>0</v>
      </c>
      <c r="G38" s="432">
        <v>0</v>
      </c>
      <c r="H38" s="432">
        <v>0</v>
      </c>
      <c r="I38" s="433" t="str">
        <v>…</v>
      </c>
    </row>
    <row r="39" spans="2:9" ht="51.95" customHeight="1" x14ac:dyDescent="0.25">
      <c r="B39" s="248"/>
      <c r="C39" s="400" t="s">
        <v>532</v>
      </c>
      <c r="D39" s="432" t="str">
        <v>…</v>
      </c>
      <c r="E39" s="432" t="str">
        <v>…</v>
      </c>
      <c r="F39" s="432">
        <v>0</v>
      </c>
      <c r="G39" s="432">
        <v>0</v>
      </c>
      <c r="H39" s="432">
        <v>0</v>
      </c>
      <c r="I39" s="433" t="str">
        <v>…</v>
      </c>
    </row>
    <row r="40" spans="2:9" ht="51.95" customHeight="1" x14ac:dyDescent="0.25">
      <c r="B40" s="248"/>
      <c r="C40" s="400" t="s">
        <v>533</v>
      </c>
      <c r="D40" s="432" t="str">
        <v>…</v>
      </c>
      <c r="E40" s="432" t="str">
        <v>…</v>
      </c>
      <c r="F40" s="432" t="str">
        <v>…</v>
      </c>
      <c r="G40" s="432">
        <v>0</v>
      </c>
      <c r="H40" s="432">
        <v>0</v>
      </c>
      <c r="I40" s="433" t="str">
        <v>…</v>
      </c>
    </row>
    <row r="41" spans="2:9" ht="51.95" customHeight="1" x14ac:dyDescent="0.25">
      <c r="B41" s="248"/>
      <c r="C41" s="400" t="s">
        <v>534</v>
      </c>
      <c r="D41" s="432" t="str">
        <v>…</v>
      </c>
      <c r="E41" s="432" t="str">
        <v>…</v>
      </c>
      <c r="F41" s="432" t="str">
        <v>…</v>
      </c>
      <c r="G41" s="432">
        <v>0</v>
      </c>
      <c r="H41" s="432">
        <v>0</v>
      </c>
      <c r="I41" s="433" t="str">
        <v>…</v>
      </c>
    </row>
    <row r="42" spans="2:9" ht="51.95" customHeight="1" x14ac:dyDescent="0.25">
      <c r="B42" s="248"/>
      <c r="C42" s="400" t="s">
        <v>535</v>
      </c>
      <c r="D42" s="432" t="str">
        <v>…</v>
      </c>
      <c r="E42" s="432" t="str">
        <v>…</v>
      </c>
      <c r="F42" s="432" t="str">
        <v>…</v>
      </c>
      <c r="G42" s="432" t="str">
        <v>…</v>
      </c>
      <c r="H42" s="432" t="str">
        <v>…</v>
      </c>
      <c r="I42" s="433" t="str">
        <v>…</v>
      </c>
    </row>
    <row r="43" spans="2:9" ht="51.95" customHeight="1" x14ac:dyDescent="0.25">
      <c r="B43" s="248"/>
      <c r="C43" s="400" t="s">
        <v>536</v>
      </c>
      <c r="D43" s="432" t="str">
        <v>…</v>
      </c>
      <c r="E43" s="432" t="str">
        <v>…</v>
      </c>
      <c r="F43" s="432" t="str">
        <v>…</v>
      </c>
      <c r="G43" s="432" t="str">
        <v>…</v>
      </c>
      <c r="H43" s="432" t="str">
        <v>…</v>
      </c>
      <c r="I43" s="433" t="str">
        <v>…</v>
      </c>
    </row>
    <row r="44" spans="2:9" ht="51.95" customHeight="1" x14ac:dyDescent="0.25">
      <c r="C44" s="400" t="s">
        <v>537</v>
      </c>
      <c r="D44" s="432" t="str">
        <v>…</v>
      </c>
      <c r="E44" s="432" t="str">
        <v>…</v>
      </c>
      <c r="F44" s="432" t="str">
        <v>…</v>
      </c>
      <c r="G44" s="432" t="str">
        <v>…</v>
      </c>
      <c r="H44" s="432" t="str">
        <v>…</v>
      </c>
      <c r="I44" s="433" t="str">
        <v>…</v>
      </c>
    </row>
    <row r="45" spans="2:9" ht="51.95" customHeight="1" thickBot="1" x14ac:dyDescent="0.3">
      <c r="C45" s="400" t="s">
        <v>538</v>
      </c>
      <c r="D45" s="434" t="str">
        <v>…</v>
      </c>
      <c r="E45" s="434" t="str">
        <v>…</v>
      </c>
      <c r="F45" s="434" t="str">
        <v>…</v>
      </c>
      <c r="G45" s="434" t="str">
        <v>…</v>
      </c>
      <c r="H45" s="434" t="str">
        <v>…</v>
      </c>
      <c r="I45" s="435" t="str">
        <v>…</v>
      </c>
    </row>
    <row r="46" spans="2:9" ht="51.95" customHeight="1" x14ac:dyDescent="0.25">
      <c r="D46" s="384"/>
    </row>
    <row r="47" spans="2:9" ht="51.95" customHeight="1" x14ac:dyDescent="0.25">
      <c r="D47" s="384"/>
    </row>
    <row r="48" spans="2:9" ht="51.95" customHeight="1" x14ac:dyDescent="0.25">
      <c r="D48" s="384"/>
    </row>
    <row r="49" spans="3:5" ht="51.95" customHeight="1" x14ac:dyDescent="0.25">
      <c r="C49" s="385"/>
    </row>
    <row r="50" spans="3:5" ht="51.95" customHeight="1" x14ac:dyDescent="0.25"/>
    <row r="51" spans="3:5" ht="51.95" customHeight="1" x14ac:dyDescent="0.25"/>
    <row r="52" spans="3:5" ht="51.95" customHeight="1" x14ac:dyDescent="0.25">
      <c r="D52" s="385"/>
      <c r="E52" s="385"/>
    </row>
    <row r="53" spans="3:5" ht="51.95" customHeight="1" x14ac:dyDescent="0.25"/>
    <row r="54" spans="3:5" ht="51.95" customHeight="1" x14ac:dyDescent="0.25"/>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tabSelected="1" zoomScaleNormal="100" zoomScalePageLayoutView="57" workbookViewId="0"/>
  </sheetViews>
  <sheetFormatPr baseColWidth="10" defaultColWidth="9.140625" defaultRowHeight="15" x14ac:dyDescent="0.2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topLeftCell="A22" zoomScale="85" zoomScaleNormal="85" workbookViewId="0">
      <selection activeCell="Y42" sqref="Y42"/>
    </sheetView>
  </sheetViews>
  <sheetFormatPr baseColWidth="10" defaultColWidth="9.140625" defaultRowHeight="15" outlineLevelCol="1" x14ac:dyDescent="0.25"/>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x14ac:dyDescent="0.3">
      <c r="C2" s="6"/>
      <c r="D2" s="419" t="s">
        <v>0</v>
      </c>
      <c r="E2" s="419"/>
      <c r="F2" s="420"/>
      <c r="G2" s="420"/>
      <c r="H2" s="420"/>
      <c r="I2" s="420"/>
      <c r="J2" s="421"/>
      <c r="K2" s="421"/>
      <c r="L2" s="421"/>
      <c r="M2" s="6"/>
      <c r="N2" s="6"/>
      <c r="O2" s="6"/>
    </row>
    <row r="3" spans="1:17" ht="41.45" customHeight="1" thickBot="1" x14ac:dyDescent="0.5">
      <c r="B3" s="30"/>
      <c r="C3" s="7"/>
      <c r="D3" s="422" t="s">
        <v>1</v>
      </c>
      <c r="E3" s="422"/>
      <c r="F3" s="422"/>
      <c r="G3" s="422"/>
      <c r="H3" s="423"/>
      <c r="I3" s="423"/>
      <c r="J3" s="423"/>
      <c r="K3" s="423"/>
      <c r="L3" s="423"/>
      <c r="M3" s="423"/>
      <c r="N3" s="423"/>
      <c r="O3" s="423"/>
      <c r="P3" s="33"/>
      <c r="Q3" s="33"/>
    </row>
    <row r="4" spans="1:17" ht="11.1" customHeight="1" x14ac:dyDescent="0.45">
      <c r="B4" s="30"/>
      <c r="C4" s="7"/>
      <c r="D4" s="287"/>
      <c r="E4" s="287"/>
      <c r="F4" s="287"/>
      <c r="G4" s="287"/>
      <c r="H4" s="6"/>
      <c r="I4" s="6"/>
      <c r="J4" s="6"/>
      <c r="K4" s="6"/>
      <c r="L4" s="6"/>
      <c r="M4" s="6"/>
      <c r="N4" s="6"/>
      <c r="O4" s="6"/>
    </row>
    <row r="5" spans="1:17" ht="21.95" customHeight="1" x14ac:dyDescent="0.3">
      <c r="A5" s="36"/>
      <c r="B5" s="36"/>
      <c r="C5" s="7"/>
      <c r="D5" s="12" t="s">
        <v>2</v>
      </c>
      <c r="E5" s="6"/>
      <c r="F5" s="6"/>
      <c r="G5" s="6"/>
      <c r="H5" s="6"/>
      <c r="I5" s="6"/>
      <c r="J5" s="6"/>
      <c r="K5" s="6"/>
      <c r="L5" s="6"/>
      <c r="M5" s="6"/>
      <c r="N5" s="6"/>
      <c r="O5" s="6"/>
    </row>
    <row r="6" spans="1:17" ht="57" customHeight="1" x14ac:dyDescent="0.3">
      <c r="A6" s="38"/>
      <c r="B6" s="38"/>
      <c r="C6" s="7"/>
      <c r="D6" s="800" t="s">
        <v>3</v>
      </c>
      <c r="E6" s="800"/>
      <c r="F6" s="800"/>
      <c r="G6" s="800"/>
      <c r="H6" s="800"/>
      <c r="I6" s="800"/>
      <c r="J6" s="800"/>
      <c r="K6" s="800"/>
      <c r="L6" s="800"/>
      <c r="M6" s="800"/>
      <c r="N6" s="800"/>
      <c r="O6" s="800"/>
      <c r="P6" s="800"/>
      <c r="Q6" s="800"/>
    </row>
    <row r="7" spans="1:17" ht="27.6" customHeight="1" x14ac:dyDescent="0.3">
      <c r="A7" s="38"/>
      <c r="B7" s="38"/>
      <c r="C7" s="7"/>
      <c r="D7" s="424"/>
      <c r="E7" s="424"/>
      <c r="F7" s="424"/>
      <c r="G7" s="424"/>
      <c r="H7" s="424"/>
      <c r="I7" s="424"/>
      <c r="J7" s="425" t="s">
        <v>4</v>
      </c>
      <c r="K7" s="424"/>
      <c r="L7" s="424"/>
      <c r="M7" s="424"/>
      <c r="N7" s="424"/>
      <c r="O7" s="424"/>
    </row>
    <row r="8" spans="1:17" ht="45.75" customHeight="1" x14ac:dyDescent="0.3">
      <c r="A8" s="38"/>
      <c r="B8" s="38"/>
      <c r="C8" s="31"/>
      <c r="D8" s="809" t="s">
        <v>5</v>
      </c>
      <c r="E8" s="809"/>
      <c r="F8" s="809"/>
      <c r="G8" s="809"/>
      <c r="H8" s="809"/>
      <c r="I8" s="809"/>
      <c r="J8" s="41" t="s">
        <v>6</v>
      </c>
      <c r="K8" s="39"/>
      <c r="L8" s="39"/>
      <c r="M8" s="39"/>
      <c r="N8" s="39"/>
      <c r="Q8" s="42" t="s">
        <v>7</v>
      </c>
    </row>
    <row r="9" spans="1:17" ht="14.1" customHeight="1" x14ac:dyDescent="0.3">
      <c r="A9" s="38"/>
      <c r="B9" s="38"/>
      <c r="C9" s="31"/>
      <c r="D9" s="43"/>
      <c r="E9" s="43"/>
      <c r="F9" s="43"/>
      <c r="G9" s="43"/>
      <c r="H9" s="43"/>
      <c r="I9" s="43"/>
      <c r="J9" s="44"/>
      <c r="K9" s="39"/>
      <c r="L9" s="39"/>
      <c r="M9" s="39"/>
      <c r="N9" s="39"/>
      <c r="O9" s="39"/>
    </row>
    <row r="10" spans="1:17" ht="33.950000000000003" customHeight="1" x14ac:dyDescent="0.3">
      <c r="A10" s="38"/>
      <c r="B10" s="38"/>
      <c r="C10" s="7"/>
      <c r="D10" s="811" t="s">
        <v>8</v>
      </c>
      <c r="E10" s="811"/>
      <c r="F10" s="811"/>
      <c r="G10" s="811"/>
      <c r="H10" s="811"/>
      <c r="I10" s="812"/>
      <c r="J10" s="803" t="s">
        <v>9</v>
      </c>
      <c r="K10" s="804"/>
      <c r="L10" s="815" t="s">
        <v>10</v>
      </c>
      <c r="M10" s="815"/>
      <c r="N10" s="507" t="s">
        <v>11</v>
      </c>
      <c r="O10" s="507" t="s">
        <v>12</v>
      </c>
      <c r="P10" s="508" t="s">
        <v>13</v>
      </c>
      <c r="Q10" s="509" t="s">
        <v>14</v>
      </c>
    </row>
    <row r="11" spans="1:17" ht="22.5" customHeight="1" x14ac:dyDescent="0.3">
      <c r="A11" s="38"/>
      <c r="B11" s="38"/>
      <c r="C11" s="7"/>
      <c r="D11" s="813"/>
      <c r="E11" s="813"/>
      <c r="F11" s="813"/>
      <c r="G11" s="813"/>
      <c r="H11" s="813"/>
      <c r="I11" s="814"/>
      <c r="J11" s="805"/>
      <c r="K11" s="806"/>
      <c r="L11" s="816" t="s">
        <v>15</v>
      </c>
      <c r="M11" s="816"/>
      <c r="N11" s="510" t="s">
        <v>16</v>
      </c>
      <c r="O11" s="511" t="s">
        <v>17</v>
      </c>
      <c r="P11" s="512" t="s">
        <v>18</v>
      </c>
      <c r="Q11" s="513" t="s">
        <v>19</v>
      </c>
    </row>
    <row r="12" spans="1:17" ht="57" customHeight="1" x14ac:dyDescent="0.25">
      <c r="A12" s="46"/>
      <c r="B12" s="46"/>
      <c r="C12" s="13"/>
      <c r="D12" s="810">
        <f>IF($J$8=Sheet1!$A$2,Sheet1!A3,IF('Water_Soil-Step 1'!$J$8=Sheet1!$A$10,Sheet1!A11,Sheet1!A18))</f>
        <v>0</v>
      </c>
      <c r="E12" s="810"/>
      <c r="F12" s="810"/>
      <c r="G12" s="810"/>
      <c r="H12" s="810"/>
      <c r="I12" s="810"/>
      <c r="J12" s="807">
        <f>IF($J$8=Sheet1!$A$2,Sheet1!B3,IF($J$8=Sheet1!$A$10,Sheet1!B11,Sheet1!B18))</f>
        <v>0</v>
      </c>
      <c r="K12" s="807"/>
      <c r="L12" s="514"/>
      <c r="M12" s="514"/>
      <c r="N12" s="515"/>
      <c r="O12" s="515"/>
      <c r="P12" s="495"/>
      <c r="Q12" s="516"/>
    </row>
    <row r="13" spans="1:17" ht="48.6" customHeight="1" x14ac:dyDescent="0.25">
      <c r="A13" s="49"/>
      <c r="B13" s="49"/>
      <c r="C13" s="10" t="s">
        <v>20</v>
      </c>
      <c r="D13" s="810" t="str">
        <f>IF($J$8=Sheet1!$A$2,Sheet1!A4,IF('Water_Soil-Step 1'!$J$8=Sheet1!$A$10,Sheet1!A12,Sheet1!A19))</f>
        <v xml:space="preserve">¿Está construido el edificio en una planicie aluvial, un humedal o una barrera de baja altitud? </v>
      </c>
      <c r="E13" s="810"/>
      <c r="F13" s="810"/>
      <c r="G13" s="810"/>
      <c r="H13" s="810"/>
      <c r="I13" s="810"/>
      <c r="J13" s="807"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07"/>
      <c r="L13" s="855">
        <v>0</v>
      </c>
      <c r="M13" s="855"/>
      <c r="N13" s="518"/>
      <c r="O13" s="518"/>
      <c r="P13" s="517">
        <v>3</v>
      </c>
      <c r="Q13" s="519"/>
    </row>
    <row r="14" spans="1:17" ht="62.1" customHeight="1" x14ac:dyDescent="0.25">
      <c r="A14" s="50"/>
      <c r="B14" s="50"/>
      <c r="C14" s="10" t="s">
        <v>21</v>
      </c>
      <c r="D14" s="810" t="str">
        <f>IF($J$8=Sheet1!$A$2,Sheet1!A5,IF('Water_Soil-Step 1'!$J$8=Sheet1!$A$10,Sheet1!A13,Sheet1!A20))</f>
        <v xml:space="preserve">¿Está construido el edificio a orillas de un río?                          </v>
      </c>
      <c r="E14" s="810"/>
      <c r="F14" s="810"/>
      <c r="G14" s="810"/>
      <c r="H14" s="810"/>
      <c r="I14" s="810"/>
      <c r="J14" s="807" t="str">
        <f>IF($J$8=Sheet1!$A$2,Sheet1!B5,IF($J$8=Sheet1!$A$10,Sheet1!B13,Sheet1!B20))</f>
        <v>Las altas velocidades del agua pueden provocar el colapso de las riberas de los ríos o la socavación de la cimentación y, a su vez, asientos diferenciales o incluso el derrumbe total del edificio.</v>
      </c>
      <c r="K14" s="807"/>
      <c r="L14" s="801">
        <v>0</v>
      </c>
      <c r="M14" s="801"/>
      <c r="N14" s="518"/>
      <c r="O14" s="518"/>
      <c r="P14" s="520">
        <v>3</v>
      </c>
      <c r="Q14" s="519"/>
    </row>
    <row r="15" spans="1:17" s="51" customFormat="1" ht="52.5" customHeight="1" x14ac:dyDescent="0.25">
      <c r="A15" s="50"/>
      <c r="B15" s="50"/>
      <c r="C15" s="10" t="s">
        <v>22</v>
      </c>
      <c r="D15" s="810" t="str">
        <f>IF($J$8=Sheet1!$A$2,Sheet1!A6,IF('Water_Soil-Step 1'!$J$8=Sheet1!$A$10,Sheet1!A14,Sheet1!A21))</f>
        <v xml:space="preserve">¿Ha sufrido la zona inundaciones importantes en los últimos tiempos?  </v>
      </c>
      <c r="E15" s="810"/>
      <c r="F15" s="810"/>
      <c r="G15" s="810"/>
      <c r="H15" s="810"/>
      <c r="I15" s="810"/>
      <c r="J15" s="807" t="str">
        <f>IF($J$8=Sheet1!$A$2,Sheet1!B6,IF($J$8=Sheet1!$A$10,Sheet1!B14,Sheet1!B21))</f>
        <v>Responda teniendo en cuenta el año en el que se produjo la inundación más reciente. [0]: &gt;100 años; [1]: 50-100 años; [2]: 20-50 años; [3]&lt; 20 años.</v>
      </c>
      <c r="K15" s="807"/>
      <c r="L15" s="801">
        <v>0</v>
      </c>
      <c r="M15" s="801"/>
      <c r="N15" s="520">
        <v>1</v>
      </c>
      <c r="O15" s="520">
        <v>2</v>
      </c>
      <c r="P15" s="520">
        <v>3</v>
      </c>
      <c r="Q15" s="519"/>
    </row>
    <row r="16" spans="1:17" s="51" customFormat="1" ht="48.75" customHeight="1" thickBot="1" x14ac:dyDescent="0.3">
      <c r="A16" s="50"/>
      <c r="B16" s="50"/>
      <c r="C16" s="10" t="s">
        <v>23</v>
      </c>
      <c r="D16" s="843" t="str">
        <f>IF($J$8=Sheet1!$A$2,Sheet1!A7,IF('Water_Soil-Step 1'!$J$8=Sheet1!$A$10,Sheet1!A15,Sheet1!A22))</f>
        <v>¿Atraviesan las vías de acceso o cadenas de suministro de la instalación planicies aluviales?</v>
      </c>
      <c r="E16" s="843"/>
      <c r="F16" s="843"/>
      <c r="G16" s="843"/>
      <c r="H16" s="843"/>
      <c r="I16" s="843"/>
      <c r="J16" s="808"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08"/>
      <c r="L16" s="802">
        <v>0</v>
      </c>
      <c r="M16" s="802"/>
      <c r="N16" s="521">
        <v>1</v>
      </c>
      <c r="O16" s="521">
        <v>2</v>
      </c>
      <c r="P16" s="521">
        <v>3</v>
      </c>
      <c r="Q16" s="522"/>
    </row>
    <row r="17" spans="1:17" ht="13.5" customHeight="1" x14ac:dyDescent="0.25">
      <c r="A17" s="50"/>
      <c r="B17" s="50"/>
      <c r="C17" s="13"/>
      <c r="D17" s="831" t="s">
        <v>554</v>
      </c>
      <c r="E17" s="831"/>
      <c r="F17" s="831"/>
      <c r="G17" s="831"/>
      <c r="H17" s="831"/>
      <c r="I17" s="831"/>
      <c r="J17" s="28"/>
      <c r="K17" s="16"/>
      <c r="L17" s="6"/>
      <c r="M17" s="6"/>
      <c r="N17" s="16"/>
      <c r="O17" s="52"/>
    </row>
    <row r="18" spans="1:17" ht="12.95" customHeight="1" x14ac:dyDescent="0.25">
      <c r="A18" s="50"/>
      <c r="B18" s="50"/>
      <c r="C18" s="13"/>
      <c r="D18" s="831" t="s">
        <v>555</v>
      </c>
      <c r="E18" s="831"/>
      <c r="F18" s="831"/>
      <c r="G18" s="831"/>
      <c r="H18" s="831"/>
      <c r="I18" s="831"/>
      <c r="J18" s="28"/>
      <c r="K18" s="16"/>
      <c r="L18" s="6"/>
      <c r="M18" s="6"/>
      <c r="N18" s="16"/>
    </row>
    <row r="19" spans="1:17" ht="29.1" customHeight="1" x14ac:dyDescent="0.25">
      <c r="A19" s="50"/>
      <c r="B19" s="50"/>
      <c r="C19" s="53"/>
      <c r="K19" s="845"/>
      <c r="L19" s="845"/>
      <c r="M19" s="845"/>
      <c r="N19" s="845"/>
      <c r="O19" s="817" t="s">
        <v>24</v>
      </c>
      <c r="P19" s="817"/>
      <c r="Q19" s="17" t="e">
        <f>AVERAGE(Q13:Q16)</f>
        <v>#DIV/0!</v>
      </c>
    </row>
    <row r="20" spans="1:17" ht="15" customHeight="1" x14ac:dyDescent="0.25">
      <c r="A20" s="54"/>
      <c r="B20" s="54"/>
      <c r="K20" s="55"/>
      <c r="L20" s="55"/>
      <c r="M20" s="55"/>
      <c r="N20" s="55"/>
      <c r="O20" s="504"/>
      <c r="P20" s="505"/>
    </row>
    <row r="21" spans="1:17" ht="29.1" customHeight="1" x14ac:dyDescent="0.25">
      <c r="D21" s="844"/>
      <c r="E21" s="844"/>
      <c r="F21" s="844"/>
      <c r="G21" s="844"/>
      <c r="H21" s="844"/>
      <c r="K21" s="825"/>
      <c r="L21" s="825"/>
      <c r="M21" s="825"/>
      <c r="N21" s="825"/>
      <c r="O21" s="819" t="s">
        <v>25</v>
      </c>
      <c r="P21" s="819"/>
      <c r="Q21" s="87" t="e">
        <f>IF(Q19&lt;=1,"Bajo",IF(Q19&lt;=2,"Medio","Alto"))</f>
        <v>#DIV/0!</v>
      </c>
    </row>
    <row r="22" spans="1:17" ht="47.1" customHeight="1" x14ac:dyDescent="0.25">
      <c r="B22" s="59"/>
      <c r="D22" s="37" t="s">
        <v>26</v>
      </c>
      <c r="E22" s="39"/>
      <c r="F22" s="60"/>
      <c r="G22" s="61"/>
      <c r="H22" s="61"/>
      <c r="I22" s="61"/>
      <c r="J22" s="61"/>
      <c r="L22" s="57"/>
      <c r="M22" s="57"/>
      <c r="N22" s="57"/>
      <c r="O22" s="62"/>
      <c r="P22" s="58"/>
    </row>
    <row r="23" spans="1:17" ht="18.95" customHeight="1" x14ac:dyDescent="0.25">
      <c r="B23" s="59"/>
      <c r="D23" s="39"/>
      <c r="F23" s="39"/>
      <c r="G23" s="39"/>
      <c r="H23" s="39"/>
      <c r="I23" s="39"/>
      <c r="J23" s="40" t="s">
        <v>4</v>
      </c>
      <c r="L23" s="57"/>
      <c r="M23" s="57"/>
      <c r="N23" s="57"/>
      <c r="O23" s="62"/>
      <c r="P23" s="58"/>
    </row>
    <row r="24" spans="1:17" ht="54" customHeight="1" x14ac:dyDescent="0.25">
      <c r="A24" s="63"/>
      <c r="D24" s="809" t="s">
        <v>27</v>
      </c>
      <c r="E24" s="809"/>
      <c r="F24" s="809"/>
      <c r="G24" s="809"/>
      <c r="H24" s="809"/>
      <c r="I24" s="809"/>
      <c r="J24" s="41" t="s">
        <v>6</v>
      </c>
      <c r="L24" s="57"/>
      <c r="M24" s="57"/>
      <c r="N24" s="57"/>
      <c r="P24" s="58"/>
      <c r="Q24" s="42" t="s">
        <v>7</v>
      </c>
    </row>
    <row r="25" spans="1:17" ht="15" customHeight="1" x14ac:dyDescent="0.25">
      <c r="A25" s="63"/>
      <c r="B25" s="64"/>
      <c r="L25" s="57"/>
      <c r="M25" s="57"/>
      <c r="N25" s="57"/>
      <c r="O25" s="62"/>
      <c r="P25" s="58"/>
    </row>
    <row r="26" spans="1:17" ht="21.95" customHeight="1" x14ac:dyDescent="0.25">
      <c r="A26" s="63"/>
      <c r="B26" s="64"/>
      <c r="C26" s="6"/>
      <c r="D26" s="821" t="s">
        <v>8</v>
      </c>
      <c r="E26" s="822"/>
      <c r="F26" s="822"/>
      <c r="G26" s="822"/>
      <c r="H26" s="822"/>
      <c r="I26" s="822"/>
      <c r="J26" s="828" t="s">
        <v>9</v>
      </c>
      <c r="K26" s="828"/>
      <c r="L26" s="850" t="s">
        <v>10</v>
      </c>
      <c r="M26" s="850"/>
      <c r="N26" s="482" t="s">
        <v>11</v>
      </c>
      <c r="O26" s="482" t="s">
        <v>12</v>
      </c>
      <c r="P26" s="482" t="s">
        <v>13</v>
      </c>
      <c r="Q26" s="483" t="s">
        <v>14</v>
      </c>
    </row>
    <row r="27" spans="1:17" ht="23.45" customHeight="1" x14ac:dyDescent="0.25">
      <c r="A27" s="63"/>
      <c r="B27" s="64"/>
      <c r="C27" s="6"/>
      <c r="D27" s="823"/>
      <c r="E27" s="824"/>
      <c r="F27" s="824"/>
      <c r="G27" s="824"/>
      <c r="H27" s="824"/>
      <c r="I27" s="824"/>
      <c r="J27" s="829"/>
      <c r="K27" s="829"/>
      <c r="L27" s="851" t="s">
        <v>15</v>
      </c>
      <c r="M27" s="851"/>
      <c r="N27" s="484" t="s">
        <v>16</v>
      </c>
      <c r="O27" s="485" t="s">
        <v>17</v>
      </c>
      <c r="P27" s="484" t="s">
        <v>18</v>
      </c>
      <c r="Q27" s="486" t="s">
        <v>19</v>
      </c>
    </row>
    <row r="28" spans="1:17" ht="99.75" customHeight="1" x14ac:dyDescent="0.25">
      <c r="A28" s="63"/>
      <c r="B28" s="64"/>
      <c r="C28" s="13" t="s">
        <v>28</v>
      </c>
      <c r="D28" s="833" t="str">
        <f>IF($J$24=Sheet1!$C$10,Sheet1!C11,Sheet1!C18)</f>
        <v>¿Está ubicado el edificio en la ladera de una montaña? ¿Se caracteriza la zona por fuertes pendientes, abundancia de fragmentos sueltos y agua, y vegetación escasa?</v>
      </c>
      <c r="E28" s="833"/>
      <c r="F28" s="833"/>
      <c r="G28" s="833"/>
      <c r="H28" s="833"/>
      <c r="I28" s="833"/>
      <c r="J28" s="854"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54"/>
      <c r="L28" s="852">
        <v>0</v>
      </c>
      <c r="M28" s="852"/>
      <c r="N28" s="480">
        <v>1</v>
      </c>
      <c r="O28" s="480">
        <v>2</v>
      </c>
      <c r="P28" s="480">
        <v>3</v>
      </c>
      <c r="Q28" s="523"/>
    </row>
    <row r="29" spans="1:17" ht="40.5" customHeight="1" thickBot="1" x14ac:dyDescent="0.3">
      <c r="A29" s="65"/>
      <c r="B29" s="66"/>
      <c r="C29" s="13" t="s">
        <v>29</v>
      </c>
      <c r="D29" s="834" t="str">
        <f>IF($J$24=Sheet1!$C$10,"",Sheet1!C19)</f>
        <v>¿Se producen en la región movimientos de tierra (como desprendimientos de rocas, deslizamientos de tierras, reptación de suelo, etc.) cuando llueve?</v>
      </c>
      <c r="E29" s="834"/>
      <c r="F29" s="834"/>
      <c r="G29" s="834"/>
      <c r="H29" s="834"/>
      <c r="I29" s="834"/>
      <c r="J29" s="830" t="str">
        <f>IF($J$25=Sheet1!I11,"",Sheet1!D19)</f>
        <v/>
      </c>
      <c r="K29" s="830"/>
      <c r="L29" s="853">
        <f>IF($J$24=Sheet1!$C$17,0,"")</f>
        <v>0</v>
      </c>
      <c r="M29" s="853"/>
      <c r="N29" s="481">
        <f>IF($J$24=Sheet1!$C$17,1,"")</f>
        <v>1</v>
      </c>
      <c r="O29" s="481">
        <f>IF($J$24=Sheet1!$C$17,2,"")</f>
        <v>2</v>
      </c>
      <c r="P29" s="481">
        <f>IF($J$24=Sheet1!$C$17,3,"")</f>
        <v>3</v>
      </c>
      <c r="Q29" s="524"/>
    </row>
    <row r="30" spans="1:17" ht="23.1" customHeight="1" thickTop="1" x14ac:dyDescent="0.25">
      <c r="A30" s="65"/>
      <c r="B30" s="66"/>
      <c r="D30" s="67"/>
      <c r="E30" s="67"/>
      <c r="F30" s="67"/>
      <c r="G30" s="67"/>
      <c r="H30" s="67"/>
      <c r="I30" s="67"/>
      <c r="J30" s="68"/>
      <c r="K30" s="68"/>
      <c r="L30" s="68"/>
      <c r="M30" s="68"/>
      <c r="N30" s="68"/>
      <c r="O30" s="69"/>
    </row>
    <row r="31" spans="1:17" ht="29.1" customHeight="1" x14ac:dyDescent="0.25">
      <c r="A31" s="65"/>
      <c r="B31" s="66"/>
      <c r="D31" s="67"/>
      <c r="E31" s="67"/>
      <c r="F31" s="67"/>
      <c r="G31" s="67"/>
      <c r="H31" s="67"/>
      <c r="I31" s="67"/>
      <c r="J31" s="68"/>
      <c r="K31" s="458"/>
      <c r="L31" s="458"/>
      <c r="M31" s="458"/>
      <c r="N31" s="458"/>
      <c r="O31" s="849" t="s">
        <v>30</v>
      </c>
      <c r="P31" s="849"/>
      <c r="Q31" s="86" t="e">
        <f>AVERAGE(Q28:Q29)</f>
        <v>#DIV/0!</v>
      </c>
    </row>
    <row r="32" spans="1:17" ht="15" customHeight="1" x14ac:dyDescent="0.25">
      <c r="A32" s="65"/>
      <c r="B32" s="66"/>
      <c r="L32" s="57"/>
      <c r="M32" s="57"/>
      <c r="N32" s="57"/>
      <c r="O32" s="478"/>
      <c r="P32" s="479"/>
    </row>
    <row r="33" spans="1:24" ht="29.1" customHeight="1" x14ac:dyDescent="0.25">
      <c r="A33" s="71"/>
      <c r="B33" s="71"/>
      <c r="J33" s="72"/>
      <c r="K33" s="401"/>
      <c r="L33" s="401"/>
      <c r="M33" s="401"/>
      <c r="N33" s="401"/>
      <c r="O33" s="849" t="s">
        <v>31</v>
      </c>
      <c r="P33" s="849"/>
      <c r="Q33" s="15" t="e">
        <f>IF(Q31&lt;=1,"Bajo",IF(Q31&lt;=2,"Medio","Alto"))</f>
        <v>#DIV/0!</v>
      </c>
    </row>
    <row r="34" spans="1:24" ht="47.1" customHeight="1" x14ac:dyDescent="0.25">
      <c r="A34" s="71"/>
      <c r="B34" s="71"/>
      <c r="D34" s="56"/>
      <c r="E34" s="56"/>
      <c r="F34" s="56"/>
      <c r="G34" s="56"/>
      <c r="H34" s="56"/>
      <c r="K34" s="72"/>
      <c r="L34" s="72"/>
      <c r="M34" s="72"/>
      <c r="N34" s="72"/>
      <c r="O34" s="70"/>
      <c r="P34" s="58"/>
    </row>
    <row r="35" spans="1:24" ht="24.95" customHeight="1" x14ac:dyDescent="0.25">
      <c r="A35" s="71"/>
      <c r="B35" s="71"/>
      <c r="C35" s="73"/>
      <c r="D35" s="827" t="s">
        <v>32</v>
      </c>
      <c r="E35" s="827"/>
      <c r="F35" s="827"/>
      <c r="G35" s="827"/>
      <c r="H35" s="827"/>
      <c r="I35" s="827"/>
      <c r="J35" s="827"/>
      <c r="K35" s="827"/>
      <c r="L35" s="827"/>
      <c r="M35" s="827"/>
      <c r="N35" s="827"/>
      <c r="O35" s="827"/>
      <c r="P35" s="827"/>
      <c r="Q35" s="827"/>
      <c r="X35" s="29" t="s">
        <v>33</v>
      </c>
    </row>
    <row r="36" spans="1:24" ht="20.45" customHeight="1" x14ac:dyDescent="0.25">
      <c r="C36" s="74"/>
      <c r="D36" s="826" t="s">
        <v>34</v>
      </c>
      <c r="E36" s="826"/>
      <c r="F36" s="826"/>
      <c r="G36" s="826"/>
      <c r="H36" s="826"/>
      <c r="I36" s="826"/>
      <c r="J36" s="826"/>
      <c r="K36" s="826"/>
      <c r="L36" s="826"/>
      <c r="M36" s="826"/>
      <c r="N36" s="826"/>
      <c r="O36" s="826"/>
      <c r="P36" s="826"/>
      <c r="Q36" s="826"/>
      <c r="R36" s="106"/>
      <c r="S36" s="106"/>
    </row>
    <row r="37" spans="1:24" ht="30" customHeight="1" x14ac:dyDescent="0.25">
      <c r="C37" s="74"/>
      <c r="D37" s="826"/>
      <c r="E37" s="826"/>
      <c r="F37" s="826"/>
      <c r="G37" s="826"/>
      <c r="H37" s="826"/>
      <c r="I37" s="826"/>
      <c r="J37" s="826"/>
      <c r="K37" s="826"/>
      <c r="L37" s="826"/>
      <c r="M37" s="826"/>
      <c r="N37" s="826"/>
      <c r="O37" s="826"/>
      <c r="P37" s="826"/>
      <c r="Q37" s="826"/>
      <c r="R37" s="56"/>
      <c r="S37" s="56"/>
    </row>
    <row r="38" spans="1:24" ht="43.5" customHeight="1" x14ac:dyDescent="0.25">
      <c r="C38" s="74"/>
      <c r="D38" s="820" t="s">
        <v>35</v>
      </c>
      <c r="E38" s="820"/>
      <c r="F38" s="820"/>
      <c r="G38" s="820"/>
      <c r="H38" s="820"/>
      <c r="I38" s="820"/>
      <c r="J38" s="820"/>
      <c r="K38" s="820"/>
      <c r="L38" s="820"/>
      <c r="M38" s="820"/>
      <c r="N38" s="820"/>
      <c r="O38" s="820"/>
      <c r="P38" s="56"/>
      <c r="Q38" s="42" t="s">
        <v>7</v>
      </c>
      <c r="R38" s="56"/>
      <c r="S38" s="56"/>
    </row>
    <row r="39" spans="1:24" ht="20.45" customHeight="1" thickBot="1" x14ac:dyDescent="0.3">
      <c r="C39" s="6"/>
      <c r="D39" s="838" t="s">
        <v>8</v>
      </c>
      <c r="E39" s="838"/>
      <c r="F39" s="838"/>
      <c r="G39" s="838"/>
      <c r="H39" s="838"/>
      <c r="I39" s="839"/>
      <c r="J39" s="88" t="s">
        <v>9</v>
      </c>
      <c r="K39" s="846" t="s">
        <v>36</v>
      </c>
      <c r="L39" s="847"/>
      <c r="M39" s="848"/>
      <c r="N39" s="846" t="s">
        <v>37</v>
      </c>
      <c r="O39" s="847"/>
      <c r="P39" s="848"/>
      <c r="Q39" s="842" t="s">
        <v>38</v>
      </c>
    </row>
    <row r="40" spans="1:24" ht="20.100000000000001" customHeight="1" x14ac:dyDescent="0.25">
      <c r="C40" s="6"/>
      <c r="D40" s="838"/>
      <c r="E40" s="838"/>
      <c r="F40" s="838"/>
      <c r="G40" s="838"/>
      <c r="H40" s="838"/>
      <c r="I40" s="839"/>
      <c r="J40" s="88"/>
      <c r="K40" s="487" t="s">
        <v>39</v>
      </c>
      <c r="L40" s="487" t="s">
        <v>40</v>
      </c>
      <c r="M40" s="487" t="s">
        <v>41</v>
      </c>
      <c r="N40" s="487" t="s">
        <v>39</v>
      </c>
      <c r="O40" s="487" t="s">
        <v>40</v>
      </c>
      <c r="P40" s="488" t="s">
        <v>41</v>
      </c>
      <c r="Q40" s="842"/>
    </row>
    <row r="41" spans="1:24" ht="60" customHeight="1" x14ac:dyDescent="0.25">
      <c r="C41" s="13" t="s">
        <v>42</v>
      </c>
      <c r="D41" s="836" t="s">
        <v>43</v>
      </c>
      <c r="E41" s="836"/>
      <c r="F41" s="836"/>
      <c r="G41" s="836"/>
      <c r="H41" s="836"/>
      <c r="I41" s="836"/>
      <c r="J41" s="489" t="s">
        <v>44</v>
      </c>
      <c r="K41" s="490">
        <v>1</v>
      </c>
      <c r="L41" s="491">
        <v>0.9</v>
      </c>
      <c r="M41" s="492">
        <v>0.8</v>
      </c>
      <c r="N41" s="490">
        <v>1.2</v>
      </c>
      <c r="O41" s="490">
        <v>1.3</v>
      </c>
      <c r="P41" s="490">
        <v>1.5</v>
      </c>
      <c r="Q41" s="490">
        <v>1.3</v>
      </c>
    </row>
    <row r="42" spans="1:24" ht="61.5" customHeight="1" x14ac:dyDescent="0.25">
      <c r="C42" s="13" t="s">
        <v>45</v>
      </c>
      <c r="D42" s="837" t="s">
        <v>46</v>
      </c>
      <c r="E42" s="837"/>
      <c r="F42" s="837"/>
      <c r="G42" s="837"/>
      <c r="H42" s="837"/>
      <c r="I42" s="837"/>
      <c r="J42" s="493" t="s">
        <v>47</v>
      </c>
      <c r="K42" s="494">
        <v>1</v>
      </c>
      <c r="L42" s="495">
        <v>0.9</v>
      </c>
      <c r="M42" s="496">
        <v>0.8</v>
      </c>
      <c r="N42" s="494">
        <v>1.2</v>
      </c>
      <c r="O42" s="494">
        <v>1.3</v>
      </c>
      <c r="P42" s="494">
        <v>1.5</v>
      </c>
      <c r="Q42" s="497">
        <v>0.9</v>
      </c>
    </row>
    <row r="43" spans="1:24" ht="62.25" customHeight="1" thickBot="1" x14ac:dyDescent="0.3">
      <c r="C43" s="13" t="s">
        <v>48</v>
      </c>
      <c r="D43" s="835" t="s">
        <v>49</v>
      </c>
      <c r="E43" s="835"/>
      <c r="F43" s="835"/>
      <c r="G43" s="835"/>
      <c r="H43" s="835"/>
      <c r="I43" s="835"/>
      <c r="J43" s="498" t="s">
        <v>50</v>
      </c>
      <c r="K43" s="500">
        <v>1</v>
      </c>
      <c r="L43" s="501">
        <v>0.9</v>
      </c>
      <c r="M43" s="502">
        <v>0.8</v>
      </c>
      <c r="N43" s="500">
        <v>1.2</v>
      </c>
      <c r="O43" s="500">
        <v>1.3</v>
      </c>
      <c r="P43" s="500">
        <v>1.5</v>
      </c>
      <c r="Q43" s="499">
        <v>1.5</v>
      </c>
      <c r="R43" s="188"/>
      <c r="S43" s="188"/>
      <c r="T43" s="188"/>
    </row>
    <row r="44" spans="1:24" ht="36" customHeight="1" x14ac:dyDescent="0.25">
      <c r="C44" s="47"/>
      <c r="D44" s="841"/>
      <c r="E44" s="841"/>
      <c r="F44" s="841"/>
      <c r="G44" s="841"/>
      <c r="H44" s="841"/>
      <c r="I44" s="841"/>
      <c r="J44" s="841"/>
      <c r="K44" s="78"/>
      <c r="L44" s="79"/>
      <c r="M44" s="78"/>
      <c r="N44" s="78"/>
      <c r="O44" s="80"/>
      <c r="R44" s="19"/>
      <c r="S44" s="19"/>
      <c r="T44" s="19"/>
    </row>
    <row r="45" spans="1:24" ht="31.5" customHeight="1" x14ac:dyDescent="0.25">
      <c r="K45" s="832"/>
      <c r="L45" s="832"/>
      <c r="M45" s="832"/>
      <c r="N45" s="832"/>
      <c r="O45" s="818" t="s">
        <v>51</v>
      </c>
      <c r="P45" s="818"/>
      <c r="Q45" s="17" t="e">
        <f>IF(MAX(Q41:Q43) *$Q$19&gt;3,3,MAX(Q41:Q43) *$Q$19)</f>
        <v>#DIV/0!</v>
      </c>
      <c r="R45" s="609"/>
      <c r="S45" s="610" t="e">
        <f>MAX(Q45,Q19)</f>
        <v>#DIV/0!</v>
      </c>
      <c r="T45" s="19"/>
    </row>
    <row r="46" spans="1:24" ht="14.45" customHeight="1" x14ac:dyDescent="0.25">
      <c r="C46" s="47"/>
      <c r="D46" s="840"/>
      <c r="E46" s="840"/>
      <c r="F46" s="840"/>
      <c r="G46" s="840"/>
      <c r="H46" s="840"/>
      <c r="I46" s="840"/>
      <c r="J46" s="83"/>
      <c r="K46" s="84"/>
      <c r="L46" s="84"/>
      <c r="M46" s="84"/>
      <c r="N46" s="84"/>
      <c r="O46" s="504"/>
      <c r="P46" s="505"/>
      <c r="Q46" s="82"/>
      <c r="R46" s="609"/>
      <c r="S46" s="609"/>
      <c r="T46" s="19"/>
    </row>
    <row r="47" spans="1:24" ht="32.450000000000003" customHeight="1" x14ac:dyDescent="0.25">
      <c r="D47" s="85"/>
      <c r="E47" s="85"/>
      <c r="F47" s="85"/>
      <c r="G47" s="85"/>
      <c r="H47" s="85"/>
      <c r="I47" s="85"/>
      <c r="J47" s="85"/>
      <c r="K47" s="832"/>
      <c r="L47" s="832"/>
      <c r="M47" s="832"/>
      <c r="N47" s="832"/>
      <c r="O47" s="818" t="s">
        <v>52</v>
      </c>
      <c r="P47" s="818"/>
      <c r="Q47" s="15" t="e">
        <f>IF(Q45&lt;=1,"Bajo",IF(Q45&lt;=2,"Medio","Alto"))</f>
        <v>#DIV/0!</v>
      </c>
      <c r="R47" s="609"/>
      <c r="S47" s="609"/>
      <c r="T47" s="19"/>
    </row>
    <row r="48" spans="1:24" ht="24.6" customHeight="1" x14ac:dyDescent="0.25">
      <c r="D48" s="85"/>
      <c r="E48" s="85"/>
      <c r="F48" s="85"/>
      <c r="G48" s="85"/>
      <c r="H48" s="85"/>
      <c r="I48" s="85"/>
      <c r="J48" s="85"/>
      <c r="K48" s="81"/>
      <c r="L48" s="81"/>
      <c r="M48" s="81"/>
      <c r="N48" s="81"/>
      <c r="O48" s="506"/>
      <c r="P48" s="505"/>
      <c r="Q48" s="503"/>
      <c r="R48" s="609"/>
      <c r="S48" s="609"/>
      <c r="T48" s="19"/>
    </row>
    <row r="49" spans="11:20" ht="36.6" customHeight="1" x14ac:dyDescent="0.25">
      <c r="K49" s="832"/>
      <c r="L49" s="832"/>
      <c r="M49" s="832"/>
      <c r="N49" s="832"/>
      <c r="O49" s="819" t="s">
        <v>53</v>
      </c>
      <c r="P49" s="819"/>
      <c r="Q49" s="89" t="e">
        <f>IF($Q$41*$Q$31&gt;3,3,$Q$41*$Q$31)</f>
        <v>#DIV/0!</v>
      </c>
      <c r="R49" s="19"/>
      <c r="S49" s="593" t="e">
        <f>MAX(Q49,Q31)</f>
        <v>#DIV/0!</v>
      </c>
      <c r="T49" s="19"/>
    </row>
    <row r="50" spans="11:20" ht="14.1" customHeight="1" x14ac:dyDescent="0.25">
      <c r="K50" s="83"/>
      <c r="L50" s="83"/>
      <c r="M50" s="83"/>
      <c r="N50" s="83"/>
      <c r="O50" s="504"/>
      <c r="P50" s="505"/>
      <c r="R50" s="19"/>
      <c r="S50" s="19"/>
      <c r="T50" s="19"/>
    </row>
    <row r="51" spans="11:20" ht="35.1" customHeight="1" x14ac:dyDescent="0.25">
      <c r="K51" s="832"/>
      <c r="L51" s="832"/>
      <c r="M51" s="832"/>
      <c r="N51" s="832"/>
      <c r="O51" s="817" t="s">
        <v>54</v>
      </c>
      <c r="P51" s="817"/>
      <c r="Q51" s="15" t="e">
        <f>IF(Q49&lt;=1,"Bajo",IF(Q49&lt;=2,"Medio","Alto"))</f>
        <v>#DIV/0!</v>
      </c>
      <c r="R51" s="19"/>
      <c r="S51" s="19"/>
      <c r="T51" s="19"/>
    </row>
    <row r="52" spans="11:20" x14ac:dyDescent="0.25">
      <c r="R52" s="188"/>
      <c r="S52" s="188"/>
      <c r="T52" s="188"/>
    </row>
    <row r="53" spans="11:20" x14ac:dyDescent="0.25">
      <c r="R53" s="188"/>
      <c r="S53" s="188"/>
      <c r="T53" s="188"/>
    </row>
    <row r="54" spans="11:20" x14ac:dyDescent="0.25">
      <c r="R54" s="188"/>
      <c r="S54" s="188"/>
      <c r="T54" s="188"/>
    </row>
  </sheetData>
  <sheetProtection algorithmName="SHA-512" hashValue="PL/xp6swWLa+WZavQuN2NmAiW4Lju+1wpF3R1FuNCalxiiAxGGwVO94GIKGZovLU/ELV53kODrJbBLPBJNm+6g==" saltValue="Hu2+M/65g3Ju8k0iKxZyBQ==" spinCount="100000" sheet="1" selectLockedCells="1"/>
  <mergeCells count="60">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 ref="K49:N49"/>
    <mergeCell ref="K51:N51"/>
    <mergeCell ref="D28:I28"/>
    <mergeCell ref="D29:I29"/>
    <mergeCell ref="D43:I43"/>
    <mergeCell ref="K45:N45"/>
    <mergeCell ref="K47:N47"/>
    <mergeCell ref="D41:I41"/>
    <mergeCell ref="D42:I42"/>
    <mergeCell ref="D39:I40"/>
    <mergeCell ref="D46:I46"/>
    <mergeCell ref="D44:J44"/>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baseColWidth="10" defaultColWidth="8.7109375" defaultRowHeight="12" x14ac:dyDescent="0.25"/>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x14ac:dyDescent="0.25">
      <c r="A2" s="24" t="s">
        <v>55</v>
      </c>
    </row>
    <row r="3" spans="1:17" ht="83.25" customHeight="1" x14ac:dyDescent="0.25">
      <c r="A3" s="21" t="s">
        <v>56</v>
      </c>
      <c r="B3" s="21" t="s">
        <v>57</v>
      </c>
    </row>
    <row r="4" spans="1:17" x14ac:dyDescent="0.25">
      <c r="A4" s="21" t="s">
        <v>58</v>
      </c>
    </row>
    <row r="5" spans="1:17" x14ac:dyDescent="0.25">
      <c r="A5" s="21" t="s">
        <v>59</v>
      </c>
    </row>
    <row r="6" spans="1:17" x14ac:dyDescent="0.25">
      <c r="A6" s="21" t="s">
        <v>60</v>
      </c>
    </row>
    <row r="7" spans="1:17" ht="48" x14ac:dyDescent="0.25">
      <c r="A7" s="21" t="s">
        <v>61</v>
      </c>
      <c r="B7" s="21" t="s">
        <v>62</v>
      </c>
    </row>
    <row r="8" spans="1:17" x14ac:dyDescent="0.25">
      <c r="B8" s="21"/>
      <c r="C8" s="21"/>
      <c r="D8" s="21"/>
      <c r="E8" s="21"/>
      <c r="F8" s="21"/>
      <c r="G8" s="856"/>
      <c r="H8" s="856"/>
      <c r="I8" s="856"/>
      <c r="J8" s="856"/>
      <c r="K8" s="856"/>
      <c r="L8" s="856"/>
      <c r="M8" s="27"/>
      <c r="N8" s="27"/>
      <c r="O8" s="27"/>
      <c r="P8" s="27"/>
      <c r="Q8" s="27"/>
    </row>
    <row r="9" spans="1:17" x14ac:dyDescent="0.25">
      <c r="A9" s="21"/>
      <c r="B9" s="21"/>
      <c r="C9" s="21"/>
      <c r="D9" s="21"/>
      <c r="E9" s="21"/>
      <c r="F9" s="21"/>
      <c r="G9" s="26"/>
      <c r="H9" s="26"/>
      <c r="I9" s="26"/>
      <c r="J9" s="26"/>
      <c r="K9" s="26"/>
      <c r="L9" s="26"/>
      <c r="M9" s="27"/>
      <c r="N9" s="27"/>
      <c r="O9" s="27"/>
      <c r="P9" s="27"/>
      <c r="Q9" s="27"/>
    </row>
    <row r="10" spans="1:17" ht="22.5" customHeight="1" x14ac:dyDescent="0.25">
      <c r="A10" s="24" t="s">
        <v>63</v>
      </c>
      <c r="C10" s="24" t="s">
        <v>64</v>
      </c>
    </row>
    <row r="11" spans="1:17" ht="111" customHeight="1" x14ac:dyDescent="0.25">
      <c r="A11" s="21" t="s">
        <v>65</v>
      </c>
      <c r="B11" s="21" t="s">
        <v>66</v>
      </c>
      <c r="C11" s="21" t="s">
        <v>67</v>
      </c>
      <c r="D11" s="21" t="s">
        <v>68</v>
      </c>
    </row>
    <row r="12" spans="1:17" x14ac:dyDescent="0.25">
      <c r="A12" s="25" t="s">
        <v>69</v>
      </c>
      <c r="C12" s="21"/>
    </row>
    <row r="13" spans="1:17" x14ac:dyDescent="0.25">
      <c r="A13" s="25" t="s">
        <v>70</v>
      </c>
    </row>
    <row r="14" spans="1:17" x14ac:dyDescent="0.25">
      <c r="A14" s="25" t="s">
        <v>71</v>
      </c>
    </row>
    <row r="15" spans="1:17" ht="48" x14ac:dyDescent="0.25">
      <c r="A15" s="21" t="s">
        <v>72</v>
      </c>
      <c r="B15" s="21" t="s">
        <v>62</v>
      </c>
    </row>
    <row r="16" spans="1:17" x14ac:dyDescent="0.25">
      <c r="A16" s="21"/>
    </row>
    <row r="17" spans="1:12" x14ac:dyDescent="0.25">
      <c r="A17" s="24" t="s">
        <v>6</v>
      </c>
      <c r="C17" s="24" t="s">
        <v>6</v>
      </c>
    </row>
    <row r="18" spans="1:12" ht="119.25" customHeight="1" x14ac:dyDescent="0.25">
      <c r="C18" s="21" t="s">
        <v>73</v>
      </c>
      <c r="D18" s="21" t="s">
        <v>74</v>
      </c>
      <c r="E18" s="21"/>
      <c r="F18" s="21"/>
      <c r="G18" s="21"/>
    </row>
    <row r="19" spans="1:12" ht="54.6" customHeight="1" x14ac:dyDescent="0.25">
      <c r="A19" s="21" t="s">
        <v>75</v>
      </c>
      <c r="B19" s="21" t="s">
        <v>76</v>
      </c>
      <c r="C19" s="21" t="s">
        <v>77</v>
      </c>
      <c r="D19" s="25" t="s">
        <v>78</v>
      </c>
      <c r="E19" s="21"/>
      <c r="F19" s="21"/>
    </row>
    <row r="20" spans="1:12" ht="70.5" customHeight="1" x14ac:dyDescent="0.25">
      <c r="A20" s="21" t="s">
        <v>79</v>
      </c>
      <c r="B20" s="21" t="s">
        <v>80</v>
      </c>
      <c r="C20" s="21"/>
      <c r="D20" s="21"/>
      <c r="E20" s="21"/>
      <c r="F20" s="21"/>
      <c r="H20" s="21"/>
      <c r="I20" s="21"/>
      <c r="J20" s="21"/>
      <c r="K20" s="21"/>
      <c r="L20" s="21"/>
    </row>
    <row r="21" spans="1:12" ht="72" customHeight="1" x14ac:dyDescent="0.25">
      <c r="A21" s="21" t="s">
        <v>81</v>
      </c>
      <c r="B21" s="26" t="s">
        <v>556</v>
      </c>
    </row>
    <row r="22" spans="1:12" ht="68.25" customHeight="1" x14ac:dyDescent="0.25">
      <c r="A22" s="21" t="s">
        <v>82</v>
      </c>
      <c r="B22" s="21" t="s">
        <v>62</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76" t="s">
        <v>83</v>
      </c>
      <c r="C2" s="876"/>
      <c r="D2" s="876"/>
      <c r="E2" s="876"/>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64.5" customHeight="1" x14ac:dyDescent="0.3">
      <c r="A5" s="140"/>
      <c r="C5" s="37"/>
      <c r="D5" s="37"/>
      <c r="E5" s="540" t="s">
        <v>85</v>
      </c>
      <c r="F5" s="141"/>
      <c r="G5" s="773" t="s">
        <v>86</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3" ht="18.600000000000001" customHeight="1" x14ac:dyDescent="0.25">
      <c r="A6" s="879"/>
      <c r="B6" s="38"/>
      <c r="C6" s="139"/>
      <c r="D6" s="139"/>
      <c r="H6" s="403"/>
    </row>
    <row r="7" spans="1:33" ht="48.6" customHeight="1" x14ac:dyDescent="0.25">
      <c r="A7" s="879"/>
      <c r="B7" s="37" t="s">
        <v>87</v>
      </c>
      <c r="D7" s="37"/>
      <c r="T7" s="142"/>
      <c r="U7" s="142"/>
      <c r="AG7" s="142"/>
    </row>
    <row r="8" spans="1:33" ht="19.5" customHeight="1" x14ac:dyDescent="0.25">
      <c r="A8" s="879"/>
      <c r="B8" s="534" t="s">
        <v>88</v>
      </c>
      <c r="C8" s="534"/>
      <c r="D8" s="534"/>
      <c r="E8" s="534"/>
      <c r="F8" s="52"/>
      <c r="G8" s="880" t="s">
        <v>89</v>
      </c>
      <c r="H8" s="880"/>
      <c r="I8" s="880"/>
      <c r="J8" s="880"/>
      <c r="K8" s="880"/>
      <c r="L8" s="143"/>
      <c r="M8" s="85"/>
      <c r="N8" s="144" t="s">
        <v>90</v>
      </c>
      <c r="O8" s="144"/>
      <c r="P8" s="145"/>
      <c r="Q8" s="106"/>
      <c r="R8" s="881" t="s">
        <v>91</v>
      </c>
      <c r="S8" s="881"/>
      <c r="U8" s="875"/>
      <c r="V8" s="875"/>
      <c r="W8" s="875"/>
      <c r="X8" s="875"/>
      <c r="Y8" s="875"/>
      <c r="Z8" s="875"/>
      <c r="AA8" s="146"/>
      <c r="AB8" s="85"/>
      <c r="AC8" s="106"/>
      <c r="AD8" s="106"/>
      <c r="AE8" s="844"/>
      <c r="AF8" s="844"/>
    </row>
    <row r="9" spans="1:33" ht="44.45" customHeight="1" x14ac:dyDescent="0.25">
      <c r="A9" s="879"/>
      <c r="B9" s="866" t="s">
        <v>92</v>
      </c>
      <c r="C9" s="866"/>
      <c r="D9" s="727"/>
      <c r="E9" s="175"/>
      <c r="F9" s="52"/>
      <c r="G9" s="867" t="s">
        <v>93</v>
      </c>
      <c r="H9" s="867"/>
      <c r="I9" s="867"/>
      <c r="J9" s="867"/>
      <c r="K9" s="190"/>
      <c r="L9" s="190"/>
      <c r="M9" s="85"/>
      <c r="N9" s="868" t="s">
        <v>94</v>
      </c>
      <c r="O9" s="868"/>
      <c r="P9" s="868"/>
      <c r="Q9" s="197"/>
      <c r="R9" s="113"/>
      <c r="S9" s="113"/>
      <c r="U9" s="146"/>
      <c r="V9" s="146"/>
      <c r="W9" s="146"/>
      <c r="X9" s="146"/>
      <c r="Y9" s="146"/>
      <c r="Z9" s="146"/>
      <c r="AA9" s="146"/>
      <c r="AB9" s="85"/>
      <c r="AC9" s="106"/>
      <c r="AD9" s="106"/>
      <c r="AE9" s="56"/>
      <c r="AF9" s="56"/>
    </row>
    <row r="10" spans="1:33" ht="27" customHeight="1" x14ac:dyDescent="0.25">
      <c r="A10" s="879"/>
      <c r="B10" s="866"/>
      <c r="C10" s="866"/>
      <c r="D10" s="727"/>
      <c r="E10" s="186"/>
      <c r="G10" s="95" t="s">
        <v>95</v>
      </c>
      <c r="H10" s="95" t="s">
        <v>96</v>
      </c>
      <c r="I10" s="95" t="s">
        <v>97</v>
      </c>
      <c r="J10" s="95" t="s">
        <v>98</v>
      </c>
      <c r="K10" s="147"/>
      <c r="L10" s="147"/>
      <c r="M10" s="147"/>
      <c r="N10" s="95" t="s">
        <v>99</v>
      </c>
      <c r="O10" s="95" t="s">
        <v>100</v>
      </c>
      <c r="P10" s="95" t="s">
        <v>101</v>
      </c>
      <c r="Q10" s="95"/>
      <c r="R10" s="6"/>
      <c r="S10" s="6"/>
      <c r="U10" s="95"/>
      <c r="V10" s="95"/>
      <c r="W10" s="95"/>
      <c r="X10" s="95"/>
      <c r="Y10" s="95"/>
      <c r="Z10" s="147"/>
      <c r="AA10" s="147"/>
      <c r="AB10" s="147"/>
      <c r="AC10" s="95"/>
      <c r="AD10" s="95"/>
    </row>
    <row r="11" spans="1:33" ht="60"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102</v>
      </c>
      <c r="L11" s="177" t="s">
        <v>103</v>
      </c>
      <c r="M11" s="147"/>
      <c r="N11" s="184" t="s">
        <v>104</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0"/>
      <c r="B12" s="873" t="s">
        <v>107</v>
      </c>
      <c r="C12" s="874"/>
      <c r="D12" s="545" t="s">
        <v>108</v>
      </c>
      <c r="E12" s="546" t="s">
        <v>109</v>
      </c>
      <c r="F12" s="155"/>
      <c r="G12" s="180" t="s">
        <v>110</v>
      </c>
      <c r="H12" s="180" t="s">
        <v>110</v>
      </c>
      <c r="I12" s="180" t="s">
        <v>110</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111</v>
      </c>
      <c r="L12" s="181" t="s">
        <v>112</v>
      </c>
      <c r="M12" s="107"/>
      <c r="N12" s="191" t="s">
        <v>113</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112</v>
      </c>
      <c r="U12" s="153"/>
      <c r="V12" s="153"/>
      <c r="W12" s="154"/>
      <c r="X12" s="153"/>
      <c r="Y12" s="153"/>
      <c r="Z12" s="153"/>
      <c r="AA12" s="153"/>
      <c r="AB12" s="107"/>
      <c r="AC12" s="152"/>
      <c r="AD12" s="152"/>
      <c r="AE12" s="153"/>
      <c r="AF12" s="153"/>
    </row>
    <row r="13" spans="1:33" ht="81.95" customHeight="1" x14ac:dyDescent="0.25">
      <c r="A13" s="857"/>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57"/>
      <c r="B14" s="858" t="s">
        <v>114</v>
      </c>
      <c r="C14" s="535">
        <f>IF($G$5=Sheet2!$A$2,Sheet2!A4,IF($G$5=Sheet2!$A$22,Sheet2!A24,IF($G$5=Sheet2!$A$42,Sheet2!A44, IF($G$5=Sheet2!$A$62,Sheet2!A64,Sheet2!A84))))</f>
        <v>0</v>
      </c>
      <c r="D14" s="625" t="s">
        <v>115</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x14ac:dyDescent="0.25">
      <c r="A15" s="857"/>
      <c r="B15" s="859"/>
      <c r="C15" s="535">
        <f>IF($G$5=Sheet2!$A$2,Sheet2!A5,IF($G$5=Sheet2!$A$22,Sheet2!A25,IF($G$5=Sheet2!$A$42,Sheet2!A45, IF($G$5=Sheet2!$A$62,Sheet2!A65,Sheet2!A85))))</f>
        <v>0</v>
      </c>
      <c r="D15" s="625" t="s">
        <v>115</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x14ac:dyDescent="0.25">
      <c r="A16" s="193"/>
      <c r="B16" s="859"/>
      <c r="C16" s="535">
        <f>IF($G$5=Sheet2!$A$2,Sheet2!A6,IF($G$5=Sheet2!$A$22,Sheet2!A26,IF($G$5=Sheet2!$A$42,Sheet2!A46, IF($G$5=Sheet2!$A$62,Sheet2!A66,Sheet2!A86))))</f>
        <v>0</v>
      </c>
      <c r="D16" s="625" t="s">
        <v>115</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x14ac:dyDescent="0.25">
      <c r="A17" s="54"/>
      <c r="B17" s="859"/>
      <c r="C17" s="535">
        <f>IF($G$5=Sheet2!$A$2,Sheet2!A7,IF($G$5=Sheet2!$A$22,Sheet2!A27,IF($G$5=Sheet2!$A$42,Sheet2!A47, IF($G$5=Sheet2!$A$62,Sheet2!A67,Sheet2!A87))))</f>
        <v>0</v>
      </c>
      <c r="D17" s="625" t="s">
        <v>115</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x14ac:dyDescent="0.25">
      <c r="A18" s="165"/>
      <c r="B18" s="859"/>
      <c r="C18" s="535">
        <f>IF($G$5=Sheet2!$A$2,Sheet2!A8,IF($G$5=Sheet2!$A$22,Sheet2!A28,IF($G$5=Sheet2!$A$42,Sheet2!A48, IF($G$5=Sheet2!$A$62,Sheet2!A68,Sheet2!A88))))</f>
        <v>0</v>
      </c>
      <c r="D18" s="625" t="s">
        <v>115</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x14ac:dyDescent="0.25">
      <c r="A19" s="166"/>
      <c r="B19" s="859"/>
      <c r="C19" s="535">
        <f>IF($G$5=Sheet2!$A$2,Sheet2!A9,IF($G$5=Sheet2!$A$22,Sheet2!A29,IF($G$5=Sheet2!$A$42,Sheet2!A49, IF($G$5=Sheet2!$A$62,Sheet2!A69,Sheet2!A89))))</f>
        <v>0</v>
      </c>
      <c r="D19" s="625" t="s">
        <v>115</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x14ac:dyDescent="0.25">
      <c r="A20" s="166"/>
      <c r="B20" s="859"/>
      <c r="C20" s="535">
        <f>IF($G$5=Sheet2!$A$2,Sheet2!A10,IF($G$5=Sheet2!$A$22,Sheet2!A30,IF($G$5=Sheet2!$A$42,Sheet2!A50, IF($G$5=Sheet2!$A$62,Sheet2!A70,Sheet2!A90))))</f>
        <v>0</v>
      </c>
      <c r="D20" s="625" t="s">
        <v>115</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x14ac:dyDescent="0.25">
      <c r="A21" s="166"/>
      <c r="B21" s="859"/>
      <c r="C21" s="535">
        <f>IF($G$5=Sheet2!$A$2,Sheet2!A11,IF($G$5=Sheet2!$A$22,Sheet2!A31,IF($G$5=Sheet2!$A$42,Sheet2!A51, IF($G$5=Sheet2!$A$62,Sheet2!A71,Sheet2!A91))))</f>
        <v>0</v>
      </c>
      <c r="D21" s="625" t="s">
        <v>115</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x14ac:dyDescent="0.25">
      <c r="A22" s="194"/>
      <c r="B22" s="860" t="s">
        <v>117</v>
      </c>
      <c r="C22" s="535">
        <f>IF($G$5=Sheet2!$A$2,Sheet2!A12,IF($G$5=Sheet2!$A$22,Sheet2!A32,IF($G$5=Sheet2!$A$42,Sheet2!A52, IF($G$5=Sheet2!$A$62,Sheet2!A72,Sheet2!A92))))</f>
        <v>0</v>
      </c>
      <c r="D22" s="625" t="s">
        <v>115</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x14ac:dyDescent="0.25">
      <c r="A23" s="194"/>
      <c r="B23" s="861"/>
      <c r="C23" s="535">
        <f>IF($G$5=Sheet2!$A$2,Sheet2!A13,IF($G$5=Sheet2!$A$22,Sheet2!A33,IF($G$5=Sheet2!$A$42,Sheet2!A53, IF($G$5=Sheet2!$A$62,Sheet2!A73,Sheet2!A93))))</f>
        <v>0</v>
      </c>
      <c r="D23" s="625" t="s">
        <v>115</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x14ac:dyDescent="0.25">
      <c r="B24" s="862"/>
      <c r="C24" s="535">
        <f>IF($G$5=Sheet2!$A$2,Sheet2!A14,IF($G$5=Sheet2!$A$22,Sheet2!A34,IF($G$5=Sheet2!$A$42,Sheet2!A54, IF($G$5=Sheet2!$A$62,Sheet2!A74,Sheet2!A94))))</f>
        <v>0</v>
      </c>
      <c r="D24" s="625" t="s">
        <v>115</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x14ac:dyDescent="0.25">
      <c r="B25" s="863" t="s">
        <v>118</v>
      </c>
      <c r="C25" s="535">
        <f>IF($G$5=Sheet2!$A$2,Sheet2!A15,IF($G$5=Sheet2!$A$22,Sheet2!A35,IF($G$5=Sheet2!$A$42,Sheet2!A55, IF($G$5=Sheet2!$A$62,Sheet2!A75,Sheet2!A95))))</f>
        <v>0</v>
      </c>
      <c r="D25" s="625" t="s">
        <v>115</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x14ac:dyDescent="0.25">
      <c r="B26" s="864"/>
      <c r="C26" s="535">
        <f>IF($G$5=Sheet2!$A$2,Sheet2!A16,IF($G$5=Sheet2!$A$22,Sheet2!A36,IF($G$5=Sheet2!$A$42,Sheet2!A56, IF($G$5=Sheet2!$A$62,Sheet2!A76,Sheet2!A96))))</f>
        <v>0</v>
      </c>
      <c r="D26" s="625" t="s">
        <v>115</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x14ac:dyDescent="0.25">
      <c r="B27" s="864"/>
      <c r="C27" s="535">
        <f>IF($G$5=Sheet2!$A$2,Sheet2!A17,IF($G$5=Sheet2!$A$22,Sheet2!A37,IF($G$5=Sheet2!$A$42,Sheet2!A57, IF($G$5=Sheet2!$A$62,Sheet2!A77,Sheet2!A97))))</f>
        <v>0</v>
      </c>
      <c r="D27" s="625" t="s">
        <v>115</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x14ac:dyDescent="0.45">
      <c r="B28" s="864"/>
      <c r="C28" s="535">
        <f>IF($G$5=Sheet2!$A$2,Sheet2!A18,IF($G$5=Sheet2!$A$22,Sheet2!A38,IF($G$5=Sheet2!$A$42,Sheet2!A58, IF($G$5=Sheet2!$A$62,Sheet2!A78,Sheet2!A98))))</f>
        <v>0</v>
      </c>
      <c r="D28" s="625" t="s">
        <v>115</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x14ac:dyDescent="0.25">
      <c r="B29" s="864"/>
      <c r="C29" s="535">
        <f>IF($G$5=Sheet2!$A$2,Sheet2!A19,IF($G$5=Sheet2!$A$22,Sheet2!A39,IF($G$5=Sheet2!$A$42,Sheet2!A59, IF($G$5=Sheet2!$A$62,Sheet2!A79,Sheet2!A99))))</f>
        <v>0</v>
      </c>
      <c r="D29" s="625" t="s">
        <v>115</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x14ac:dyDescent="0.25">
      <c r="B30" s="865"/>
      <c r="C30" s="535">
        <f>IF($G$5=Sheet2!$A$2,Sheet2!A20,IF($G$5=Sheet2!$A$22,Sheet2!A40,IF($G$5=Sheet2!$A$42,Sheet2!A60, IF($G$5=Sheet2!$A$62,Sheet2!A80,Sheet2!A100))))</f>
        <v>0</v>
      </c>
      <c r="D30" s="625" t="s">
        <v>116</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x14ac:dyDescent="0.25">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B2:E2"/>
    <mergeCell ref="H5:I5"/>
    <mergeCell ref="A6:A10"/>
    <mergeCell ref="G8:K8"/>
    <mergeCell ref="R8:S8"/>
    <mergeCell ref="A13:A15"/>
    <mergeCell ref="B14:B21"/>
    <mergeCell ref="B22:B24"/>
    <mergeCell ref="B25:B30"/>
    <mergeCell ref="AE8:AF8"/>
    <mergeCell ref="B9:C10"/>
    <mergeCell ref="G9:J9"/>
    <mergeCell ref="N9:P9"/>
    <mergeCell ref="A11:A12"/>
    <mergeCell ref="B11:C11"/>
    <mergeCell ref="B12:C12"/>
    <mergeCell ref="U8:Z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baseColWidth="10" defaultColWidth="9.140625" defaultRowHeight="15" x14ac:dyDescent="0.2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x14ac:dyDescent="0.25"/>
    <row r="2" spans="1:12" ht="27" customHeight="1" x14ac:dyDescent="0.3">
      <c r="A2" s="30"/>
      <c r="B2" s="30"/>
      <c r="C2" s="876" t="s">
        <v>83</v>
      </c>
      <c r="D2" s="876"/>
      <c r="E2" s="876"/>
      <c r="F2" s="876"/>
      <c r="G2" s="876"/>
    </row>
    <row r="3" spans="1:12" ht="41.45" customHeight="1" thickBot="1" x14ac:dyDescent="0.5">
      <c r="A3" s="30"/>
      <c r="B3" s="30"/>
      <c r="C3" s="199" t="s">
        <v>119</v>
      </c>
      <c r="D3" s="200"/>
      <c r="E3" s="201"/>
      <c r="F3" s="201"/>
      <c r="G3" s="201"/>
      <c r="H3" s="201"/>
    </row>
    <row r="4" spans="1:12" ht="22.5" customHeight="1" thickTop="1" x14ac:dyDescent="0.3">
      <c r="A4" s="30"/>
      <c r="B4" s="30"/>
      <c r="C4" s="890"/>
      <c r="D4" s="890"/>
      <c r="E4" s="890"/>
      <c r="F4" s="233"/>
    </row>
    <row r="5" spans="1:12" ht="41.1" customHeight="1" x14ac:dyDescent="0.3">
      <c r="A5" s="140"/>
      <c r="C5" s="891" t="s">
        <v>120</v>
      </c>
      <c r="D5" s="892"/>
      <c r="E5" s="892"/>
      <c r="F5" s="892"/>
      <c r="G5" s="892"/>
      <c r="H5" s="892"/>
      <c r="J5" s="418"/>
    </row>
    <row r="6" spans="1:12" ht="18.95" customHeight="1" x14ac:dyDescent="0.3">
      <c r="A6" s="140"/>
      <c r="C6" s="554"/>
      <c r="D6" s="555"/>
      <c r="E6" s="747">
        <f>IFERROR(AVERAGE(E11:E27),0)</f>
        <v>0</v>
      </c>
      <c r="F6" s="748"/>
      <c r="G6" s="748"/>
      <c r="H6" s="748"/>
      <c r="I6" s="740" t="s">
        <v>121</v>
      </c>
      <c r="J6" s="430" t="s">
        <v>122</v>
      </c>
      <c r="K6" s="188"/>
      <c r="L6" s="188"/>
    </row>
    <row r="7" spans="1:12" ht="30.6" customHeight="1" x14ac:dyDescent="0.3">
      <c r="A7" s="879"/>
      <c r="B7" s="30"/>
      <c r="C7" s="898"/>
      <c r="D7" s="899" t="s">
        <v>123</v>
      </c>
      <c r="E7" s="549" t="s">
        <v>124</v>
      </c>
      <c r="F7" s="549" t="s">
        <v>125</v>
      </c>
      <c r="G7" s="900" t="s">
        <v>126</v>
      </c>
      <c r="H7" s="901"/>
      <c r="I7" s="429"/>
      <c r="J7" s="429"/>
      <c r="K7" s="188"/>
      <c r="L7" s="188"/>
    </row>
    <row r="8" spans="1:12" ht="23.1" customHeight="1" x14ac:dyDescent="0.3">
      <c r="A8" s="879"/>
      <c r="B8" s="30"/>
      <c r="C8" s="898"/>
      <c r="D8" s="899"/>
      <c r="E8" s="551" t="s">
        <v>14</v>
      </c>
      <c r="F8" s="550" t="s">
        <v>14</v>
      </c>
      <c r="G8" s="552" t="s">
        <v>127</v>
      </c>
      <c r="H8" s="553" t="s">
        <v>112</v>
      </c>
      <c r="I8" s="429"/>
      <c r="J8" s="429"/>
      <c r="K8" s="188"/>
      <c r="L8" s="188"/>
    </row>
    <row r="9" spans="1:12" ht="21.6" customHeight="1" x14ac:dyDescent="0.3">
      <c r="A9" s="149"/>
      <c r="B9" s="36"/>
      <c r="C9" s="230"/>
      <c r="D9" s="231"/>
      <c r="E9" s="232" t="s">
        <v>128</v>
      </c>
      <c r="F9" s="232" t="s">
        <v>129</v>
      </c>
      <c r="G9" s="232" t="s">
        <v>130</v>
      </c>
      <c r="H9" s="232" t="s">
        <v>130</v>
      </c>
      <c r="I9" s="429"/>
      <c r="J9" s="429"/>
      <c r="K9" s="188"/>
      <c r="L9" s="188"/>
    </row>
    <row r="10" spans="1:12" ht="36.6" customHeight="1" x14ac:dyDescent="0.3">
      <c r="A10" s="857"/>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131</v>
      </c>
      <c r="L10" s="188"/>
    </row>
    <row r="11" spans="1:12" ht="46.5" customHeight="1" x14ac:dyDescent="0.25">
      <c r="A11" s="857"/>
      <c r="B11" s="50"/>
      <c r="C11" s="858" t="s">
        <v>114</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132</v>
      </c>
      <c r="L11" s="188"/>
    </row>
    <row r="12" spans="1:12" ht="39.6" customHeight="1" x14ac:dyDescent="0.25">
      <c r="A12" s="50"/>
      <c r="B12" s="50"/>
      <c r="C12" s="858"/>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x14ac:dyDescent="0.25">
      <c r="A13" s="165"/>
      <c r="B13" s="50"/>
      <c r="C13" s="858"/>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x14ac:dyDescent="0.25">
      <c r="A14" s="202"/>
      <c r="B14" s="50"/>
      <c r="C14" s="858"/>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x14ac:dyDescent="0.25">
      <c r="A15" s="203"/>
      <c r="B15" s="53"/>
      <c r="C15" s="858"/>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x14ac:dyDescent="0.25">
      <c r="A16" s="204"/>
      <c r="B16" s="53"/>
      <c r="C16" s="858"/>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x14ac:dyDescent="0.25">
      <c r="A17" s="203"/>
      <c r="B17" s="205"/>
      <c r="C17" s="858"/>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x14ac:dyDescent="0.25">
      <c r="A18" s="206"/>
      <c r="B18" s="66"/>
      <c r="C18" s="858"/>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x14ac:dyDescent="0.25">
      <c r="A19" s="194"/>
      <c r="B19" s="207"/>
      <c r="C19" s="893" t="s">
        <v>117</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x14ac:dyDescent="0.25">
      <c r="A20" s="194"/>
      <c r="B20" s="208"/>
      <c r="C20" s="893"/>
      <c r="D20" s="617">
        <v>0</v>
      </c>
      <c r="E20" s="621" t="str">
        <v>N/A</v>
      </c>
      <c r="F20" s="619" t="str">
        <f>IF(D20=0,"N/A",MAX('Water_Soil-Step 1'!$Q$19,'Water_Soil-Step 1'!$Q$31,'Water_Soil-Step 1'!$Q$45,'Water_Soil-Step 1'!$Q$49))</f>
        <v>N/A</v>
      </c>
      <c r="G20" s="198" t="str">
        <f t="shared" si="1"/>
        <v>N/A</v>
      </c>
      <c r="H20" s="620" t="str">
        <f t="shared" si="0"/>
        <v>N/A</v>
      </c>
    </row>
    <row r="21" spans="1:15" ht="48.95" customHeight="1" x14ac:dyDescent="0.25">
      <c r="B21" s="209"/>
      <c r="C21" s="893"/>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x14ac:dyDescent="0.25">
      <c r="B22" s="209"/>
      <c r="C22" s="894" t="s">
        <v>118</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x14ac:dyDescent="0.25">
      <c r="B23" s="209"/>
      <c r="C23" s="894"/>
      <c r="D23" s="617">
        <v>0</v>
      </c>
      <c r="E23" s="621" t="str">
        <v>N/A</v>
      </c>
      <c r="F23" s="619" t="str">
        <f>IF(D23=0,"N/A",MAX('Water_Soil-Step 1'!$Q$19,'Water_Soil-Step 1'!$Q$31,'Water_Soil-Step 1'!$Q$45,'Water_Soil-Step 1'!$Q$49))</f>
        <v>N/A</v>
      </c>
      <c r="G23" s="198" t="str">
        <f t="shared" si="1"/>
        <v>N/A</v>
      </c>
      <c r="H23" s="620" t="str">
        <f t="shared" si="0"/>
        <v>N/A</v>
      </c>
    </row>
    <row r="24" spans="1:15" ht="30.95" customHeight="1" x14ac:dyDescent="0.25">
      <c r="C24" s="894"/>
      <c r="D24" s="617">
        <v>0</v>
      </c>
      <c r="E24" s="621" t="str">
        <v>N/A</v>
      </c>
      <c r="F24" s="619" t="str">
        <f>IF(D24=0,"N/A",MAX('Water_Soil-Step 1'!$Q$19,'Water_Soil-Step 1'!$Q$31,'Water_Soil-Step 1'!$Q$45,'Water_Soil-Step 1'!$Q$49))</f>
        <v>N/A</v>
      </c>
      <c r="G24" s="198" t="str">
        <f t="shared" si="1"/>
        <v>N/A</v>
      </c>
      <c r="H24" s="620" t="str">
        <f t="shared" si="0"/>
        <v>N/A</v>
      </c>
    </row>
    <row r="25" spans="1:15" ht="38.1" customHeight="1" x14ac:dyDescent="0.25">
      <c r="C25" s="894"/>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x14ac:dyDescent="0.25">
      <c r="B26" s="205"/>
      <c r="C26" s="894"/>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x14ac:dyDescent="0.25">
      <c r="A27" s="52"/>
      <c r="B27" s="207"/>
      <c r="C27" s="863"/>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x14ac:dyDescent="0.25">
      <c r="A28" s="207"/>
      <c r="B28" s="208"/>
      <c r="C28" s="897"/>
      <c r="D28" s="611"/>
      <c r="E28" s="612"/>
      <c r="F28" s="613"/>
      <c r="G28" s="612"/>
      <c r="H28" s="612"/>
      <c r="I28" s="188"/>
      <c r="J28" s="764"/>
      <c r="K28" s="756"/>
      <c r="L28" s="736"/>
      <c r="M28" s="736"/>
      <c r="N28" s="736"/>
      <c r="O28" s="736"/>
    </row>
    <row r="29" spans="1:15" ht="18.600000000000001" customHeight="1" x14ac:dyDescent="0.25">
      <c r="A29" s="213"/>
      <c r="B29" s="209"/>
      <c r="C29" s="897"/>
      <c r="D29" s="611"/>
      <c r="E29" s="743">
        <f>IFERROR(MAX(E11:E27),0)</f>
        <v>0</v>
      </c>
      <c r="F29" s="745"/>
      <c r="G29" s="746" t="e">
        <f>IF(D10="N/A",MAX(G11:G18,G22:G27),G10)</f>
        <v>#DIV/0!</v>
      </c>
      <c r="H29" s="746"/>
      <c r="I29" s="188"/>
      <c r="J29" s="764"/>
      <c r="K29" s="756"/>
      <c r="L29" s="736"/>
      <c r="M29" s="736"/>
      <c r="N29" s="736"/>
      <c r="O29" s="736"/>
    </row>
    <row r="30" spans="1:15" ht="36.6" customHeight="1" x14ac:dyDescent="0.25">
      <c r="C30" s="897"/>
      <c r="D30" s="611"/>
      <c r="E30" s="746"/>
      <c r="F30" s="745"/>
      <c r="G30" s="746" t="str">
        <f>IF(D10="N/A",MAX(G19:G21),"N/A")</f>
        <v>N/A</v>
      </c>
      <c r="H30" s="746"/>
      <c r="I30" s="188"/>
      <c r="J30" s="764"/>
      <c r="K30" s="756"/>
      <c r="L30" s="736"/>
      <c r="M30" s="736"/>
      <c r="N30" s="736"/>
      <c r="O30" s="736"/>
    </row>
    <row r="31" spans="1:15" ht="38.1" customHeight="1" x14ac:dyDescent="0.25">
      <c r="C31" s="897"/>
      <c r="D31" s="614"/>
      <c r="E31" s="615"/>
      <c r="F31" s="613"/>
      <c r="G31" s="612"/>
      <c r="H31" s="615"/>
      <c r="I31" s="188"/>
      <c r="J31" s="764"/>
      <c r="K31" s="756"/>
      <c r="L31" s="736"/>
      <c r="M31" s="736"/>
      <c r="N31" s="736"/>
      <c r="O31" s="736"/>
    </row>
    <row r="32" spans="1:15" x14ac:dyDescent="0.25">
      <c r="B32" s="216"/>
      <c r="C32" s="734"/>
      <c r="D32" s="763"/>
      <c r="E32" s="734"/>
      <c r="F32" s="734"/>
      <c r="G32" s="734"/>
      <c r="H32" s="734"/>
      <c r="I32" s="736"/>
      <c r="J32" s="736"/>
      <c r="K32" s="736"/>
      <c r="L32" s="736"/>
      <c r="M32" s="736"/>
      <c r="N32" s="736"/>
      <c r="O32" s="736"/>
    </row>
    <row r="33" spans="1:25" ht="16.5" x14ac:dyDescent="0.25">
      <c r="B33" s="216"/>
      <c r="C33" s="759"/>
      <c r="D33" s="758"/>
      <c r="E33" s="736"/>
      <c r="F33" s="736"/>
      <c r="G33" s="736"/>
      <c r="H33" s="736"/>
      <c r="I33" s="736"/>
      <c r="J33" s="736"/>
      <c r="K33" s="736"/>
      <c r="L33" s="736"/>
      <c r="M33" s="736"/>
      <c r="N33" s="736"/>
      <c r="O33" s="736"/>
    </row>
    <row r="34" spans="1:25" ht="14.45" customHeight="1" x14ac:dyDescent="0.25">
      <c r="B34" s="64"/>
      <c r="C34" s="908"/>
      <c r="D34" s="908"/>
      <c r="E34" s="908"/>
      <c r="F34" s="908"/>
      <c r="G34" s="908"/>
      <c r="H34" s="908"/>
      <c r="I34" s="736"/>
      <c r="J34" s="908"/>
      <c r="K34" s="908"/>
      <c r="L34" s="908"/>
      <c r="M34" s="908"/>
      <c r="N34" s="908"/>
      <c r="O34" s="908"/>
      <c r="Q34" s="907"/>
      <c r="R34" s="907"/>
      <c r="S34" s="907"/>
      <c r="T34" s="907"/>
      <c r="U34" s="136"/>
      <c r="V34" s="907"/>
      <c r="W34" s="907"/>
      <c r="X34" s="907"/>
      <c r="Y34" s="907"/>
    </row>
    <row r="35" spans="1:25" ht="42" customHeight="1" x14ac:dyDescent="0.25">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x14ac:dyDescent="0.25">
      <c r="B36" s="64"/>
      <c r="C36" s="217"/>
      <c r="D36" s="29"/>
      <c r="J36" s="52"/>
      <c r="K36" s="149"/>
      <c r="L36" s="149"/>
      <c r="M36" s="149"/>
      <c r="N36" s="49"/>
      <c r="O36" s="219"/>
      <c r="Q36" s="49"/>
      <c r="R36" s="49"/>
      <c r="S36" s="149"/>
      <c r="T36" s="219"/>
      <c r="U36" s="149"/>
      <c r="V36" s="220"/>
      <c r="W36" s="220"/>
      <c r="X36" s="220"/>
      <c r="Y36" s="220"/>
    </row>
    <row r="37" spans="1:25" ht="21.95" customHeight="1" x14ac:dyDescent="0.25">
      <c r="B37" s="64"/>
      <c r="C37" s="888"/>
      <c r="D37" s="889"/>
      <c r="E37" s="119"/>
      <c r="F37" s="119"/>
      <c r="G37" s="119"/>
      <c r="H37" s="119"/>
      <c r="J37" s="902"/>
      <c r="K37" s="221"/>
      <c r="L37" s="221"/>
      <c r="M37" s="221"/>
      <c r="N37" s="221"/>
      <c r="O37" s="153"/>
      <c r="Q37" s="221"/>
      <c r="R37" s="221"/>
      <c r="S37" s="221"/>
      <c r="T37" s="153"/>
      <c r="U37" s="153"/>
      <c r="V37" s="153"/>
      <c r="W37" s="153"/>
      <c r="X37" s="153"/>
      <c r="Y37" s="153"/>
    </row>
    <row r="38" spans="1:25" ht="21.95" customHeight="1" x14ac:dyDescent="0.25">
      <c r="B38" s="64"/>
      <c r="C38" s="888"/>
      <c r="D38" s="889"/>
      <c r="E38" s="222"/>
      <c r="F38" s="222"/>
      <c r="G38" s="222"/>
      <c r="H38" s="222"/>
      <c r="J38" s="902"/>
      <c r="K38" s="223"/>
      <c r="L38" s="223"/>
      <c r="M38" s="223"/>
      <c r="N38" s="223"/>
      <c r="O38" s="223"/>
      <c r="Q38" s="103"/>
      <c r="R38" s="103"/>
      <c r="S38" s="103"/>
      <c r="T38" s="111"/>
      <c r="U38" s="153"/>
      <c r="V38" s="111"/>
      <c r="W38" s="103"/>
      <c r="X38" s="223"/>
      <c r="Y38" s="103"/>
    </row>
    <row r="39" spans="1:25" ht="26.1" customHeight="1" x14ac:dyDescent="0.25">
      <c r="B39" s="64"/>
      <c r="C39" s="188"/>
      <c r="D39" s="170"/>
      <c r="E39" s="224"/>
      <c r="F39" s="224"/>
      <c r="G39" s="224"/>
      <c r="H39" s="224"/>
      <c r="J39" s="902"/>
      <c r="K39" s="103"/>
      <c r="L39" s="103"/>
      <c r="M39" s="103"/>
      <c r="N39" s="103"/>
      <c r="O39" s="103"/>
      <c r="P39" s="136"/>
      <c r="U39" s="136"/>
      <c r="V39" s="111"/>
      <c r="W39" s="103"/>
      <c r="X39" s="111"/>
      <c r="Y39" s="103"/>
    </row>
    <row r="40" spans="1:25" ht="21.6" customHeight="1" x14ac:dyDescent="0.25">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x14ac:dyDescent="0.25">
      <c r="A41" s="906"/>
      <c r="C41" s="903"/>
      <c r="D41" s="212"/>
      <c r="E41" s="103"/>
      <c r="F41" s="103"/>
      <c r="G41" s="103"/>
      <c r="H41" s="103"/>
      <c r="J41" s="83"/>
      <c r="K41" s="103"/>
      <c r="L41" s="103"/>
      <c r="M41" s="103"/>
      <c r="N41" s="103"/>
      <c r="O41" s="103"/>
      <c r="P41" s="136"/>
      <c r="Q41" s="136"/>
      <c r="R41" s="136"/>
      <c r="S41" s="136"/>
      <c r="T41" s="136"/>
      <c r="U41" s="136"/>
      <c r="V41" s="103"/>
      <c r="W41" s="103"/>
      <c r="X41" s="103"/>
      <c r="Y41" s="103"/>
    </row>
    <row r="42" spans="1:25" x14ac:dyDescent="0.25">
      <c r="A42" s="906"/>
      <c r="C42" s="904"/>
      <c r="D42" s="212"/>
      <c r="E42" s="103"/>
      <c r="F42" s="103"/>
      <c r="G42" s="103"/>
      <c r="H42" s="103"/>
      <c r="K42" s="103"/>
      <c r="L42" s="103"/>
      <c r="M42" s="103"/>
      <c r="N42" s="103"/>
      <c r="O42" s="103"/>
      <c r="P42" s="136"/>
      <c r="Q42" s="103"/>
      <c r="R42" s="103"/>
      <c r="S42" s="103"/>
      <c r="T42" s="111"/>
      <c r="U42" s="215"/>
      <c r="V42" s="103"/>
      <c r="W42" s="103"/>
      <c r="X42" s="103"/>
      <c r="Y42" s="103"/>
    </row>
    <row r="43" spans="1:25" x14ac:dyDescent="0.25">
      <c r="C43" s="904"/>
      <c r="D43" s="228"/>
      <c r="E43" s="103"/>
      <c r="F43" s="103"/>
      <c r="G43" s="103"/>
      <c r="H43" s="103"/>
      <c r="K43" s="103"/>
      <c r="L43" s="103"/>
      <c r="M43" s="103"/>
      <c r="N43" s="103"/>
      <c r="O43" s="103"/>
      <c r="P43" s="136"/>
      <c r="Q43" s="103"/>
      <c r="R43" s="103"/>
      <c r="S43" s="103"/>
      <c r="T43" s="111"/>
      <c r="U43" s="215"/>
      <c r="V43" s="103"/>
      <c r="W43" s="103"/>
      <c r="X43" s="103"/>
      <c r="Y43" s="103"/>
    </row>
    <row r="44" spans="1:25" x14ac:dyDescent="0.25">
      <c r="C44" s="904"/>
      <c r="D44" s="212"/>
      <c r="E44" s="103"/>
      <c r="F44" s="103"/>
      <c r="G44" s="103"/>
      <c r="H44" s="103"/>
      <c r="K44" s="103"/>
      <c r="L44" s="103"/>
      <c r="M44" s="103"/>
      <c r="N44" s="103"/>
      <c r="O44" s="103"/>
      <c r="P44" s="136"/>
      <c r="Q44" s="103"/>
      <c r="R44" s="103"/>
      <c r="S44" s="103"/>
      <c r="T44" s="111"/>
      <c r="U44" s="103"/>
      <c r="V44" s="103"/>
      <c r="W44" s="103"/>
      <c r="X44" s="103"/>
      <c r="Y44" s="103"/>
    </row>
    <row r="45" spans="1:25" x14ac:dyDescent="0.25">
      <c r="C45" s="904"/>
      <c r="D45" s="212"/>
      <c r="E45" s="103"/>
      <c r="F45" s="103"/>
      <c r="G45" s="103"/>
      <c r="H45" s="103"/>
      <c r="K45" s="103"/>
      <c r="L45" s="103"/>
      <c r="M45" s="103"/>
      <c r="N45" s="103"/>
      <c r="O45" s="103"/>
      <c r="P45" s="136"/>
      <c r="Q45" s="103"/>
      <c r="R45" s="103"/>
      <c r="S45" s="103"/>
      <c r="T45" s="111"/>
      <c r="U45" s="215"/>
      <c r="V45" s="103"/>
      <c r="W45" s="103"/>
      <c r="X45" s="103"/>
      <c r="Y45" s="103"/>
    </row>
    <row r="46" spans="1:25" x14ac:dyDescent="0.25">
      <c r="C46" s="903"/>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904"/>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904"/>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83"/>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83"/>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905"/>
      <c r="D51" s="211"/>
      <c r="E51" s="103"/>
      <c r="F51" s="103"/>
      <c r="G51" s="103"/>
      <c r="H51" s="103"/>
      <c r="K51" s="103"/>
      <c r="L51" s="103"/>
      <c r="M51" s="103"/>
      <c r="N51" s="103"/>
      <c r="O51" s="103"/>
      <c r="P51" s="136"/>
      <c r="Q51" s="103"/>
      <c r="R51" s="103"/>
      <c r="S51" s="103"/>
      <c r="T51" s="111"/>
      <c r="U51" s="215"/>
      <c r="V51" s="103"/>
      <c r="W51" s="103"/>
      <c r="X51" s="103"/>
      <c r="Y51" s="103"/>
    </row>
    <row r="52" spans="3:25" x14ac:dyDescent="0.25">
      <c r="C52" s="886"/>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86"/>
      <c r="D53" s="228"/>
      <c r="E53" s="103"/>
      <c r="F53" s="103"/>
      <c r="G53" s="103"/>
      <c r="H53" s="103"/>
      <c r="K53" s="103"/>
      <c r="L53" s="103"/>
      <c r="M53" s="103"/>
      <c r="N53" s="103"/>
      <c r="O53" s="103"/>
      <c r="P53" s="136"/>
      <c r="Q53" s="103"/>
      <c r="R53" s="103"/>
      <c r="S53" s="103"/>
      <c r="T53" s="111"/>
      <c r="U53" s="215"/>
      <c r="V53" s="103"/>
      <c r="W53" s="103"/>
      <c r="X53" s="103"/>
      <c r="Y53" s="103"/>
    </row>
    <row r="54" spans="3:25" x14ac:dyDescent="0.25">
      <c r="C54" s="886"/>
      <c r="D54" s="212"/>
      <c r="E54" s="103"/>
      <c r="F54" s="103"/>
      <c r="G54" s="103"/>
      <c r="H54" s="103"/>
      <c r="K54" s="103"/>
      <c r="L54" s="103"/>
      <c r="M54" s="103"/>
      <c r="N54" s="103"/>
      <c r="O54" s="103"/>
      <c r="P54" s="136"/>
      <c r="Q54" s="103"/>
      <c r="R54" s="103"/>
      <c r="S54" s="103"/>
      <c r="T54" s="111"/>
      <c r="U54" s="215"/>
      <c r="V54" s="103"/>
      <c r="W54" s="103"/>
      <c r="X54" s="103"/>
      <c r="Y54" s="103"/>
    </row>
    <row r="55" spans="3:25" x14ac:dyDescent="0.25">
      <c r="C55" s="886"/>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x14ac:dyDescent="0.25">
      <c r="C56" s="886"/>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x14ac:dyDescent="0.25">
      <c r="C57" s="886"/>
      <c r="D57" s="211"/>
      <c r="E57" s="103"/>
      <c r="F57" s="103"/>
      <c r="G57" s="103"/>
      <c r="H57" s="103"/>
      <c r="K57" s="103"/>
      <c r="L57" s="103"/>
      <c r="M57" s="103"/>
      <c r="N57" s="103"/>
      <c r="O57" s="103"/>
      <c r="P57" s="136"/>
      <c r="Q57" s="103"/>
      <c r="R57" s="103"/>
      <c r="S57" s="103"/>
      <c r="T57" s="111"/>
      <c r="U57" s="215"/>
      <c r="V57" s="103"/>
      <c r="W57" s="103"/>
      <c r="X57" s="103"/>
      <c r="Y57" s="103"/>
    </row>
    <row r="58" spans="3:25" x14ac:dyDescent="0.25">
      <c r="C58" s="887"/>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x14ac:dyDescent="0.25">
      <c r="C59" s="887"/>
      <c r="D59" s="212"/>
      <c r="E59" s="103"/>
      <c r="F59" s="103"/>
      <c r="G59" s="103"/>
      <c r="H59" s="103"/>
      <c r="K59" s="215"/>
      <c r="L59" s="215"/>
      <c r="M59" s="215"/>
      <c r="N59" s="215"/>
      <c r="O59" s="215"/>
      <c r="P59" s="136"/>
      <c r="Q59" s="103"/>
      <c r="R59" s="103"/>
      <c r="S59" s="103"/>
      <c r="T59" s="111"/>
      <c r="U59" s="215"/>
      <c r="V59" s="215"/>
      <c r="W59" s="215"/>
      <c r="X59" s="215"/>
      <c r="Y59" s="215"/>
    </row>
    <row r="60" spans="3:25" x14ac:dyDescent="0.25">
      <c r="C60" s="886"/>
      <c r="D60" s="212"/>
      <c r="E60" s="103"/>
      <c r="F60" s="103"/>
      <c r="G60" s="103"/>
      <c r="H60" s="103"/>
      <c r="Q60" s="895"/>
      <c r="R60" s="895"/>
      <c r="S60" s="229"/>
      <c r="T60" s="896"/>
      <c r="U60" s="218"/>
    </row>
    <row r="61" spans="3:25" x14ac:dyDescent="0.25">
      <c r="C61" s="886"/>
      <c r="D61" s="214"/>
      <c r="E61" s="103"/>
      <c r="F61" s="103"/>
      <c r="G61" s="103"/>
      <c r="H61" s="103"/>
      <c r="K61" s="218"/>
      <c r="L61" s="218"/>
      <c r="M61" s="218"/>
      <c r="N61" s="218"/>
      <c r="O61" s="215"/>
      <c r="Q61" s="895"/>
      <c r="R61" s="895"/>
      <c r="S61" s="229"/>
      <c r="T61" s="896"/>
      <c r="U61" s="218"/>
      <c r="V61" s="218"/>
      <c r="W61" s="218"/>
      <c r="X61" s="218"/>
      <c r="Y61" s="218"/>
    </row>
    <row r="62" spans="3:25" x14ac:dyDescent="0.25">
      <c r="C62" s="210"/>
      <c r="D62" s="214"/>
      <c r="E62" s="215"/>
      <c r="F62" s="215"/>
      <c r="G62" s="215"/>
      <c r="H62" s="215"/>
      <c r="K62" s="52"/>
      <c r="L62" s="52"/>
      <c r="M62" s="52"/>
    </row>
    <row r="63" spans="3:25" ht="13.5" customHeight="1" x14ac:dyDescent="0.25">
      <c r="C63" s="888"/>
      <c r="D63" s="889"/>
      <c r="E63" s="119"/>
      <c r="F63" s="119"/>
      <c r="G63" s="119"/>
      <c r="H63" s="119"/>
      <c r="J63" s="902"/>
    </row>
    <row r="64" spans="3:25" ht="0.6" customHeight="1" x14ac:dyDescent="0.25">
      <c r="C64" s="888"/>
      <c r="D64" s="889"/>
      <c r="E64" s="222"/>
      <c r="F64" s="222"/>
      <c r="G64" s="222"/>
      <c r="H64" s="222"/>
      <c r="J64" s="902"/>
    </row>
    <row r="65" spans="3:10" ht="14.45" customHeight="1" x14ac:dyDescent="0.25">
      <c r="C65" s="188"/>
      <c r="D65" s="170"/>
      <c r="E65" s="224"/>
      <c r="F65" s="224"/>
      <c r="G65" s="224"/>
      <c r="H65" s="224"/>
      <c r="J65" s="902"/>
    </row>
    <row r="66" spans="3:10" x14ac:dyDescent="0.25">
      <c r="C66" s="188"/>
      <c r="D66" s="225"/>
      <c r="E66" s="226"/>
      <c r="F66" s="226"/>
      <c r="G66" s="103"/>
      <c r="H66" s="226"/>
      <c r="J66" s="83"/>
    </row>
    <row r="67" spans="3:10" x14ac:dyDescent="0.25">
      <c r="C67" s="886"/>
      <c r="D67" s="212"/>
      <c r="E67" s="103"/>
      <c r="F67" s="103"/>
      <c r="G67" s="103"/>
      <c r="H67" s="103"/>
      <c r="J67" s="83"/>
    </row>
    <row r="68" spans="3:10" x14ac:dyDescent="0.25">
      <c r="C68" s="886"/>
      <c r="D68" s="212"/>
      <c r="E68" s="103"/>
      <c r="F68" s="103"/>
      <c r="G68" s="103"/>
      <c r="H68" s="103"/>
    </row>
    <row r="69" spans="3:10" x14ac:dyDescent="0.25">
      <c r="C69" s="886"/>
      <c r="D69" s="228"/>
      <c r="E69" s="103"/>
      <c r="F69" s="103"/>
      <c r="G69" s="103"/>
      <c r="H69" s="103"/>
    </row>
    <row r="70" spans="3:10" x14ac:dyDescent="0.25">
      <c r="C70" s="886"/>
      <c r="D70" s="212"/>
      <c r="E70" s="103"/>
      <c r="F70" s="103"/>
      <c r="G70" s="103"/>
      <c r="H70" s="103"/>
    </row>
    <row r="71" spans="3:10" x14ac:dyDescent="0.25">
      <c r="C71" s="886"/>
      <c r="D71" s="212"/>
      <c r="E71" s="103"/>
      <c r="F71" s="103"/>
      <c r="G71" s="103"/>
      <c r="H71" s="103"/>
    </row>
    <row r="72" spans="3:10" x14ac:dyDescent="0.25">
      <c r="C72" s="886"/>
      <c r="D72" s="212"/>
      <c r="E72" s="103"/>
      <c r="F72" s="103"/>
      <c r="G72" s="103"/>
      <c r="H72" s="103"/>
    </row>
    <row r="73" spans="3:10" x14ac:dyDescent="0.25">
      <c r="C73" s="886"/>
      <c r="D73" s="212"/>
      <c r="E73" s="103"/>
      <c r="F73" s="103"/>
      <c r="G73" s="103"/>
      <c r="H73" s="103"/>
    </row>
    <row r="74" spans="3:10" x14ac:dyDescent="0.25">
      <c r="C74" s="886"/>
      <c r="D74" s="212"/>
      <c r="E74" s="103"/>
      <c r="F74" s="103"/>
      <c r="G74" s="103"/>
      <c r="H74" s="103"/>
    </row>
    <row r="75" spans="3:10" x14ac:dyDescent="0.25">
      <c r="C75" s="887"/>
      <c r="D75" s="212"/>
      <c r="E75" s="103"/>
      <c r="F75" s="103"/>
      <c r="G75" s="103"/>
      <c r="H75" s="103"/>
    </row>
    <row r="76" spans="3:10" x14ac:dyDescent="0.25">
      <c r="C76" s="887"/>
      <c r="D76" s="212"/>
      <c r="E76" s="103"/>
      <c r="F76" s="103"/>
      <c r="G76" s="103"/>
      <c r="H76" s="103"/>
    </row>
    <row r="77" spans="3:10" x14ac:dyDescent="0.25">
      <c r="C77" s="887"/>
      <c r="D77" s="211"/>
      <c r="E77" s="103"/>
      <c r="F77" s="103"/>
      <c r="G77" s="103"/>
      <c r="H77" s="103"/>
    </row>
    <row r="78" spans="3:10" x14ac:dyDescent="0.25">
      <c r="C78" s="886"/>
      <c r="D78" s="211"/>
      <c r="E78" s="103"/>
      <c r="F78" s="103"/>
      <c r="G78" s="103"/>
      <c r="H78" s="103"/>
    </row>
    <row r="79" spans="3:10" x14ac:dyDescent="0.25">
      <c r="C79" s="886"/>
      <c r="D79" s="228"/>
      <c r="E79" s="103"/>
      <c r="F79" s="103"/>
      <c r="G79" s="103"/>
      <c r="H79" s="103"/>
    </row>
    <row r="80" spans="3:10" x14ac:dyDescent="0.25">
      <c r="C80" s="886"/>
      <c r="D80" s="212"/>
      <c r="E80" s="103"/>
      <c r="F80" s="103"/>
      <c r="G80" s="103"/>
      <c r="H80" s="103"/>
    </row>
    <row r="81" spans="3:8" x14ac:dyDescent="0.25">
      <c r="C81" s="886"/>
      <c r="D81" s="211"/>
      <c r="E81" s="103"/>
      <c r="F81" s="103"/>
      <c r="G81" s="103"/>
      <c r="H81" s="103"/>
    </row>
    <row r="82" spans="3:8" x14ac:dyDescent="0.25">
      <c r="C82" s="886"/>
      <c r="D82" s="212"/>
      <c r="E82" s="103"/>
      <c r="F82" s="103"/>
      <c r="G82" s="103"/>
      <c r="H82" s="103"/>
    </row>
    <row r="83" spans="3:8" x14ac:dyDescent="0.25">
      <c r="C83" s="886"/>
      <c r="D83" s="211"/>
      <c r="E83" s="103"/>
      <c r="F83" s="103"/>
      <c r="G83" s="103"/>
      <c r="H83" s="103"/>
    </row>
    <row r="84" spans="3:8" ht="21.95" customHeight="1" x14ac:dyDescent="0.25">
      <c r="C84" s="882"/>
      <c r="D84" s="212"/>
      <c r="E84" s="103"/>
      <c r="F84" s="103"/>
      <c r="G84" s="103"/>
      <c r="H84" s="103"/>
    </row>
    <row r="85" spans="3:8" ht="22.5" customHeight="1" x14ac:dyDescent="0.25">
      <c r="C85" s="883"/>
      <c r="D85" s="212"/>
      <c r="E85" s="103"/>
      <c r="F85" s="103"/>
      <c r="G85" s="103"/>
      <c r="H85" s="103"/>
    </row>
    <row r="86" spans="3:8" ht="28.5" customHeight="1" x14ac:dyDescent="0.25">
      <c r="C86" s="884"/>
      <c r="D86" s="212"/>
      <c r="E86" s="103"/>
      <c r="F86" s="103"/>
      <c r="G86" s="103"/>
      <c r="H86" s="103"/>
    </row>
    <row r="87" spans="3:8" ht="27.6" customHeight="1" thickBot="1" x14ac:dyDescent="0.3">
      <c r="C87" s="885"/>
      <c r="D87" s="214"/>
      <c r="E87" s="103"/>
      <c r="F87" s="103"/>
      <c r="G87" s="103"/>
      <c r="H87" s="103"/>
    </row>
    <row r="88" spans="3:8" x14ac:dyDescent="0.25">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A7:A8"/>
    <mergeCell ref="A10:A11"/>
    <mergeCell ref="V34:Y34"/>
    <mergeCell ref="C37:C38"/>
    <mergeCell ref="D37:D38"/>
    <mergeCell ref="J37:J39"/>
    <mergeCell ref="A41:A42"/>
    <mergeCell ref="C41:C45"/>
    <mergeCell ref="Q34:T34"/>
    <mergeCell ref="C34:H34"/>
    <mergeCell ref="J34:O34"/>
    <mergeCell ref="J63:J65"/>
    <mergeCell ref="C67:C71"/>
    <mergeCell ref="C46:C48"/>
    <mergeCell ref="C49:C51"/>
    <mergeCell ref="C52:C57"/>
    <mergeCell ref="C58:C59"/>
    <mergeCell ref="C60:C61"/>
    <mergeCell ref="R60:R61"/>
    <mergeCell ref="T60:T61"/>
    <mergeCell ref="Q60:Q61"/>
    <mergeCell ref="C28:C31"/>
    <mergeCell ref="C7:C8"/>
    <mergeCell ref="D7:D8"/>
    <mergeCell ref="G7:H7"/>
    <mergeCell ref="C84:C85"/>
    <mergeCell ref="C86:C87"/>
    <mergeCell ref="C2:G2"/>
    <mergeCell ref="C72:C74"/>
    <mergeCell ref="C75:C77"/>
    <mergeCell ref="C78:C83"/>
    <mergeCell ref="C63:C64"/>
    <mergeCell ref="D63:D64"/>
    <mergeCell ref="C4:E4"/>
    <mergeCell ref="C5:H5"/>
    <mergeCell ref="C19:C21"/>
    <mergeCell ref="C22:C27"/>
    <mergeCell ref="C11:C18"/>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baseColWidth="10" defaultColWidth="9.140625" defaultRowHeight="15" x14ac:dyDescent="0.2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x14ac:dyDescent="0.3">
      <c r="D2" s="91" t="s">
        <v>83</v>
      </c>
      <c r="E2" s="91"/>
      <c r="F2" s="91"/>
      <c r="G2" s="91"/>
      <c r="X2" s="6"/>
      <c r="Y2" s="6"/>
      <c r="Z2" s="6"/>
      <c r="AA2" s="6"/>
      <c r="AB2" s="6"/>
    </row>
    <row r="3" spans="1:35" ht="41.45" customHeight="1" thickBot="1" x14ac:dyDescent="0.5">
      <c r="D3" s="238" t="s">
        <v>133</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x14ac:dyDescent="0.45">
      <c r="B4" s="36"/>
      <c r="D4" s="73"/>
      <c r="E4" s="35"/>
      <c r="F4" s="35"/>
      <c r="G4" s="35"/>
      <c r="H4" s="35"/>
      <c r="X4" s="6"/>
      <c r="Y4" s="6"/>
      <c r="Z4" s="6"/>
      <c r="AA4" s="6"/>
      <c r="AB4" s="6"/>
    </row>
    <row r="5" spans="1:35" ht="17.45" customHeight="1" x14ac:dyDescent="0.45">
      <c r="A5" s="36"/>
      <c r="B5" s="96"/>
      <c r="C5" s="37"/>
      <c r="D5" s="239"/>
      <c r="E5" s="35"/>
      <c r="F5" s="35"/>
      <c r="G5" s="35"/>
      <c r="H5" s="35"/>
      <c r="Q5" s="931" t="s">
        <v>134</v>
      </c>
      <c r="R5" s="931"/>
      <c r="S5" s="931"/>
      <c r="T5" s="931"/>
      <c r="U5" s="931"/>
      <c r="V5" s="931"/>
      <c r="X5" s="6"/>
      <c r="Y5" s="6"/>
      <c r="Z5" s="6"/>
      <c r="AA5" s="6"/>
      <c r="AB5" s="6"/>
    </row>
    <row r="6" spans="1:35" ht="19.5" customHeight="1" x14ac:dyDescent="0.45">
      <c r="A6" s="240"/>
      <c r="B6" s="96"/>
      <c r="C6" s="37"/>
      <c r="D6" s="286" t="s">
        <v>135</v>
      </c>
      <c r="E6" s="287"/>
      <c r="F6" s="287"/>
      <c r="G6" s="287"/>
      <c r="H6" s="287"/>
      <c r="I6" s="6"/>
      <c r="J6" s="6"/>
      <c r="K6" s="6"/>
      <c r="L6" s="6"/>
      <c r="M6" s="6"/>
      <c r="N6" s="6"/>
      <c r="O6" s="6"/>
      <c r="P6" s="6"/>
      <c r="Q6" s="932" t="str">
        <f>'Water_Soil-Step 2'!G5</f>
        <v>Vivienda/oficina/tienda de tamaño pequeño</v>
      </c>
      <c r="R6" s="932"/>
      <c r="S6" s="932"/>
      <c r="T6" s="932"/>
      <c r="U6" s="932"/>
      <c r="V6" s="932"/>
      <c r="X6" s="6"/>
      <c r="Y6" s="6"/>
      <c r="Z6" s="6"/>
      <c r="AA6" s="6"/>
      <c r="AB6" s="6"/>
    </row>
    <row r="7" spans="1:35" ht="6.6" customHeight="1" x14ac:dyDescent="0.45">
      <c r="A7" s="36"/>
      <c r="B7" s="96"/>
      <c r="C7" s="37"/>
      <c r="D7" s="286"/>
      <c r="E7" s="287"/>
      <c r="F7" s="287"/>
      <c r="G7" s="287"/>
      <c r="H7" s="287"/>
      <c r="I7" s="6"/>
      <c r="J7" s="6"/>
      <c r="K7" s="6"/>
      <c r="L7" s="6"/>
      <c r="M7" s="6"/>
      <c r="N7" s="6"/>
      <c r="O7" s="6"/>
      <c r="P7" s="6"/>
      <c r="Q7" s="6"/>
      <c r="R7" s="933"/>
      <c r="S7" s="933"/>
      <c r="T7" s="933"/>
      <c r="U7" s="933"/>
      <c r="V7" s="933"/>
      <c r="X7" s="6"/>
      <c r="Y7" s="6"/>
      <c r="Z7" s="6"/>
      <c r="AA7" s="6"/>
      <c r="AB7" s="6"/>
    </row>
    <row r="8" spans="1:35" ht="27.75" customHeight="1" x14ac:dyDescent="0.25">
      <c r="A8" s="870"/>
      <c r="B8" s="96"/>
      <c r="D8" s="409"/>
      <c r="E8" s="560"/>
      <c r="F8" s="935" t="s">
        <v>114</v>
      </c>
      <c r="G8" s="936"/>
      <c r="H8" s="936"/>
      <c r="I8" s="936"/>
      <c r="J8" s="936"/>
      <c r="K8" s="936"/>
      <c r="L8" s="936"/>
      <c r="M8" s="937"/>
      <c r="N8" s="915" t="s">
        <v>117</v>
      </c>
      <c r="O8" s="916"/>
      <c r="P8" s="917"/>
      <c r="Q8" s="915" t="s">
        <v>118</v>
      </c>
      <c r="R8" s="916"/>
      <c r="S8" s="916"/>
      <c r="T8" s="916"/>
      <c r="U8" s="916"/>
      <c r="V8" s="916"/>
      <c r="W8" s="78"/>
      <c r="X8" s="6"/>
      <c r="Y8" s="6"/>
      <c r="Z8" s="6"/>
      <c r="AA8" s="6"/>
      <c r="AB8" s="6"/>
    </row>
    <row r="9" spans="1:35" ht="64.5" customHeight="1" thickBot="1" x14ac:dyDescent="0.3">
      <c r="A9" s="870"/>
      <c r="B9" s="241"/>
      <c r="D9" s="410" t="s">
        <v>136</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x14ac:dyDescent="0.3">
      <c r="A10" s="870"/>
      <c r="B10" s="242"/>
      <c r="C10" s="243" t="s">
        <v>137</v>
      </c>
      <c r="D10" s="289" t="s">
        <v>138</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139</v>
      </c>
      <c r="Y10" s="19"/>
      <c r="Z10" s="19"/>
      <c r="AA10" s="19"/>
      <c r="AB10" s="19"/>
    </row>
    <row r="11" spans="1:35" ht="34.5" customHeight="1" x14ac:dyDescent="0.25">
      <c r="A11" s="870"/>
      <c r="B11" s="245"/>
      <c r="C11" s="74" t="s">
        <v>140</v>
      </c>
      <c r="D11" s="289" t="s">
        <v>141</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x14ac:dyDescent="0.25">
      <c r="A12" s="930"/>
      <c r="C12" s="74"/>
      <c r="D12" s="413" t="s">
        <v>142</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x14ac:dyDescent="0.25">
      <c r="A13" s="857"/>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x14ac:dyDescent="0.25">
      <c r="A14" s="857"/>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x14ac:dyDescent="0.25">
      <c r="A15" s="857"/>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x14ac:dyDescent="0.25">
      <c r="A16" s="857"/>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x14ac:dyDescent="0.25">
      <c r="A17" s="857"/>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x14ac:dyDescent="0.25">
      <c r="A18" s="857"/>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x14ac:dyDescent="0.25">
      <c r="A19" s="857"/>
      <c r="B19" s="255"/>
      <c r="D19" s="781" t="s">
        <v>143</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x14ac:dyDescent="0.25">
      <c r="A20" s="857"/>
      <c r="B20" s="255"/>
      <c r="D20" s="781" t="s">
        <v>143</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x14ac:dyDescent="0.25">
      <c r="A21" s="857"/>
      <c r="B21" s="255"/>
      <c r="D21" s="781" t="s">
        <v>143</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x14ac:dyDescent="0.3">
      <c r="A22" s="857"/>
      <c r="B22" s="255"/>
      <c r="D22" s="782" t="s">
        <v>143</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559</v>
      </c>
      <c r="AG22" s="799" t="s">
        <v>560</v>
      </c>
      <c r="AH22" s="188"/>
      <c r="AI22" s="188"/>
      <c r="AJ22" s="418"/>
    </row>
    <row r="23" spans="1:36" ht="18.600000000000001" customHeight="1" x14ac:dyDescent="0.25">
      <c r="A23" s="857"/>
      <c r="B23" s="248"/>
      <c r="C23" s="47" t="s">
        <v>144</v>
      </c>
      <c r="D23" s="259" t="s">
        <v>145</v>
      </c>
      <c r="E23" s="918"/>
      <c r="F23" s="918"/>
      <c r="G23" s="918"/>
      <c r="H23" s="918"/>
      <c r="I23" s="918"/>
      <c r="J23" s="918"/>
      <c r="K23" s="918"/>
      <c r="L23" s="918"/>
      <c r="M23" s="918"/>
      <c r="N23" s="918"/>
      <c r="O23" s="918"/>
      <c r="P23" s="918"/>
      <c r="Q23" s="918"/>
      <c r="R23" s="918"/>
      <c r="S23" s="918"/>
      <c r="T23" s="918"/>
      <c r="U23" s="918"/>
      <c r="V23" s="918"/>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x14ac:dyDescent="0.3">
      <c r="A24" s="857"/>
      <c r="B24" s="248"/>
      <c r="C24" s="47"/>
      <c r="D24" s="414" t="s">
        <v>146</v>
      </c>
      <c r="E24" s="919"/>
      <c r="F24" s="919"/>
      <c r="G24" s="919"/>
      <c r="H24" s="919"/>
      <c r="I24" s="919"/>
      <c r="J24" s="919"/>
      <c r="K24" s="919"/>
      <c r="L24" s="919"/>
      <c r="M24" s="919"/>
      <c r="N24" s="919"/>
      <c r="O24" s="919"/>
      <c r="P24" s="919"/>
      <c r="Q24" s="919"/>
      <c r="R24" s="919"/>
      <c r="S24" s="919"/>
      <c r="T24" s="919"/>
      <c r="U24" s="919"/>
      <c r="V24" s="919"/>
      <c r="AA24" s="418"/>
      <c r="AB24" s="792"/>
      <c r="AC24" s="418"/>
      <c r="AD24" s="430" t="s">
        <v>139</v>
      </c>
      <c r="AE24" s="430">
        <f>COUNTIF(E25:M25,AD24)+COUNTIF(Q25:V25,AD24)</f>
        <v>0</v>
      </c>
      <c r="AF24" s="643">
        <f>MATCH(MAX(AE24:AE26),AE24:AE26,0)</f>
        <v>1</v>
      </c>
      <c r="AG24" s="430">
        <f>COUNTIF(N25:P25,AD24)</f>
        <v>0</v>
      </c>
      <c r="AH24" s="643">
        <f>MATCH(MAX(AG24:AG26),AG24:AG26,0)</f>
        <v>1</v>
      </c>
      <c r="AI24" s="188"/>
      <c r="AJ24" s="418"/>
    </row>
    <row r="25" spans="1:36" ht="51.6" customHeight="1" thickBot="1" x14ac:dyDescent="0.3">
      <c r="A25" s="857"/>
      <c r="B25" s="260"/>
      <c r="C25" s="131" t="s">
        <v>147</v>
      </c>
      <c r="D25" s="292" t="s">
        <v>148</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149</v>
      </c>
      <c r="AE25" s="430">
        <f>COUNTIF(E25:M25,AD25)+COUNTIF(Q25:V25,AD25)</f>
        <v>0</v>
      </c>
      <c r="AF25" s="430"/>
      <c r="AG25" s="430">
        <f>COUNTIF(N25:P25,AD25)</f>
        <v>0</v>
      </c>
      <c r="AH25" s="430"/>
      <c r="AI25" s="188"/>
      <c r="AJ25" s="418"/>
    </row>
    <row r="26" spans="1:36" ht="32.25" customHeight="1" x14ac:dyDescent="0.25">
      <c r="A26" s="857"/>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150</v>
      </c>
      <c r="AE26" s="430">
        <f>COUNTIF(E25:M25,AD26)+COUNTIF(Q25:V25,AD26)</f>
        <v>0</v>
      </c>
      <c r="AF26" s="429"/>
      <c r="AG26" s="430">
        <f>COUNTIF(N25:P25,AD26)</f>
        <v>0</v>
      </c>
      <c r="AH26" s="429"/>
      <c r="AI26" s="188"/>
      <c r="AJ26" s="418"/>
    </row>
    <row r="27" spans="1:36" ht="19.5" customHeight="1" x14ac:dyDescent="0.25">
      <c r="A27" s="857"/>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x14ac:dyDescent="0.25">
      <c r="A28" s="857"/>
      <c r="B28" s="248"/>
      <c r="C28" s="243"/>
      <c r="D28" s="37"/>
      <c r="E28" s="265"/>
      <c r="F28" s="265"/>
      <c r="G28" s="265"/>
      <c r="H28" s="265"/>
      <c r="I28" s="265"/>
      <c r="J28" s="265"/>
      <c r="K28" s="265"/>
      <c r="L28" s="265"/>
      <c r="M28" s="265"/>
      <c r="N28" s="265"/>
      <c r="O28" s="265"/>
      <c r="P28" s="265"/>
      <c r="Q28" s="931" t="s">
        <v>134</v>
      </c>
      <c r="R28" s="931"/>
      <c r="S28" s="931"/>
      <c r="T28" s="931"/>
      <c r="U28" s="931"/>
      <c r="V28" s="931"/>
      <c r="X28" s="792"/>
      <c r="Y28" s="792"/>
      <c r="Z28" s="792"/>
      <c r="AA28" s="792"/>
      <c r="AB28" s="792"/>
      <c r="AC28" s="418"/>
      <c r="AD28" s="188"/>
      <c r="AE28" s="188"/>
      <c r="AF28" s="188"/>
      <c r="AG28" s="188"/>
      <c r="AH28" s="188"/>
      <c r="AI28" s="188"/>
      <c r="AJ28" s="418"/>
    </row>
    <row r="29" spans="1:36" ht="19.5" customHeight="1" x14ac:dyDescent="0.25">
      <c r="A29" s="857"/>
      <c r="B29" s="248"/>
      <c r="C29" s="243"/>
      <c r="D29" s="37" t="s">
        <v>151</v>
      </c>
      <c r="E29" s="265"/>
      <c r="F29" s="265"/>
      <c r="G29" s="265"/>
      <c r="H29" s="265"/>
      <c r="I29" s="265"/>
      <c r="J29" s="265"/>
      <c r="K29" s="265"/>
      <c r="L29" s="265"/>
      <c r="M29" s="265"/>
      <c r="N29" s="265"/>
      <c r="O29" s="265"/>
      <c r="P29" s="265"/>
      <c r="Q29" s="934" t="str">
        <f>Q6</f>
        <v>Vivienda/oficina/tienda de tamaño pequeño</v>
      </c>
      <c r="R29" s="934"/>
      <c r="S29" s="934"/>
      <c r="T29" s="934"/>
      <c r="U29" s="934"/>
      <c r="V29" s="934"/>
      <c r="X29" s="19"/>
      <c r="Y29" s="19"/>
      <c r="Z29" s="19"/>
      <c r="AA29" s="19"/>
      <c r="AB29" s="19"/>
      <c r="AC29" s="418"/>
      <c r="AD29" s="188"/>
      <c r="AE29" s="188"/>
      <c r="AF29" s="188"/>
      <c r="AG29" s="188"/>
      <c r="AH29" s="188"/>
      <c r="AI29" s="188"/>
      <c r="AJ29" s="418"/>
    </row>
    <row r="30" spans="1:36" ht="7.5" customHeight="1" x14ac:dyDescent="0.25">
      <c r="A30" s="857"/>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x14ac:dyDescent="0.25">
      <c r="A31" s="857"/>
      <c r="B31" s="248"/>
      <c r="C31" s="74"/>
      <c r="D31" s="571"/>
      <c r="E31" s="572" t="s">
        <v>152</v>
      </c>
      <c r="F31" s="911" t="s">
        <v>114</v>
      </c>
      <c r="G31" s="912"/>
      <c r="H31" s="912"/>
      <c r="I31" s="912"/>
      <c r="J31" s="912"/>
      <c r="K31" s="912"/>
      <c r="L31" s="912"/>
      <c r="M31" s="913"/>
      <c r="N31" s="920" t="s">
        <v>117</v>
      </c>
      <c r="O31" s="921"/>
      <c r="P31" s="922"/>
      <c r="Q31" s="920" t="s">
        <v>118</v>
      </c>
      <c r="R31" s="921"/>
      <c r="S31" s="921"/>
      <c r="T31" s="921"/>
      <c r="U31" s="921"/>
      <c r="V31" s="921"/>
      <c r="X31" s="267" t="s">
        <v>153</v>
      </c>
      <c r="Z31" s="267" t="s">
        <v>154</v>
      </c>
      <c r="AC31" s="418"/>
      <c r="AD31" s="188"/>
      <c r="AE31" s="188"/>
      <c r="AF31" s="188"/>
      <c r="AG31" s="188"/>
      <c r="AH31" s="188"/>
      <c r="AI31" s="188"/>
      <c r="AJ31" s="418"/>
    </row>
    <row r="32" spans="1:36" ht="18.75" x14ac:dyDescent="0.25">
      <c r="A32" s="857"/>
      <c r="B32" s="248"/>
      <c r="C32" s="74"/>
      <c r="D32" s="923" t="s">
        <v>155</v>
      </c>
      <c r="E32" s="909" t="str">
        <f>E9</f>
        <v>TODOS LOS COMPONENTES - Evaluación simplificada</v>
      </c>
      <c r="F32" s="909">
        <f t="shared" ref="F32:V32" si="1">F9</f>
        <v>0</v>
      </c>
      <c r="G32" s="909">
        <f t="shared" si="1"/>
        <v>0</v>
      </c>
      <c r="H32" s="909">
        <f t="shared" si="1"/>
        <v>0</v>
      </c>
      <c r="I32" s="909">
        <f t="shared" si="1"/>
        <v>0</v>
      </c>
      <c r="J32" s="909">
        <f t="shared" si="1"/>
        <v>0</v>
      </c>
      <c r="K32" s="909">
        <f t="shared" si="1"/>
        <v>0</v>
      </c>
      <c r="L32" s="909">
        <f t="shared" si="1"/>
        <v>0</v>
      </c>
      <c r="M32" s="909">
        <f t="shared" si="1"/>
        <v>0</v>
      </c>
      <c r="N32" s="909">
        <f t="shared" si="1"/>
        <v>0</v>
      </c>
      <c r="O32" s="909">
        <f t="shared" si="1"/>
        <v>0</v>
      </c>
      <c r="P32" s="909">
        <f t="shared" si="1"/>
        <v>0</v>
      </c>
      <c r="Q32" s="909">
        <f t="shared" si="1"/>
        <v>0</v>
      </c>
      <c r="R32" s="909">
        <f t="shared" si="1"/>
        <v>0</v>
      </c>
      <c r="S32" s="909">
        <f t="shared" si="1"/>
        <v>0</v>
      </c>
      <c r="T32" s="909">
        <f t="shared" si="1"/>
        <v>0</v>
      </c>
      <c r="U32" s="909">
        <f t="shared" si="1"/>
        <v>0</v>
      </c>
      <c r="V32" s="909">
        <f t="shared" si="1"/>
        <v>0</v>
      </c>
      <c r="X32" s="268" t="s">
        <v>156</v>
      </c>
      <c r="Z32" s="404" t="s">
        <v>157</v>
      </c>
      <c r="AC32" s="418"/>
      <c r="AD32" s="188"/>
      <c r="AE32" s="188"/>
      <c r="AF32" s="188"/>
      <c r="AG32" s="188"/>
      <c r="AH32" s="188"/>
      <c r="AI32" s="188"/>
      <c r="AJ32" s="418"/>
    </row>
    <row r="33" spans="1:36" ht="42" customHeight="1" x14ac:dyDescent="0.25">
      <c r="A33" s="857"/>
      <c r="B33" s="248"/>
      <c r="D33" s="924"/>
      <c r="E33" s="910"/>
      <c r="F33" s="910"/>
      <c r="G33" s="910"/>
      <c r="H33" s="910"/>
      <c r="I33" s="910"/>
      <c r="J33" s="910"/>
      <c r="K33" s="910"/>
      <c r="L33" s="910"/>
      <c r="M33" s="910"/>
      <c r="N33" s="910"/>
      <c r="O33" s="910"/>
      <c r="P33" s="910"/>
      <c r="Q33" s="910"/>
      <c r="R33" s="910"/>
      <c r="S33" s="910"/>
      <c r="T33" s="910"/>
      <c r="U33" s="910"/>
      <c r="V33" s="910"/>
      <c r="X33" s="269"/>
      <c r="Z33" s="405" t="s">
        <v>158</v>
      </c>
      <c r="AC33" s="418"/>
      <c r="AD33" s="188"/>
      <c r="AE33" s="188"/>
      <c r="AF33" s="188"/>
      <c r="AG33" s="188"/>
      <c r="AH33" s="188"/>
      <c r="AI33" s="188"/>
      <c r="AJ33" s="418"/>
    </row>
    <row r="34" spans="1:36" ht="46.5" customHeight="1" x14ac:dyDescent="0.25">
      <c r="A34" s="857"/>
      <c r="B34" s="248"/>
      <c r="D34" s="562" t="s">
        <v>159</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160</v>
      </c>
      <c r="Y34" s="185"/>
      <c r="Z34" s="406"/>
    </row>
    <row r="35" spans="1:36" ht="30.95" customHeight="1" x14ac:dyDescent="0.25">
      <c r="A35" s="857"/>
      <c r="B35" s="248"/>
      <c r="D35" s="563" t="s">
        <v>161</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160</v>
      </c>
      <c r="Y35" s="273"/>
      <c r="Z35" s="406"/>
    </row>
    <row r="36" spans="1:36" ht="39.950000000000003" customHeight="1" x14ac:dyDescent="0.25">
      <c r="A36" s="149"/>
      <c r="B36" s="248"/>
      <c r="D36" s="563" t="s">
        <v>162</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160</v>
      </c>
      <c r="Y36" s="273"/>
      <c r="Z36" s="406"/>
    </row>
    <row r="37" spans="1:36" ht="29.45" customHeight="1" x14ac:dyDescent="0.25">
      <c r="A37" s="275"/>
      <c r="B37" s="248"/>
      <c r="D37" s="564" t="s">
        <v>163</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160</v>
      </c>
      <c r="Y37" s="273"/>
      <c r="Z37" s="406"/>
    </row>
    <row r="38" spans="1:36" ht="32.450000000000003" customHeight="1" x14ac:dyDescent="0.25">
      <c r="A38" s="275"/>
      <c r="B38" s="248"/>
      <c r="C38" s="925"/>
      <c r="D38" s="565" t="s">
        <v>164</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160</v>
      </c>
      <c r="Y38" s="273"/>
      <c r="Z38" s="406"/>
    </row>
    <row r="39" spans="1:36" ht="32.1" customHeight="1" x14ac:dyDescent="0.25">
      <c r="A39" s="275"/>
      <c r="B39" s="248"/>
      <c r="C39" s="925"/>
      <c r="D39" s="566" t="s">
        <v>165</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166</v>
      </c>
      <c r="Y39" s="273"/>
      <c r="Z39" s="406"/>
    </row>
    <row r="40" spans="1:36" ht="47.1" customHeight="1" x14ac:dyDescent="0.25">
      <c r="A40" s="926"/>
      <c r="B40" s="248"/>
      <c r="C40" s="74"/>
      <c r="D40" s="562" t="s">
        <v>167</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166</v>
      </c>
      <c r="Y40" s="273"/>
      <c r="Z40" s="406"/>
    </row>
    <row r="41" spans="1:36" ht="27.95" customHeight="1" x14ac:dyDescent="0.25">
      <c r="A41" s="926"/>
      <c r="B41" s="248"/>
      <c r="C41" s="243"/>
      <c r="D41" s="562" t="s">
        <v>168</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166</v>
      </c>
      <c r="Y41" s="273"/>
      <c r="Z41" s="406"/>
    </row>
    <row r="42" spans="1:36" ht="38.450000000000003" customHeight="1" x14ac:dyDescent="0.25">
      <c r="A42" s="276"/>
      <c r="B42" s="248"/>
      <c r="C42" s="243"/>
      <c r="D42" s="567" t="s">
        <v>169</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166</v>
      </c>
      <c r="Y42" s="273"/>
      <c r="Z42" s="406"/>
    </row>
    <row r="43" spans="1:36" ht="28.5" customHeight="1" x14ac:dyDescent="0.25">
      <c r="A43" s="276"/>
      <c r="B43" s="248"/>
      <c r="C43" s="243"/>
      <c r="D43" s="562" t="s">
        <v>170</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166</v>
      </c>
      <c r="Y43" s="273"/>
      <c r="Z43" s="406"/>
    </row>
    <row r="44" spans="1:36" ht="59.1" customHeight="1" x14ac:dyDescent="0.25">
      <c r="A44" s="276"/>
      <c r="B44" s="248"/>
      <c r="C44" s="243"/>
      <c r="D44" s="565" t="s">
        <v>171</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172</v>
      </c>
      <c r="Y44" s="273"/>
      <c r="Z44" s="406"/>
    </row>
    <row r="45" spans="1:36" ht="24.95" customHeight="1" x14ac:dyDescent="0.25">
      <c r="A45" s="276"/>
      <c r="B45" s="248"/>
      <c r="C45" s="243"/>
      <c r="D45" s="565" t="s">
        <v>173</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172</v>
      </c>
      <c r="Y45" s="273"/>
      <c r="Z45" s="406"/>
    </row>
    <row r="46" spans="1:36" ht="28.5" customHeight="1" x14ac:dyDescent="0.25">
      <c r="A46" s="276"/>
      <c r="B46" s="248"/>
      <c r="C46" s="243"/>
      <c r="D46" s="568" t="s">
        <v>174</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166</v>
      </c>
      <c r="Y46" s="273"/>
      <c r="Z46" s="406"/>
    </row>
    <row r="47" spans="1:36" ht="28.5" customHeight="1" x14ac:dyDescent="0.25">
      <c r="A47" s="276"/>
      <c r="B47" s="248"/>
      <c r="C47" s="243"/>
      <c r="D47" s="562" t="s">
        <v>175</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176</v>
      </c>
      <c r="Y47" s="273"/>
      <c r="Z47" s="406"/>
    </row>
    <row r="48" spans="1:36" ht="47.1" customHeight="1" x14ac:dyDescent="0.25">
      <c r="A48" s="276"/>
      <c r="B48" s="248"/>
      <c r="C48" s="927"/>
      <c r="D48" s="563" t="s">
        <v>177</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176</v>
      </c>
      <c r="Y48" s="273"/>
      <c r="Z48" s="406"/>
    </row>
    <row r="49" spans="1:26" ht="47.1" customHeight="1" x14ac:dyDescent="0.25">
      <c r="A49" s="276"/>
      <c r="B49" s="248"/>
      <c r="C49" s="928"/>
      <c r="D49" s="564" t="s">
        <v>178</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172</v>
      </c>
      <c r="Z49" s="406"/>
    </row>
    <row r="50" spans="1:26" ht="36.950000000000003" customHeight="1" x14ac:dyDescent="0.25">
      <c r="A50" s="277"/>
      <c r="B50" s="248"/>
      <c r="C50" s="928"/>
      <c r="D50" s="569" t="s">
        <v>179</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172</v>
      </c>
      <c r="Z50" s="406"/>
    </row>
    <row r="51" spans="1:26" ht="36.950000000000003" customHeight="1" x14ac:dyDescent="0.25">
      <c r="A51" s="277"/>
      <c r="B51" s="248"/>
      <c r="C51" s="929"/>
      <c r="D51" s="562" t="s">
        <v>180</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176</v>
      </c>
      <c r="Z51" s="406"/>
    </row>
    <row r="52" spans="1:26" ht="36.950000000000003" customHeight="1" x14ac:dyDescent="0.25">
      <c r="A52" s="277"/>
      <c r="B52" s="248"/>
      <c r="C52" s="929"/>
      <c r="D52" s="562" t="s">
        <v>181</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172</v>
      </c>
      <c r="Z52" s="406"/>
    </row>
    <row r="53" spans="1:26" ht="36.950000000000003" customHeight="1" x14ac:dyDescent="0.25">
      <c r="A53" s="277"/>
      <c r="B53" s="248"/>
      <c r="C53" s="278"/>
      <c r="D53" s="565" t="s">
        <v>182</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176</v>
      </c>
      <c r="Z53" s="406"/>
    </row>
    <row r="54" spans="1:26" ht="36.950000000000003" customHeight="1" x14ac:dyDescent="0.25">
      <c r="A54" s="276"/>
      <c r="B54" s="248"/>
      <c r="C54" s="278"/>
      <c r="D54" s="562" t="s">
        <v>183</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176</v>
      </c>
      <c r="Z54" s="406"/>
    </row>
    <row r="55" spans="1:26" ht="57.6" customHeight="1" x14ac:dyDescent="0.25">
      <c r="A55" s="276"/>
      <c r="B55" s="248"/>
      <c r="C55" s="278"/>
      <c r="D55" s="562" t="s">
        <v>184</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176</v>
      </c>
      <c r="Z55" s="406"/>
    </row>
    <row r="56" spans="1:26" ht="24.95" customHeight="1" x14ac:dyDescent="0.25">
      <c r="A56" s="276"/>
      <c r="B56" s="248"/>
      <c r="C56" s="278"/>
      <c r="D56" s="562" t="s">
        <v>185</v>
      </c>
      <c r="E56" s="294"/>
      <c r="F56" s="294"/>
      <c r="G56" s="307"/>
      <c r="H56" s="307"/>
      <c r="I56" s="294"/>
      <c r="J56" s="294"/>
      <c r="K56" s="294"/>
      <c r="L56" s="307"/>
      <c r="M56" s="294"/>
      <c r="N56" s="294"/>
      <c r="O56" s="307"/>
      <c r="P56" s="307"/>
      <c r="Q56" s="294"/>
      <c r="R56" s="294"/>
      <c r="S56" s="294"/>
      <c r="T56" s="294"/>
      <c r="U56" s="294"/>
      <c r="V56" s="307"/>
      <c r="W56" s="302"/>
      <c r="X56" s="308" t="s">
        <v>176</v>
      </c>
      <c r="Z56" s="406"/>
    </row>
    <row r="57" spans="1:26" ht="24.95" customHeight="1" x14ac:dyDescent="0.25">
      <c r="A57" s="276"/>
      <c r="B57" s="248"/>
      <c r="C57" s="278"/>
      <c r="D57" s="562" t="s">
        <v>186</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176</v>
      </c>
      <c r="Z57" s="406"/>
    </row>
    <row r="58" spans="1:26" ht="36.950000000000003" customHeight="1" x14ac:dyDescent="0.25">
      <c r="A58" s="276"/>
      <c r="B58" s="248"/>
      <c r="C58" s="278"/>
      <c r="D58" s="562" t="s">
        <v>187</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176</v>
      </c>
      <c r="Z58" s="406"/>
    </row>
    <row r="59" spans="1:26" ht="36.950000000000003" customHeight="1" x14ac:dyDescent="0.25">
      <c r="A59" s="276"/>
      <c r="B59" s="248"/>
      <c r="C59" s="278"/>
      <c r="D59" s="562" t="s">
        <v>539</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172</v>
      </c>
      <c r="Z59" s="406"/>
    </row>
    <row r="60" spans="1:26" ht="36.950000000000003" customHeight="1" thickBot="1" x14ac:dyDescent="0.3">
      <c r="A60" s="276"/>
      <c r="B60" s="248"/>
      <c r="C60" s="278"/>
      <c r="D60" s="570" t="s">
        <v>188</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176</v>
      </c>
      <c r="Z60" s="406"/>
    </row>
    <row r="61" spans="1:26" ht="26.45" customHeight="1" thickBot="1" x14ac:dyDescent="0.3">
      <c r="D61" s="280" t="s">
        <v>189</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x14ac:dyDescent="0.25">
      <c r="D62" s="573" t="s">
        <v>190</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166</v>
      </c>
      <c r="Z62" s="406"/>
    </row>
    <row r="63" spans="1:26" ht="30.6" customHeight="1" x14ac:dyDescent="0.25">
      <c r="C63" s="914"/>
      <c r="D63" s="270" t="s">
        <v>191</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166</v>
      </c>
      <c r="Z63" s="406"/>
    </row>
    <row r="64" spans="1:26" ht="28.5" customHeight="1" x14ac:dyDescent="0.25">
      <c r="C64" s="914"/>
      <c r="D64" s="270" t="s">
        <v>192</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166</v>
      </c>
      <c r="Z64" s="406"/>
    </row>
    <row r="65" spans="3:26" ht="31.5" customHeight="1" x14ac:dyDescent="0.25">
      <c r="C65" s="914"/>
      <c r="D65" s="270" t="s">
        <v>193</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166</v>
      </c>
      <c r="Z65" s="406"/>
    </row>
    <row r="66" spans="3:26" ht="39" customHeight="1" x14ac:dyDescent="0.25">
      <c r="C66" s="914"/>
      <c r="D66" s="270" t="s">
        <v>194</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166</v>
      </c>
      <c r="Y66" s="185"/>
      <c r="Z66" s="406"/>
    </row>
    <row r="67" spans="3:26" ht="48.6" customHeight="1" thickBot="1" x14ac:dyDescent="0.3">
      <c r="C67" s="914"/>
      <c r="D67" s="282" t="s">
        <v>195</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172</v>
      </c>
      <c r="Y67" s="283"/>
      <c r="Z67" s="408"/>
    </row>
    <row r="68" spans="3:26" x14ac:dyDescent="0.25">
      <c r="C68" s="914"/>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x14ac:dyDescent="0.25">
      <c r="C69" s="914"/>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x14ac:dyDescent="0.25">
      <c r="C70" s="914"/>
    </row>
    <row r="71" spans="3:26" ht="56.1" customHeight="1" x14ac:dyDescent="0.25"/>
    <row r="72" spans="3:26" ht="19.5" customHeight="1" x14ac:dyDescent="0.25"/>
    <row r="73" spans="3:26" ht="29.1" customHeight="1" x14ac:dyDescent="0.25">
      <c r="D73" s="284"/>
    </row>
    <row r="74" spans="3:26" ht="33" customHeight="1" x14ac:dyDescent="0.25">
      <c r="D74" s="284"/>
    </row>
    <row r="75" spans="3:26" x14ac:dyDescent="0.25">
      <c r="D75" s="284"/>
    </row>
  </sheetData>
  <sheetProtection algorithmName="SHA-512" hashValue="pZGCnAp+Z3PzJAHsHNvtSxhAV7Sd/P2tbx4PNhjMdy5rkpIdnu4+lV/MqPrKZIpAPg0zHUssbRPjtAoC2+OJQg==" saltValue="9RwH8dkZt8woWKgxUnbXjQ==" spinCount="100000" sheet="1" selectLockedCells="1"/>
  <mergeCells count="57">
    <mergeCell ref="A8:A11"/>
    <mergeCell ref="Q8:V8"/>
    <mergeCell ref="F8:M8"/>
    <mergeCell ref="N23:N24"/>
    <mergeCell ref="O23:O24"/>
    <mergeCell ref="F23:F24"/>
    <mergeCell ref="J23:J24"/>
    <mergeCell ref="K23:K24"/>
    <mergeCell ref="L23:L24"/>
    <mergeCell ref="M23:M24"/>
    <mergeCell ref="Q5:V5"/>
    <mergeCell ref="Q6:V6"/>
    <mergeCell ref="R7:V7"/>
    <mergeCell ref="Q28:V28"/>
    <mergeCell ref="Q29:V29"/>
    <mergeCell ref="Q31:V31"/>
    <mergeCell ref="Q23:Q24"/>
    <mergeCell ref="R23:R24"/>
    <mergeCell ref="S23:S24"/>
    <mergeCell ref="T23:T24"/>
    <mergeCell ref="U23:U24"/>
    <mergeCell ref="V23:V24"/>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F31:M31"/>
    <mergeCell ref="F32:F33"/>
    <mergeCell ref="G32:G33"/>
    <mergeCell ref="H32:H33"/>
    <mergeCell ref="I32:I33"/>
    <mergeCell ref="J32:J33"/>
    <mergeCell ref="K32:K33"/>
    <mergeCell ref="L32:L33"/>
    <mergeCell ref="M32:M33"/>
    <mergeCell ref="E32:E33"/>
    <mergeCell ref="Q32:Q33"/>
    <mergeCell ref="R32:R33"/>
    <mergeCell ref="T32:T33"/>
    <mergeCell ref="U32:U33"/>
    <mergeCell ref="V32:V33"/>
    <mergeCell ref="P32:P33"/>
    <mergeCell ref="O32:O33"/>
    <mergeCell ref="N32:N33"/>
    <mergeCell ref="S32:S33"/>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baseColWidth="10" defaultColWidth="9.140625" defaultRowHeight="15" x14ac:dyDescent="0.2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x14ac:dyDescent="0.3">
      <c r="D2" s="91" t="s">
        <v>196</v>
      </c>
      <c r="E2" s="92"/>
      <c r="F2" s="93"/>
      <c r="G2" s="93"/>
      <c r="H2" s="93"/>
      <c r="I2" s="93"/>
    </row>
    <row r="3" spans="1:20" ht="41.45" customHeight="1" thickBot="1" x14ac:dyDescent="0.5">
      <c r="C3" s="31"/>
      <c r="D3" s="238" t="s">
        <v>1</v>
      </c>
      <c r="E3" s="238"/>
      <c r="F3" s="238"/>
      <c r="G3" s="238"/>
      <c r="H3" s="201"/>
      <c r="I3" s="201"/>
      <c r="J3" s="201"/>
      <c r="K3" s="201"/>
      <c r="L3" s="201"/>
      <c r="M3" s="201"/>
      <c r="N3" s="201"/>
      <c r="O3" s="201"/>
      <c r="P3" s="201"/>
      <c r="Q3" s="201"/>
    </row>
    <row r="4" spans="1:20" ht="21" customHeight="1" thickTop="1" x14ac:dyDescent="0.45">
      <c r="A4" s="36"/>
      <c r="B4" s="36"/>
      <c r="C4" s="31"/>
      <c r="D4" s="35"/>
      <c r="E4" s="35"/>
      <c r="F4" s="35"/>
      <c r="G4" s="35"/>
    </row>
    <row r="5" spans="1:20" ht="9.6" customHeight="1" x14ac:dyDescent="0.3">
      <c r="A5" s="879"/>
      <c r="B5" s="38"/>
      <c r="C5" s="31"/>
    </row>
    <row r="6" spans="1:20" ht="47.45" customHeight="1" x14ac:dyDescent="0.3">
      <c r="A6" s="879"/>
      <c r="B6" s="38"/>
      <c r="C6" s="31"/>
      <c r="D6" s="37" t="s">
        <v>197</v>
      </c>
      <c r="Q6" s="772" t="s">
        <v>7</v>
      </c>
    </row>
    <row r="7" spans="1:20" ht="9" customHeight="1" x14ac:dyDescent="0.3">
      <c r="A7" s="38"/>
      <c r="B7" s="38"/>
      <c r="C7" s="31"/>
      <c r="D7" s="37"/>
      <c r="O7" s="90"/>
    </row>
    <row r="8" spans="1:20" ht="18.600000000000001" customHeight="1" x14ac:dyDescent="0.3">
      <c r="A8" s="946"/>
      <c r="B8" s="94"/>
      <c r="C8" s="7"/>
      <c r="D8" s="948" t="s">
        <v>8</v>
      </c>
      <c r="E8" s="948"/>
      <c r="F8" s="948"/>
      <c r="G8" s="948"/>
      <c r="H8" s="948"/>
      <c r="I8" s="949"/>
      <c r="J8" s="981" t="s">
        <v>9</v>
      </c>
      <c r="K8" s="982"/>
      <c r="L8" s="979" t="s">
        <v>10</v>
      </c>
      <c r="M8" s="979"/>
      <c r="N8" s="436" t="s">
        <v>11</v>
      </c>
      <c r="O8" s="436" t="s">
        <v>12</v>
      </c>
      <c r="P8" s="450" t="s">
        <v>13</v>
      </c>
      <c r="Q8" s="402" t="s">
        <v>14</v>
      </c>
    </row>
    <row r="9" spans="1:20" ht="22.5" customHeight="1" x14ac:dyDescent="0.3">
      <c r="A9" s="946"/>
      <c r="B9" s="94"/>
      <c r="C9" s="7"/>
      <c r="D9" s="950"/>
      <c r="E9" s="950"/>
      <c r="F9" s="950"/>
      <c r="G9" s="950"/>
      <c r="H9" s="950"/>
      <c r="I9" s="951"/>
      <c r="J9" s="983"/>
      <c r="K9" s="984"/>
      <c r="L9" s="980" t="s">
        <v>15</v>
      </c>
      <c r="M9" s="980"/>
      <c r="N9" s="451" t="s">
        <v>16</v>
      </c>
      <c r="O9" s="452" t="s">
        <v>17</v>
      </c>
      <c r="P9" s="453" t="s">
        <v>18</v>
      </c>
      <c r="Q9" s="454" t="s">
        <v>19</v>
      </c>
    </row>
    <row r="10" spans="1:20" ht="84" customHeight="1" x14ac:dyDescent="0.25">
      <c r="A10" s="946"/>
      <c r="B10" s="94"/>
      <c r="C10" s="13" t="s">
        <v>20</v>
      </c>
      <c r="D10" s="939" t="s">
        <v>198</v>
      </c>
      <c r="E10" s="939"/>
      <c r="F10" s="939"/>
      <c r="G10" s="939"/>
      <c r="H10" s="939"/>
      <c r="I10" s="939"/>
      <c r="J10" s="940" t="s">
        <v>199</v>
      </c>
      <c r="K10" s="940"/>
      <c r="L10" s="944">
        <v>0</v>
      </c>
      <c r="M10" s="944"/>
      <c r="N10" s="445">
        <v>1</v>
      </c>
      <c r="O10" s="445">
        <v>2</v>
      </c>
      <c r="P10" s="445">
        <v>3</v>
      </c>
      <c r="Q10" s="455"/>
    </row>
    <row r="11" spans="1:20" ht="52.5" customHeight="1" x14ac:dyDescent="0.25">
      <c r="A11" s="94"/>
      <c r="B11" s="94"/>
      <c r="C11" s="13" t="s">
        <v>21</v>
      </c>
      <c r="D11" s="939" t="s">
        <v>200</v>
      </c>
      <c r="E11" s="939"/>
      <c r="F11" s="939"/>
      <c r="G11" s="939"/>
      <c r="H11" s="939"/>
      <c r="I11" s="939"/>
      <c r="J11" s="940" t="s">
        <v>540</v>
      </c>
      <c r="K11" s="940"/>
      <c r="L11" s="944">
        <v>0</v>
      </c>
      <c r="M11" s="944"/>
      <c r="N11" s="445">
        <v>1</v>
      </c>
      <c r="O11" s="445">
        <v>2</v>
      </c>
      <c r="P11" s="445">
        <v>3</v>
      </c>
      <c r="Q11" s="455"/>
    </row>
    <row r="12" spans="1:20" s="51" customFormat="1" ht="42.95" customHeight="1" x14ac:dyDescent="0.25">
      <c r="A12" s="946"/>
      <c r="B12" s="94"/>
      <c r="C12" s="13" t="s">
        <v>22</v>
      </c>
      <c r="D12" s="939" t="s">
        <v>543</v>
      </c>
      <c r="E12" s="939"/>
      <c r="F12" s="939"/>
      <c r="G12" s="939"/>
      <c r="H12" s="939"/>
      <c r="I12" s="939"/>
      <c r="J12" s="940" t="s">
        <v>541</v>
      </c>
      <c r="K12" s="940"/>
      <c r="L12" s="944">
        <v>0</v>
      </c>
      <c r="M12" s="944"/>
      <c r="N12" s="445">
        <v>1</v>
      </c>
      <c r="O12" s="445">
        <v>2</v>
      </c>
      <c r="P12" s="445">
        <v>3</v>
      </c>
      <c r="Q12" s="455"/>
    </row>
    <row r="13" spans="1:20" ht="78.95" customHeight="1" x14ac:dyDescent="0.25">
      <c r="A13" s="946"/>
      <c r="B13" s="94"/>
      <c r="C13" s="13" t="s">
        <v>23</v>
      </c>
      <c r="D13" s="939" t="s">
        <v>201</v>
      </c>
      <c r="E13" s="939"/>
      <c r="F13" s="939"/>
      <c r="G13" s="939"/>
      <c r="H13" s="939"/>
      <c r="I13" s="939"/>
      <c r="J13" s="940" t="s">
        <v>202</v>
      </c>
      <c r="K13" s="940"/>
      <c r="L13" s="944">
        <v>0</v>
      </c>
      <c r="M13" s="944"/>
      <c r="N13" s="445">
        <v>1</v>
      </c>
      <c r="O13" s="445">
        <v>2</v>
      </c>
      <c r="P13" s="445">
        <v>3</v>
      </c>
      <c r="Q13" s="455"/>
    </row>
    <row r="14" spans="1:20" ht="72" customHeight="1" x14ac:dyDescent="0.25">
      <c r="A14" s="946"/>
      <c r="B14" s="94"/>
      <c r="C14" s="112" t="s">
        <v>28</v>
      </c>
      <c r="D14" s="939" t="s">
        <v>203</v>
      </c>
      <c r="E14" s="939"/>
      <c r="F14" s="939"/>
      <c r="G14" s="939"/>
      <c r="H14" s="939"/>
      <c r="I14" s="939"/>
      <c r="J14" s="940" t="s">
        <v>542</v>
      </c>
      <c r="K14" s="940"/>
      <c r="L14" s="944">
        <v>0</v>
      </c>
      <c r="M14" s="944"/>
      <c r="N14" s="445">
        <v>1</v>
      </c>
      <c r="O14" s="445">
        <v>2</v>
      </c>
      <c r="P14" s="445">
        <v>3</v>
      </c>
      <c r="Q14" s="455"/>
      <c r="S14" s="188"/>
      <c r="T14" s="188"/>
    </row>
    <row r="15" spans="1:20" ht="134.44999999999999" customHeight="1" thickBot="1" x14ac:dyDescent="0.3">
      <c r="A15" s="926"/>
      <c r="B15" s="96"/>
      <c r="C15" s="13" t="s">
        <v>29</v>
      </c>
      <c r="D15" s="947" t="s">
        <v>204</v>
      </c>
      <c r="E15" s="947"/>
      <c r="F15" s="947"/>
      <c r="G15" s="947"/>
      <c r="H15" s="947"/>
      <c r="I15" s="947"/>
      <c r="J15" s="941" t="s">
        <v>205</v>
      </c>
      <c r="K15" s="941"/>
      <c r="L15" s="945">
        <v>0</v>
      </c>
      <c r="M15" s="945"/>
      <c r="N15" s="440">
        <v>1</v>
      </c>
      <c r="O15" s="440">
        <v>2</v>
      </c>
      <c r="P15" s="440">
        <v>3</v>
      </c>
      <c r="Q15" s="456"/>
      <c r="S15" s="188"/>
      <c r="T15" s="188"/>
    </row>
    <row r="16" spans="1:20" ht="15" customHeight="1" thickTop="1" x14ac:dyDescent="0.25">
      <c r="A16" s="926"/>
      <c r="B16" s="96"/>
      <c r="C16" s="13"/>
      <c r="D16" s="120"/>
      <c r="E16" s="120"/>
      <c r="F16" s="120"/>
      <c r="G16" s="120"/>
      <c r="H16" s="120"/>
      <c r="I16" s="120"/>
      <c r="J16" s="121"/>
      <c r="K16" s="16"/>
      <c r="L16" s="16"/>
      <c r="M16" s="16"/>
      <c r="N16" s="16"/>
      <c r="O16" s="122"/>
      <c r="S16" s="188"/>
      <c r="T16" s="188"/>
    </row>
    <row r="17" spans="1:24" ht="29.1" customHeight="1" x14ac:dyDescent="0.25">
      <c r="A17" s="926"/>
      <c r="B17" s="96"/>
      <c r="C17" s="53"/>
      <c r="D17" s="953" t="s">
        <v>544</v>
      </c>
      <c r="E17" s="954"/>
      <c r="F17" s="954"/>
      <c r="G17" s="954"/>
      <c r="H17" s="954"/>
      <c r="I17" s="954"/>
      <c r="J17" s="954"/>
      <c r="K17" s="6"/>
      <c r="L17" s="591"/>
      <c r="M17" s="6"/>
      <c r="N17" s="591" t="s">
        <v>206</v>
      </c>
      <c r="O17" s="6"/>
      <c r="P17" s="592"/>
      <c r="Q17" s="17" t="e">
        <f>AVERAGE(Q10,Q11,Q12,Q13,Q14)</f>
        <v>#DIV/0!</v>
      </c>
      <c r="R17" s="6"/>
      <c r="S17" s="593" t="e">
        <f>MAX(Q17,Q52)</f>
        <v>#DIV/0!</v>
      </c>
      <c r="T17" s="19"/>
    </row>
    <row r="18" spans="1:24" ht="9.9499999999999993" customHeight="1" x14ac:dyDescent="0.25">
      <c r="A18" s="926"/>
      <c r="B18" s="96"/>
      <c r="C18" s="53"/>
      <c r="D18" s="589"/>
      <c r="E18" s="590"/>
      <c r="F18" s="590"/>
      <c r="G18" s="590"/>
      <c r="H18" s="590"/>
      <c r="I18" s="590"/>
      <c r="J18" s="590"/>
      <c r="K18" s="594"/>
      <c r="L18" s="594"/>
      <c r="M18" s="594"/>
      <c r="N18" s="594"/>
      <c r="O18" s="595"/>
      <c r="P18" s="596"/>
      <c r="Q18" s="6"/>
      <c r="R18" s="6"/>
      <c r="S18" s="19"/>
      <c r="T18" s="19"/>
    </row>
    <row r="19" spans="1:24" ht="29.1" customHeight="1" x14ac:dyDescent="0.25">
      <c r="A19" s="65"/>
      <c r="B19" s="65"/>
      <c r="D19" s="6"/>
      <c r="E19" s="6"/>
      <c r="F19" s="6"/>
      <c r="G19" s="6"/>
      <c r="H19" s="6"/>
      <c r="I19" s="6"/>
      <c r="J19" s="6"/>
      <c r="K19" s="6"/>
      <c r="L19" s="591"/>
      <c r="M19" s="591"/>
      <c r="N19" s="591" t="s">
        <v>207</v>
      </c>
      <c r="O19" s="6"/>
      <c r="P19" s="597"/>
      <c r="Q19" s="17" t="e">
        <f>AVERAGE(Q14:Q15)</f>
        <v>#DIV/0!</v>
      </c>
      <c r="R19" s="6"/>
      <c r="S19" s="19"/>
      <c r="T19" s="19"/>
    </row>
    <row r="20" spans="1:24" ht="11.45" customHeight="1" x14ac:dyDescent="0.25">
      <c r="A20" s="54"/>
      <c r="B20" s="54"/>
      <c r="D20" s="6"/>
      <c r="E20" s="6"/>
      <c r="F20" s="6"/>
      <c r="G20" s="6"/>
      <c r="H20" s="6"/>
      <c r="I20" s="6"/>
      <c r="J20" s="6"/>
      <c r="K20" s="598"/>
      <c r="L20" s="598"/>
      <c r="M20" s="598"/>
      <c r="N20" s="598"/>
      <c r="O20" s="599"/>
      <c r="P20" s="6"/>
      <c r="Q20" s="6"/>
      <c r="R20" s="6"/>
      <c r="S20" s="19"/>
      <c r="T20" s="19"/>
    </row>
    <row r="21" spans="1:24" ht="29.1" customHeight="1" x14ac:dyDescent="0.25">
      <c r="A21" s="65"/>
      <c r="B21" s="65"/>
      <c r="D21" s="6"/>
      <c r="E21" s="6"/>
      <c r="F21" s="6"/>
      <c r="G21" s="6"/>
      <c r="H21" s="6"/>
      <c r="I21" s="6"/>
      <c r="J21" s="6"/>
      <c r="K21" s="6"/>
      <c r="L21" s="591"/>
      <c r="M21" s="591"/>
      <c r="N21" s="943" t="s">
        <v>208</v>
      </c>
      <c r="O21" s="943"/>
      <c r="P21" s="943"/>
      <c r="Q21" s="15" t="e">
        <f>IF(Q17&lt;=1,"Bajo",IF(Q17&lt;=2,"Medio","Alto"))</f>
        <v>#DIV/0!</v>
      </c>
      <c r="R21" s="6"/>
      <c r="S21" s="19"/>
      <c r="T21" s="19"/>
    </row>
    <row r="22" spans="1:24" ht="14.1" customHeight="1" x14ac:dyDescent="0.25">
      <c r="A22" s="65"/>
      <c r="B22" s="65"/>
      <c r="D22" s="6"/>
      <c r="E22" s="6"/>
      <c r="F22" s="6"/>
      <c r="G22" s="6"/>
      <c r="H22" s="6"/>
      <c r="I22" s="6"/>
      <c r="J22" s="6"/>
      <c r="K22" s="6"/>
      <c r="L22" s="591"/>
      <c r="M22" s="591"/>
      <c r="N22" s="600"/>
      <c r="O22" s="600"/>
      <c r="P22" s="600"/>
      <c r="Q22" s="15"/>
      <c r="R22" s="6"/>
      <c r="S22" s="19"/>
      <c r="T22" s="19"/>
    </row>
    <row r="23" spans="1:24" ht="29.1" customHeight="1" x14ac:dyDescent="0.25">
      <c r="A23" s="65"/>
      <c r="B23" s="65"/>
      <c r="D23" s="6"/>
      <c r="E23" s="6"/>
      <c r="F23" s="6"/>
      <c r="G23" s="6"/>
      <c r="H23" s="6"/>
      <c r="I23" s="6"/>
      <c r="J23" s="6"/>
      <c r="K23" s="6"/>
      <c r="L23" s="591"/>
      <c r="M23" s="591"/>
      <c r="N23" s="591" t="s">
        <v>209</v>
      </c>
      <c r="O23" s="6"/>
      <c r="P23" s="6"/>
      <c r="Q23" s="15" t="e">
        <f>IF(Q19&lt;=1,"Bajo",IF(Q19&lt;=2,"Medio","Alto"))</f>
        <v>#DIV/0!</v>
      </c>
      <c r="R23" s="6"/>
      <c r="S23" s="19"/>
      <c r="T23" s="19"/>
      <c r="X23" s="29" t="s">
        <v>33</v>
      </c>
    </row>
    <row r="24" spans="1:24" ht="47.45" customHeight="1" x14ac:dyDescent="0.25">
      <c r="A24" s="65"/>
      <c r="B24" s="65"/>
      <c r="D24" s="6"/>
      <c r="E24" s="6"/>
      <c r="F24" s="6"/>
      <c r="G24" s="6"/>
      <c r="H24" s="6"/>
      <c r="I24" s="6"/>
      <c r="J24" s="6"/>
      <c r="K24" s="594"/>
      <c r="L24" s="594"/>
      <c r="M24" s="594"/>
      <c r="N24" s="594"/>
      <c r="O24" s="601"/>
      <c r="P24" s="6"/>
      <c r="Q24" s="6"/>
      <c r="R24" s="6"/>
      <c r="S24" s="19"/>
      <c r="T24" s="19"/>
    </row>
    <row r="25" spans="1:24" ht="52.5" customHeight="1" x14ac:dyDescent="0.25">
      <c r="A25" s="65"/>
      <c r="B25" s="65"/>
      <c r="C25" s="6"/>
      <c r="D25" s="12" t="s">
        <v>210</v>
      </c>
      <c r="E25" s="6"/>
      <c r="F25" s="6"/>
      <c r="G25" s="6"/>
      <c r="H25" s="6"/>
      <c r="I25" s="6"/>
      <c r="J25" s="6"/>
      <c r="K25" s="6"/>
      <c r="L25" s="6"/>
      <c r="M25" s="6"/>
      <c r="N25" s="6"/>
      <c r="Q25" s="772" t="s">
        <v>7</v>
      </c>
    </row>
    <row r="26" spans="1:24" ht="2.1" customHeight="1" x14ac:dyDescent="0.3">
      <c r="A26" s="65"/>
      <c r="B26" s="65"/>
      <c r="C26" s="7"/>
      <c r="D26" s="955" t="s">
        <v>8</v>
      </c>
      <c r="E26" s="955"/>
      <c r="F26" s="955"/>
      <c r="G26" s="955"/>
      <c r="H26" s="955"/>
      <c r="I26" s="955"/>
      <c r="J26" s="114" t="s">
        <v>9</v>
      </c>
      <c r="K26" s="115" t="s">
        <v>10</v>
      </c>
      <c r="L26" s="115" t="s">
        <v>11</v>
      </c>
      <c r="M26" s="115" t="s">
        <v>12</v>
      </c>
      <c r="N26" s="115" t="s">
        <v>13</v>
      </c>
      <c r="O26" s="59" t="s">
        <v>14</v>
      </c>
    </row>
    <row r="27" spans="1:24" ht="3.95" customHeight="1" x14ac:dyDescent="0.3">
      <c r="A27" s="65"/>
      <c r="B27" s="65"/>
      <c r="C27" s="7"/>
      <c r="D27" s="956"/>
      <c r="E27" s="956"/>
      <c r="F27" s="956"/>
      <c r="G27" s="956"/>
      <c r="H27" s="956"/>
      <c r="I27" s="956"/>
      <c r="J27" s="116"/>
      <c r="K27" s="117" t="s">
        <v>15</v>
      </c>
      <c r="L27" s="117" t="s">
        <v>16</v>
      </c>
      <c r="M27" s="118" t="s">
        <v>17</v>
      </c>
      <c r="N27" s="117" t="s">
        <v>18</v>
      </c>
      <c r="O27" s="97" t="s">
        <v>19</v>
      </c>
    </row>
    <row r="28" spans="1:24" ht="26.45" customHeight="1" x14ac:dyDescent="0.3">
      <c r="A28" s="65"/>
      <c r="B28" s="65"/>
      <c r="C28" s="7"/>
      <c r="D28" s="959" t="s">
        <v>8</v>
      </c>
      <c r="E28" s="959"/>
      <c r="F28" s="959"/>
      <c r="G28" s="959"/>
      <c r="H28" s="959"/>
      <c r="I28" s="959"/>
      <c r="J28" s="976" t="s">
        <v>9</v>
      </c>
      <c r="K28" s="976"/>
      <c r="L28" s="969" t="s">
        <v>10</v>
      </c>
      <c r="M28" s="969"/>
      <c r="N28" s="1" t="s">
        <v>11</v>
      </c>
      <c r="O28" s="1" t="s">
        <v>12</v>
      </c>
      <c r="P28" s="2" t="s">
        <v>13</v>
      </c>
      <c r="Q28" s="45" t="s">
        <v>14</v>
      </c>
    </row>
    <row r="29" spans="1:24" ht="18.600000000000001" customHeight="1" x14ac:dyDescent="0.3">
      <c r="A29" s="65"/>
      <c r="B29" s="65"/>
      <c r="C29" s="7"/>
      <c r="D29" s="960"/>
      <c r="E29" s="960"/>
      <c r="F29" s="960"/>
      <c r="G29" s="960"/>
      <c r="H29" s="960"/>
      <c r="I29" s="960"/>
      <c r="J29" s="977"/>
      <c r="K29" s="977"/>
      <c r="L29" s="970" t="s">
        <v>15</v>
      </c>
      <c r="M29" s="970"/>
      <c r="N29" s="3" t="s">
        <v>16</v>
      </c>
      <c r="O29" s="4" t="s">
        <v>17</v>
      </c>
      <c r="P29" s="5" t="s">
        <v>18</v>
      </c>
      <c r="Q29" s="45" t="s">
        <v>19</v>
      </c>
    </row>
    <row r="30" spans="1:24" ht="76.5" customHeight="1" x14ac:dyDescent="0.25">
      <c r="A30" s="65"/>
      <c r="B30" s="65"/>
      <c r="C30" s="8" t="s">
        <v>42</v>
      </c>
      <c r="D30" s="957" t="s">
        <v>211</v>
      </c>
      <c r="E30" s="957"/>
      <c r="F30" s="957"/>
      <c r="G30" s="957"/>
      <c r="H30" s="957"/>
      <c r="I30" s="957"/>
      <c r="J30" s="978" t="s">
        <v>212</v>
      </c>
      <c r="K30" s="978"/>
      <c r="L30" s="971">
        <v>0</v>
      </c>
      <c r="M30" s="971"/>
      <c r="N30" s="443">
        <v>1</v>
      </c>
      <c r="O30" s="443">
        <v>2</v>
      </c>
      <c r="P30" s="443">
        <v>3</v>
      </c>
      <c r="Q30" s="444"/>
    </row>
    <row r="31" spans="1:24" ht="63.6" customHeight="1" x14ac:dyDescent="0.25">
      <c r="A31" s="65"/>
      <c r="B31" s="65"/>
      <c r="C31" s="8" t="s">
        <v>45</v>
      </c>
      <c r="D31" s="939" t="s">
        <v>213</v>
      </c>
      <c r="E31" s="939"/>
      <c r="F31" s="939"/>
      <c r="G31" s="939"/>
      <c r="H31" s="939"/>
      <c r="I31" s="939"/>
      <c r="J31" s="940" t="s">
        <v>214</v>
      </c>
      <c r="K31" s="940"/>
      <c r="L31" s="944">
        <v>0</v>
      </c>
      <c r="M31" s="944"/>
      <c r="N31" s="446"/>
      <c r="O31" s="446"/>
      <c r="P31" s="445">
        <v>3</v>
      </c>
      <c r="Q31" s="447"/>
    </row>
    <row r="32" spans="1:24" ht="45.6" customHeight="1" thickBot="1" x14ac:dyDescent="0.3">
      <c r="A32" s="65"/>
      <c r="B32" s="65"/>
      <c r="C32" s="8" t="s">
        <v>48</v>
      </c>
      <c r="D32" s="947" t="s">
        <v>215</v>
      </c>
      <c r="E32" s="947"/>
      <c r="F32" s="947"/>
      <c r="G32" s="947"/>
      <c r="H32" s="947"/>
      <c r="I32" s="947"/>
      <c r="J32" s="941" t="s">
        <v>216</v>
      </c>
      <c r="K32" s="941"/>
      <c r="L32" s="945">
        <v>0</v>
      </c>
      <c r="M32" s="945"/>
      <c r="N32" s="448"/>
      <c r="O32" s="448"/>
      <c r="P32" s="440">
        <v>3</v>
      </c>
      <c r="Q32" s="449"/>
    </row>
    <row r="33" spans="1:23" ht="12" customHeight="1" thickTop="1" x14ac:dyDescent="0.25">
      <c r="A33" s="65"/>
      <c r="B33" s="65"/>
      <c r="C33" s="74"/>
      <c r="D33" s="98"/>
      <c r="E33" s="99"/>
      <c r="F33" s="100"/>
      <c r="G33" s="100"/>
      <c r="H33" s="100"/>
      <c r="I33" s="100"/>
      <c r="J33" s="101"/>
      <c r="K33" s="102"/>
      <c r="L33" s="102"/>
      <c r="M33" s="102"/>
      <c r="N33" s="102"/>
      <c r="O33" s="103"/>
      <c r="P33" s="77"/>
    </row>
    <row r="34" spans="1:23" s="460" customFormat="1" ht="29.1" customHeight="1" x14ac:dyDescent="0.25">
      <c r="A34" s="457"/>
      <c r="B34" s="457"/>
      <c r="C34" s="459"/>
      <c r="D34" s="461"/>
      <c r="E34" s="462"/>
      <c r="F34" s="462"/>
      <c r="G34" s="462"/>
      <c r="H34" s="462"/>
      <c r="I34" s="462"/>
      <c r="J34" s="462"/>
      <c r="L34" s="401"/>
      <c r="M34" s="401"/>
      <c r="N34" s="602"/>
      <c r="O34" s="602" t="s">
        <v>30</v>
      </c>
      <c r="P34" s="603"/>
      <c r="Q34" s="17">
        <f>MAX(Q30:Q32)</f>
        <v>0</v>
      </c>
      <c r="R34" s="604"/>
      <c r="S34" s="604"/>
      <c r="T34" s="604"/>
      <c r="U34" s="604"/>
      <c r="V34" s="604"/>
      <c r="W34" s="604"/>
    </row>
    <row r="35" spans="1:23" ht="14.45" customHeight="1" x14ac:dyDescent="0.25">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x14ac:dyDescent="0.25">
      <c r="A36" s="65"/>
      <c r="B36" s="65"/>
      <c r="C36" s="74"/>
      <c r="K36" s="104"/>
      <c r="L36" s="104"/>
      <c r="M36" s="104"/>
      <c r="N36" s="605"/>
      <c r="O36" s="606"/>
      <c r="P36" s="607"/>
      <c r="Q36" s="586"/>
      <c r="R36" s="6"/>
      <c r="S36" s="6"/>
      <c r="T36" s="6"/>
      <c r="U36" s="6"/>
      <c r="V36" s="6"/>
      <c r="W36" s="6"/>
    </row>
    <row r="37" spans="1:23" s="460" customFormat="1" ht="29.1" customHeight="1" x14ac:dyDescent="0.25">
      <c r="A37" s="457"/>
      <c r="B37" s="457"/>
      <c r="C37" s="459"/>
      <c r="L37" s="401"/>
      <c r="M37" s="401"/>
      <c r="N37" s="602"/>
      <c r="O37" s="943" t="s">
        <v>217</v>
      </c>
      <c r="P37" s="943"/>
      <c r="Q37" s="601" t="str">
        <f>IF(Q34&lt;=1,"Bajo",IF(Q34&lt;=2,"Medio","Alto"))</f>
        <v>Bajo</v>
      </c>
      <c r="R37" s="604"/>
      <c r="S37" s="604"/>
      <c r="T37" s="604"/>
      <c r="U37" s="604"/>
      <c r="V37" s="604"/>
      <c r="W37" s="604"/>
    </row>
    <row r="38" spans="1:23" ht="47.45" customHeight="1" x14ac:dyDescent="0.25">
      <c r="C38" s="74"/>
      <c r="D38" s="968" t="s">
        <v>32</v>
      </c>
      <c r="E38" s="968"/>
      <c r="F38" s="968"/>
      <c r="G38" s="968"/>
      <c r="H38" s="968"/>
      <c r="I38" s="968"/>
      <c r="J38" s="968"/>
      <c r="K38" s="968"/>
      <c r="L38" s="968"/>
      <c r="M38" s="968"/>
      <c r="N38" s="968"/>
      <c r="O38" s="968"/>
      <c r="P38" s="106"/>
      <c r="Q38" s="106"/>
      <c r="R38" s="106"/>
      <c r="S38" s="106"/>
    </row>
    <row r="39" spans="1:23" ht="30.95" customHeight="1" x14ac:dyDescent="0.25">
      <c r="C39" s="74"/>
      <c r="D39" s="827" t="s">
        <v>32</v>
      </c>
      <c r="E39" s="827"/>
      <c r="F39" s="827"/>
      <c r="G39" s="827"/>
      <c r="H39" s="827"/>
      <c r="I39" s="827"/>
      <c r="J39" s="827"/>
      <c r="K39" s="827"/>
      <c r="L39" s="827"/>
      <c r="M39" s="827"/>
      <c r="N39" s="827"/>
      <c r="O39" s="827"/>
      <c r="P39" s="827"/>
      <c r="Q39" s="827"/>
      <c r="R39" s="106"/>
      <c r="S39" s="106"/>
    </row>
    <row r="40" spans="1:23" ht="20.45" customHeight="1" x14ac:dyDescent="0.25">
      <c r="C40" s="6"/>
      <c r="D40" s="975" t="s">
        <v>218</v>
      </c>
      <c r="E40" s="975"/>
      <c r="F40" s="975"/>
      <c r="G40" s="975"/>
      <c r="H40" s="975"/>
      <c r="I40" s="975"/>
      <c r="J40" s="975"/>
      <c r="K40" s="975"/>
      <c r="L40" s="975"/>
      <c r="M40" s="975"/>
      <c r="N40" s="975"/>
      <c r="O40" s="975"/>
      <c r="P40" s="975"/>
      <c r="Q40" s="975"/>
    </row>
    <row r="41" spans="1:23" ht="33" customHeight="1" x14ac:dyDescent="0.25">
      <c r="C41" s="6"/>
      <c r="D41" s="975"/>
      <c r="E41" s="975"/>
      <c r="F41" s="975"/>
      <c r="G41" s="975"/>
      <c r="H41" s="975"/>
      <c r="I41" s="975"/>
      <c r="J41" s="975"/>
      <c r="K41" s="975"/>
      <c r="L41" s="975"/>
      <c r="M41" s="975"/>
      <c r="N41" s="975"/>
      <c r="O41" s="975"/>
      <c r="P41" s="975"/>
      <c r="Q41" s="975"/>
    </row>
    <row r="42" spans="1:23" ht="14.45" customHeight="1" x14ac:dyDescent="0.25">
      <c r="C42" s="6"/>
      <c r="D42" s="114" t="s">
        <v>8</v>
      </c>
      <c r="E42" s="114"/>
      <c r="F42" s="114"/>
      <c r="G42" s="114"/>
      <c r="H42" s="114"/>
      <c r="I42" s="114"/>
      <c r="J42" s="114" t="s">
        <v>9</v>
      </c>
      <c r="K42" s="942" t="s">
        <v>36</v>
      </c>
      <c r="L42" s="942"/>
      <c r="M42" s="942" t="s">
        <v>37</v>
      </c>
      <c r="N42" s="942"/>
      <c r="Q42" s="938" t="s">
        <v>558</v>
      </c>
    </row>
    <row r="43" spans="1:23" ht="39.75" customHeight="1" x14ac:dyDescent="0.25">
      <c r="C43" s="6"/>
      <c r="D43" s="958" t="s">
        <v>35</v>
      </c>
      <c r="E43" s="958"/>
      <c r="F43" s="958"/>
      <c r="G43" s="958"/>
      <c r="H43" s="958"/>
      <c r="I43" s="958"/>
      <c r="J43" s="958"/>
      <c r="K43" s="437" t="s">
        <v>39</v>
      </c>
      <c r="L43" s="437" t="s">
        <v>41</v>
      </c>
      <c r="M43" s="437" t="s">
        <v>39</v>
      </c>
      <c r="N43" s="437" t="s">
        <v>41</v>
      </c>
      <c r="Q43" s="938"/>
    </row>
    <row r="44" spans="1:23" ht="21.95" customHeight="1" x14ac:dyDescent="0.25">
      <c r="D44" s="963" t="s">
        <v>8</v>
      </c>
      <c r="E44" s="964"/>
      <c r="F44" s="964"/>
      <c r="G44" s="964"/>
      <c r="H44" s="964"/>
      <c r="I44" s="964"/>
      <c r="J44" s="961" t="s">
        <v>9</v>
      </c>
      <c r="K44" s="973" t="s">
        <v>36</v>
      </c>
      <c r="L44" s="973"/>
      <c r="M44" s="973"/>
      <c r="N44" s="973" t="s">
        <v>37</v>
      </c>
      <c r="O44" s="973"/>
      <c r="P44" s="974"/>
      <c r="Q44" s="441" t="s">
        <v>14</v>
      </c>
    </row>
    <row r="45" spans="1:23" ht="45" customHeight="1" x14ac:dyDescent="0.25">
      <c r="B45" s="6"/>
      <c r="C45" s="6"/>
      <c r="D45" s="965"/>
      <c r="E45" s="966"/>
      <c r="F45" s="966"/>
      <c r="G45" s="966"/>
      <c r="H45" s="966"/>
      <c r="I45" s="966"/>
      <c r="J45" s="962"/>
      <c r="K45" s="466" t="s">
        <v>39</v>
      </c>
      <c r="L45" s="466" t="s">
        <v>40</v>
      </c>
      <c r="M45" s="466" t="s">
        <v>41</v>
      </c>
      <c r="N45" s="466" t="s">
        <v>39</v>
      </c>
      <c r="O45" s="466" t="s">
        <v>40</v>
      </c>
      <c r="P45" s="467" t="s">
        <v>41</v>
      </c>
      <c r="Q45" s="45" t="s">
        <v>219</v>
      </c>
    </row>
    <row r="46" spans="1:23" ht="60.95" customHeight="1" x14ac:dyDescent="0.25">
      <c r="B46" s="6"/>
      <c r="C46" s="13" t="s">
        <v>220</v>
      </c>
      <c r="D46" s="967" t="s">
        <v>221</v>
      </c>
      <c r="E46" s="967"/>
      <c r="F46" s="967"/>
      <c r="G46" s="967"/>
      <c r="H46" s="967"/>
      <c r="I46" s="967"/>
      <c r="J46" s="468" t="s">
        <v>222</v>
      </c>
      <c r="K46" s="469">
        <v>1</v>
      </c>
      <c r="L46" s="443">
        <v>0.9</v>
      </c>
      <c r="M46" s="443">
        <v>0.8</v>
      </c>
      <c r="N46" s="469">
        <v>1.2</v>
      </c>
      <c r="O46" s="469">
        <v>1.3</v>
      </c>
      <c r="P46" s="469">
        <v>1.5</v>
      </c>
      <c r="Q46" s="788">
        <v>1.5</v>
      </c>
    </row>
    <row r="47" spans="1:23" ht="60.95" customHeight="1" x14ac:dyDescent="0.25">
      <c r="B47" s="6"/>
      <c r="C47" s="13" t="s">
        <v>223</v>
      </c>
      <c r="D47" s="939" t="s">
        <v>224</v>
      </c>
      <c r="E47" s="939"/>
      <c r="F47" s="939"/>
      <c r="G47" s="939"/>
      <c r="H47" s="939"/>
      <c r="I47" s="939"/>
      <c r="J47" s="470" t="s">
        <v>225</v>
      </c>
      <c r="K47" s="463">
        <v>1</v>
      </c>
      <c r="L47" s="445">
        <v>0.9</v>
      </c>
      <c r="M47" s="445">
        <v>0.8</v>
      </c>
      <c r="N47" s="463">
        <v>1.2</v>
      </c>
      <c r="O47" s="463">
        <v>1.3</v>
      </c>
      <c r="P47" s="463">
        <v>1.5</v>
      </c>
      <c r="Q47" s="789">
        <v>1.5</v>
      </c>
    </row>
    <row r="48" spans="1:23" ht="61.5" customHeight="1" x14ac:dyDescent="0.25">
      <c r="B48" s="6"/>
      <c r="C48" s="13" t="s">
        <v>226</v>
      </c>
      <c r="D48" s="939" t="s">
        <v>227</v>
      </c>
      <c r="E48" s="939"/>
      <c r="F48" s="939"/>
      <c r="G48" s="939"/>
      <c r="H48" s="939"/>
      <c r="I48" s="939"/>
      <c r="J48" s="470" t="s">
        <v>228</v>
      </c>
      <c r="K48" s="463">
        <v>1</v>
      </c>
      <c r="L48" s="445">
        <v>0.9</v>
      </c>
      <c r="M48" s="445">
        <v>0.8</v>
      </c>
      <c r="N48" s="463">
        <v>1.2</v>
      </c>
      <c r="O48" s="463">
        <v>1.3</v>
      </c>
      <c r="P48" s="463">
        <v>1.5</v>
      </c>
      <c r="Q48" s="789">
        <v>0.8</v>
      </c>
      <c r="S48" s="188"/>
      <c r="T48" s="188"/>
    </row>
    <row r="49" spans="2:20" ht="48.95" customHeight="1" thickBot="1" x14ac:dyDescent="0.3">
      <c r="B49" s="6"/>
      <c r="C49" s="13" t="s">
        <v>229</v>
      </c>
      <c r="D49" s="952" t="s">
        <v>230</v>
      </c>
      <c r="E49" s="952"/>
      <c r="F49" s="952"/>
      <c r="G49" s="952"/>
      <c r="H49" s="952"/>
      <c r="I49" s="952"/>
      <c r="J49" s="471" t="s">
        <v>231</v>
      </c>
      <c r="K49" s="464">
        <v>1</v>
      </c>
      <c r="L49" s="465">
        <v>0.9</v>
      </c>
      <c r="M49" s="465">
        <v>0.8</v>
      </c>
      <c r="N49" s="464">
        <v>1.2</v>
      </c>
      <c r="O49" s="464">
        <v>1.3</v>
      </c>
      <c r="P49" s="464">
        <v>1.5</v>
      </c>
      <c r="Q49" s="790">
        <v>0.8</v>
      </c>
      <c r="R49" s="58"/>
      <c r="S49" s="188"/>
      <c r="T49" s="188"/>
    </row>
    <row r="50" spans="2:20" ht="15.6" customHeight="1" x14ac:dyDescent="0.25">
      <c r="B50" s="6"/>
      <c r="C50" s="13"/>
      <c r="D50" s="109"/>
      <c r="E50" s="109"/>
      <c r="F50" s="109"/>
      <c r="G50" s="109"/>
      <c r="H50" s="109"/>
      <c r="I50" s="109"/>
      <c r="J50" s="110"/>
      <c r="K50" s="108"/>
      <c r="L50" s="111"/>
      <c r="M50" s="108"/>
      <c r="N50" s="108"/>
      <c r="O50" s="80"/>
      <c r="P50" s="58"/>
      <c r="S50" s="188"/>
      <c r="T50" s="188"/>
    </row>
    <row r="51" spans="2:20" x14ac:dyDescent="0.25">
      <c r="B51" s="6"/>
      <c r="C51" s="6"/>
      <c r="S51" s="188"/>
      <c r="T51" s="188"/>
    </row>
    <row r="52" spans="2:20" ht="29.1" customHeight="1" x14ac:dyDescent="0.25">
      <c r="B52" s="6"/>
      <c r="C52" s="6"/>
      <c r="L52" s="442"/>
      <c r="M52" s="943" t="s">
        <v>232</v>
      </c>
      <c r="N52" s="943"/>
      <c r="O52" s="943"/>
      <c r="P52" s="943"/>
      <c r="Q52" s="17" t="e">
        <f>IF($Q$46*$Q$17 &gt; 3, 3, $Q$46*$Q$17)</f>
        <v>#DIV/0!</v>
      </c>
      <c r="R52" s="6"/>
      <c r="S52" s="593" t="e">
        <f>MAX(Q52,Q17)</f>
        <v>#DIV/0!</v>
      </c>
      <c r="T52" s="19"/>
    </row>
    <row r="53" spans="2:20" ht="13.5" customHeight="1" x14ac:dyDescent="0.25">
      <c r="M53" s="6"/>
      <c r="N53" s="6"/>
      <c r="O53"/>
      <c r="P53" s="6"/>
      <c r="Q53" s="6"/>
      <c r="R53" s="6"/>
      <c r="S53" s="19"/>
      <c r="T53" s="19"/>
    </row>
    <row r="54" spans="2:20" ht="29.1" customHeight="1" x14ac:dyDescent="0.25">
      <c r="K54" s="442"/>
      <c r="L54" s="442"/>
      <c r="M54" s="943" t="s">
        <v>233</v>
      </c>
      <c r="N54" s="943"/>
      <c r="O54" s="943"/>
      <c r="P54" s="943"/>
      <c r="Q54" s="15" t="e">
        <f>IF(Q52&lt;=1,"Bajo",IF(Q52&lt;=2,"Medio","Alto"))</f>
        <v>#DIV/0!</v>
      </c>
      <c r="R54" s="608"/>
      <c r="S54" s="609"/>
      <c r="T54" s="609"/>
    </row>
    <row r="55" spans="2:20" x14ac:dyDescent="0.25">
      <c r="M55" s="6"/>
      <c r="N55" s="6"/>
      <c r="O55" s="6"/>
      <c r="P55" s="6"/>
      <c r="Q55" s="608"/>
      <c r="R55" s="608"/>
      <c r="S55" s="609"/>
      <c r="T55" s="19"/>
    </row>
    <row r="56" spans="2:20" x14ac:dyDescent="0.25">
      <c r="M56" s="6"/>
      <c r="N56" s="6"/>
      <c r="O56" s="6"/>
      <c r="P56" s="6"/>
      <c r="Q56" s="6"/>
      <c r="R56" s="6"/>
      <c r="S56" s="19"/>
      <c r="T56" s="19"/>
    </row>
    <row r="57" spans="2:20" ht="29.1" customHeight="1" x14ac:dyDescent="0.25">
      <c r="K57" s="72"/>
      <c r="L57" s="72"/>
      <c r="M57" s="972" t="s">
        <v>234</v>
      </c>
      <c r="N57" s="972"/>
      <c r="O57" s="972"/>
      <c r="P57" s="972"/>
      <c r="Q57" s="17" t="e">
        <f>IF($Q$47*$Q$1911&gt;3,3,$Q$47*$Q$19)</f>
        <v>#DIV/0!</v>
      </c>
      <c r="R57" s="6"/>
      <c r="S57" s="593" t="e">
        <f>MAX(Q57,Q19)</f>
        <v>#DIV/0!</v>
      </c>
      <c r="T57" s="19"/>
    </row>
    <row r="58" spans="2:20" x14ac:dyDescent="0.25">
      <c r="M58" s="6"/>
      <c r="N58" s="6"/>
      <c r="O58"/>
      <c r="P58" s="6"/>
      <c r="Q58" s="6"/>
      <c r="R58" s="6"/>
      <c r="S58" s="19"/>
      <c r="T58" s="19"/>
    </row>
    <row r="59" spans="2:20" ht="29.1" customHeight="1" x14ac:dyDescent="0.25">
      <c r="K59" s="442"/>
      <c r="L59" s="442"/>
      <c r="M59" s="943" t="s">
        <v>235</v>
      </c>
      <c r="N59" s="943"/>
      <c r="O59" s="943"/>
      <c r="P59" s="943"/>
      <c r="Q59" s="15" t="e">
        <f>IF(Q57&lt;=1,"Bajo",IF(Q57&lt;=2,"Medio","Alto"))</f>
        <v>#DIV/0!</v>
      </c>
      <c r="R59" s="6"/>
      <c r="S59" s="19"/>
      <c r="T59" s="19"/>
    </row>
    <row r="60" spans="2:20" x14ac:dyDescent="0.25">
      <c r="M60" s="6"/>
      <c r="N60" s="6"/>
      <c r="O60" s="6"/>
      <c r="P60" s="6"/>
      <c r="Q60" s="6"/>
      <c r="R60" s="6"/>
      <c r="S60" s="19"/>
      <c r="T60" s="19"/>
    </row>
    <row r="61" spans="2:20" x14ac:dyDescent="0.25">
      <c r="M61" s="6"/>
      <c r="N61" s="6"/>
      <c r="O61" s="6"/>
      <c r="P61" s="6"/>
      <c r="Q61" s="6"/>
      <c r="R61" s="6"/>
      <c r="S61" s="19"/>
      <c r="T61" s="19"/>
    </row>
    <row r="62" spans="2:20" ht="29.1" customHeight="1" x14ac:dyDescent="0.25">
      <c r="J62" s="73"/>
      <c r="K62" s="442"/>
      <c r="L62" s="442"/>
      <c r="M62" s="943" t="s">
        <v>236</v>
      </c>
      <c r="N62" s="943"/>
      <c r="O62" s="943"/>
      <c r="P62" s="943"/>
      <c r="Q62" s="17">
        <f>IF(MAX(Q48:Q49)*Q34 &gt; 3,3,MAX(Q48:Q49)*Q34)</f>
        <v>0</v>
      </c>
      <c r="R62" s="608"/>
      <c r="S62" s="610">
        <f>MAX(Q62,Q34)</f>
        <v>0</v>
      </c>
      <c r="T62" s="609"/>
    </row>
    <row r="63" spans="2:20" x14ac:dyDescent="0.25">
      <c r="M63" s="6"/>
      <c r="N63" s="6"/>
      <c r="O63" s="6"/>
      <c r="P63" s="6"/>
      <c r="Q63" s="6"/>
      <c r="R63" s="6"/>
      <c r="S63" s="19"/>
      <c r="T63" s="19"/>
    </row>
    <row r="64" spans="2:20" ht="29.1" customHeight="1" x14ac:dyDescent="0.25">
      <c r="L64" s="442"/>
      <c r="M64" s="943" t="s">
        <v>237</v>
      </c>
      <c r="N64" s="943"/>
      <c r="O64" s="943"/>
      <c r="P64" s="943"/>
      <c r="Q64" s="601" t="str">
        <f>IF(Q62&lt;=1,"Bajo",IF(Q62&lt;=2,"Medio","Alto"))</f>
        <v>Bajo</v>
      </c>
      <c r="R64" s="6"/>
      <c r="S64" s="19"/>
      <c r="T64" s="19"/>
    </row>
    <row r="65" spans="15:20" x14ac:dyDescent="0.25">
      <c r="O65" s="6"/>
      <c r="S65" s="188"/>
      <c r="T65" s="188"/>
    </row>
    <row r="66" spans="15:20" x14ac:dyDescent="0.25">
      <c r="S66" s="188"/>
      <c r="T66" s="188"/>
    </row>
    <row r="67" spans="15:20" x14ac:dyDescent="0.25">
      <c r="S67" s="188"/>
      <c r="T67" s="188"/>
    </row>
  </sheetData>
  <sheetProtection algorithmName="SHA-512" hashValue="mMxPLuFiekS7IhUJp1TsbTE0o+TjtoQYfO36PtOt0fZZtl63OWK3VzYHxZOwWFbjnrdo5zCVY3syuM/nXbaOwQ==" saltValue="qGzOSS9qg0EmEl3xhu51tA==" spinCount="100000" sheet="1" selectLockedCells="1"/>
  <mergeCells count="64">
    <mergeCell ref="J8:K9"/>
    <mergeCell ref="J10:K10"/>
    <mergeCell ref="J11:K11"/>
    <mergeCell ref="J12:K12"/>
    <mergeCell ref="J13:K13"/>
    <mergeCell ref="L8:M8"/>
    <mergeCell ref="L9:M9"/>
    <mergeCell ref="L10:M10"/>
    <mergeCell ref="L11:M11"/>
    <mergeCell ref="L12:M1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A5:A6"/>
    <mergeCell ref="A8:A10"/>
    <mergeCell ref="A12:A14"/>
    <mergeCell ref="D13:I13"/>
    <mergeCell ref="D15:I15"/>
    <mergeCell ref="D8:I9"/>
    <mergeCell ref="D10:I10"/>
    <mergeCell ref="D11:I11"/>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x14ac:dyDescent="0.3">
      <c r="A2" s="30"/>
      <c r="B2" s="876" t="s">
        <v>238</v>
      </c>
      <c r="C2" s="876"/>
      <c r="D2" s="876"/>
      <c r="E2" s="876"/>
      <c r="R2" s="73"/>
    </row>
    <row r="3" spans="1:32" ht="41.45" customHeight="1" thickBot="1" x14ac:dyDescent="0.5">
      <c r="A3" s="539"/>
      <c r="B3" s="427" t="s">
        <v>84</v>
      </c>
      <c r="C3" s="32"/>
      <c r="D3" s="32"/>
      <c r="E3" s="137"/>
      <c r="F3" s="137"/>
      <c r="G3" s="138"/>
      <c r="H3" s="33"/>
      <c r="I3" s="33"/>
      <c r="J3" s="33"/>
      <c r="K3" s="33"/>
      <c r="L3" s="33"/>
      <c r="M3" s="33"/>
      <c r="N3" s="33"/>
      <c r="O3" s="33"/>
      <c r="P3" s="33"/>
      <c r="Q3" s="33"/>
      <c r="R3" s="33"/>
    </row>
    <row r="4" spans="1:32" ht="18.600000000000001" customHeight="1" x14ac:dyDescent="0.3">
      <c r="A4" s="30"/>
      <c r="B4" s="31"/>
      <c r="C4" s="139"/>
      <c r="D4" s="139"/>
    </row>
    <row r="5" spans="1:32" ht="75.95" customHeight="1" x14ac:dyDescent="0.3">
      <c r="A5" s="140"/>
      <c r="C5" s="37"/>
      <c r="D5" s="37"/>
      <c r="E5" s="540" t="s">
        <v>85</v>
      </c>
      <c r="F5" s="141"/>
      <c r="G5" s="774" t="str">
        <f>'Water_Soil-Step 2'!G5</f>
        <v>Vivienda/oficina/tienda de tamaño pequeño</v>
      </c>
      <c r="H5" s="877"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78"/>
    </row>
    <row r="6" spans="1:32" ht="18.600000000000001" customHeight="1" x14ac:dyDescent="0.25">
      <c r="A6" s="879"/>
      <c r="B6" s="38"/>
      <c r="C6" s="139"/>
      <c r="D6" s="139"/>
      <c r="H6" s="403"/>
    </row>
    <row r="7" spans="1:32" ht="48.6" customHeight="1" x14ac:dyDescent="0.25">
      <c r="A7" s="879"/>
      <c r="B7" s="37" t="s">
        <v>239</v>
      </c>
      <c r="D7" s="37"/>
      <c r="S7" s="142"/>
      <c r="T7" s="142"/>
      <c r="AF7" s="142"/>
    </row>
    <row r="8" spans="1:32" ht="19.5" customHeight="1" x14ac:dyDescent="0.25">
      <c r="A8" s="879"/>
      <c r="B8" s="534" t="s">
        <v>88</v>
      </c>
      <c r="C8" s="534"/>
      <c r="D8" s="534"/>
      <c r="E8" s="534"/>
      <c r="F8" s="52"/>
      <c r="G8" s="880" t="s">
        <v>240</v>
      </c>
      <c r="H8" s="880"/>
      <c r="I8" s="880"/>
      <c r="J8" s="880"/>
      <c r="K8" s="880"/>
      <c r="L8" s="143"/>
      <c r="M8" s="85"/>
      <c r="N8" s="144" t="s">
        <v>241</v>
      </c>
      <c r="O8" s="145"/>
      <c r="P8" s="106"/>
      <c r="Q8" s="881" t="s">
        <v>91</v>
      </c>
      <c r="R8" s="881"/>
      <c r="T8" s="875"/>
      <c r="U8" s="875"/>
      <c r="V8" s="875"/>
      <c r="W8" s="875"/>
      <c r="X8" s="875"/>
      <c r="Y8" s="875"/>
      <c r="Z8" s="146"/>
      <c r="AA8" s="85"/>
      <c r="AB8" s="106"/>
      <c r="AC8" s="106"/>
      <c r="AD8" s="844"/>
      <c r="AE8" s="844"/>
    </row>
    <row r="9" spans="1:32" ht="44.45" customHeight="1" x14ac:dyDescent="0.25">
      <c r="A9" s="879"/>
      <c r="B9" s="866" t="s">
        <v>92</v>
      </c>
      <c r="C9" s="866"/>
      <c r="D9" s="727"/>
      <c r="E9" s="175"/>
      <c r="F9" s="52"/>
      <c r="G9" s="867" t="s">
        <v>93</v>
      </c>
      <c r="H9" s="867"/>
      <c r="I9" s="867"/>
      <c r="J9" s="867"/>
      <c r="K9" s="190"/>
      <c r="L9" s="190"/>
      <c r="M9" s="85"/>
      <c r="N9" s="868" t="s">
        <v>94</v>
      </c>
      <c r="O9" s="868"/>
      <c r="P9" s="197"/>
      <c r="Q9" s="113"/>
      <c r="R9" s="113"/>
      <c r="T9" s="146"/>
      <c r="U9" s="146"/>
      <c r="V9" s="146"/>
      <c r="W9" s="146"/>
      <c r="X9" s="146"/>
      <c r="Y9" s="146"/>
      <c r="Z9" s="146"/>
      <c r="AA9" s="85"/>
      <c r="AB9" s="106"/>
      <c r="AC9" s="106"/>
      <c r="AD9" s="56"/>
      <c r="AE9" s="56"/>
    </row>
    <row r="10" spans="1:32" ht="27" customHeight="1" x14ac:dyDescent="0.25">
      <c r="A10" s="879"/>
      <c r="B10" s="866"/>
      <c r="C10" s="866"/>
      <c r="D10" s="727"/>
      <c r="E10" s="186"/>
      <c r="G10" s="95" t="s">
        <v>95</v>
      </c>
      <c r="H10" s="95" t="s">
        <v>96</v>
      </c>
      <c r="I10" s="95" t="s">
        <v>97</v>
      </c>
      <c r="J10" s="95" t="s">
        <v>98</v>
      </c>
      <c r="K10" s="147"/>
      <c r="L10" s="147"/>
      <c r="M10" s="147"/>
      <c r="N10" s="95" t="s">
        <v>99</v>
      </c>
      <c r="O10" s="95" t="s">
        <v>100</v>
      </c>
      <c r="P10" s="95"/>
      <c r="Q10" s="6"/>
      <c r="R10" s="6"/>
      <c r="T10" s="95"/>
      <c r="U10" s="95"/>
      <c r="V10" s="95"/>
      <c r="W10" s="95"/>
      <c r="X10" s="95"/>
      <c r="Y10" s="147"/>
      <c r="Z10" s="147"/>
      <c r="AA10" s="147"/>
      <c r="AB10" s="95"/>
      <c r="AC10" s="95"/>
    </row>
    <row r="11" spans="1:32" ht="72.599999999999994" customHeight="1" x14ac:dyDescent="0.3">
      <c r="A11" s="869"/>
      <c r="B11" s="871"/>
      <c r="C11" s="872"/>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102</v>
      </c>
      <c r="L11" s="177" t="s">
        <v>103</v>
      </c>
      <c r="M11" s="147"/>
      <c r="N11" s="585" t="s">
        <v>242</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105</v>
      </c>
      <c r="R11" s="179" t="s">
        <v>106</v>
      </c>
      <c r="T11" s="149"/>
      <c r="U11" s="149"/>
      <c r="V11" s="149"/>
      <c r="W11" s="149"/>
      <c r="X11" s="149"/>
      <c r="Y11" s="149"/>
      <c r="Z11" s="49"/>
      <c r="AA11" s="147"/>
      <c r="AB11" s="148"/>
      <c r="AC11" s="148"/>
      <c r="AD11" s="150"/>
      <c r="AE11" s="150"/>
    </row>
    <row r="12" spans="1:32" ht="59.1" customHeight="1" x14ac:dyDescent="0.25">
      <c r="A12" s="870"/>
      <c r="B12" s="873" t="s">
        <v>107</v>
      </c>
      <c r="C12" s="874"/>
      <c r="D12" s="545" t="s">
        <v>108</v>
      </c>
      <c r="E12" s="546" t="s">
        <v>109</v>
      </c>
      <c r="F12" s="155"/>
      <c r="G12" s="180" t="s">
        <v>243</v>
      </c>
      <c r="H12" s="180" t="s">
        <v>243</v>
      </c>
      <c r="I12" s="180" t="s">
        <v>243</v>
      </c>
      <c r="J12" s="180" t="s">
        <v>243</v>
      </c>
      <c r="K12" s="180" t="s">
        <v>111</v>
      </c>
      <c r="L12" s="181" t="s">
        <v>112</v>
      </c>
      <c r="M12" s="107"/>
      <c r="N12" s="191" t="s">
        <v>113</v>
      </c>
      <c r="O12" s="769" t="str">
        <f>IF(F5="Vivienda/oficina/tienda de tamaño pequeño", " ","[3: Sí | 2: Muy probable | 1: Probable | 0: No]")</f>
        <v>[3: Sí | 2: Muy probable | 1: Probable | 0: No]</v>
      </c>
      <c r="P12" s="152"/>
      <c r="Q12" s="182" t="s">
        <v>14</v>
      </c>
      <c r="R12" s="183" t="s">
        <v>112</v>
      </c>
      <c r="T12" s="153"/>
      <c r="U12" s="153"/>
      <c r="V12" s="154"/>
      <c r="W12" s="153"/>
      <c r="X12" s="153"/>
      <c r="Y12" s="153"/>
      <c r="Z12" s="153"/>
      <c r="AA12" s="107"/>
      <c r="AB12" s="152"/>
      <c r="AC12" s="152"/>
      <c r="AD12" s="153"/>
      <c r="AE12" s="153"/>
    </row>
    <row r="13" spans="1:32" ht="153.6" customHeight="1" x14ac:dyDescent="0.25">
      <c r="A13" s="857"/>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x14ac:dyDescent="0.25">
      <c r="A14" s="857"/>
      <c r="B14" s="858" t="s">
        <v>114</v>
      </c>
      <c r="C14" s="535">
        <f>IF($G$5=Sheet2!$A$2,Sheet2!A4,IF($G$5=Sheet2!$A$22,Sheet2!A24,IF($G$5=Sheet2!$A$42,Sheet2!A44, IF($G$5=Sheet2!$A$62,Sheet2!A64,Sheet2!A84))))</f>
        <v>0</v>
      </c>
      <c r="D14" s="625" t="s">
        <v>115</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x14ac:dyDescent="0.25">
      <c r="A15" s="857"/>
      <c r="B15" s="859"/>
      <c r="C15" s="535">
        <f>IF($G$5=Sheet2!$A$2,Sheet2!A5,IF($G$5=Sheet2!$A$22,Sheet2!A25,IF($G$5=Sheet2!$A$42,Sheet2!A45, IF($G$5=Sheet2!$A$62,Sheet2!A65,Sheet2!A85))))</f>
        <v>0</v>
      </c>
      <c r="D15" s="625" t="s">
        <v>115</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x14ac:dyDescent="0.25">
      <c r="A16" s="193"/>
      <c r="B16" s="859"/>
      <c r="C16" s="535">
        <f>IF($G$5=Sheet2!$A$2,Sheet2!A6,IF($G$5=Sheet2!$A$22,Sheet2!A26,IF($G$5=Sheet2!$A$42,Sheet2!A46, IF($G$5=Sheet2!$A$62,Sheet2!A66,Sheet2!A86))))</f>
        <v>0</v>
      </c>
      <c r="D16" s="625" t="s">
        <v>115</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x14ac:dyDescent="0.25">
      <c r="A17" s="54"/>
      <c r="B17" s="859"/>
      <c r="C17" s="535">
        <f>IF($G$5=Sheet2!$A$2,Sheet2!A7,IF($G$5=Sheet2!$A$22,Sheet2!A27,IF($G$5=Sheet2!$A$42,Sheet2!A47, IF($G$5=Sheet2!$A$62,Sheet2!A67,Sheet2!A87))))</f>
        <v>0</v>
      </c>
      <c r="D17" s="625" t="s">
        <v>115</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x14ac:dyDescent="0.25">
      <c r="A18" s="165"/>
      <c r="B18" s="859"/>
      <c r="C18" s="535">
        <f>IF($G$5=Sheet2!$A$2,Sheet2!A8,IF($G$5=Sheet2!$A$22,Sheet2!A28,IF($G$5=Sheet2!$A$42,Sheet2!A48, IF($G$5=Sheet2!$A$62,Sheet2!A68,Sheet2!A88))))</f>
        <v>0</v>
      </c>
      <c r="D18" s="625" t="s">
        <v>115</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x14ac:dyDescent="0.25">
      <c r="A19" s="166"/>
      <c r="B19" s="859"/>
      <c r="C19" s="535">
        <f>IF($G$5=Sheet2!$A$2,Sheet2!A9,IF($G$5=Sheet2!$A$22,Sheet2!A29,IF($G$5=Sheet2!$A$42,Sheet2!A49, IF($G$5=Sheet2!$A$62,Sheet2!A69,Sheet2!A89))))</f>
        <v>0</v>
      </c>
      <c r="D19" s="625" t="s">
        <v>115</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x14ac:dyDescent="0.25">
      <c r="A20" s="166"/>
      <c r="B20" s="859"/>
      <c r="C20" s="535">
        <f>IF($G$5=Sheet2!$A$2,Sheet2!A10,IF($G$5=Sheet2!$A$22,Sheet2!A30,IF($G$5=Sheet2!$A$42,Sheet2!A50, IF($G$5=Sheet2!$A$62,Sheet2!A70,Sheet2!A90))))</f>
        <v>0</v>
      </c>
      <c r="D20" s="625" t="s">
        <v>115</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x14ac:dyDescent="0.25">
      <c r="A21" s="166"/>
      <c r="B21" s="859"/>
      <c r="C21" s="535">
        <f>IF($G$5=Sheet2!$A$2,Sheet2!A11,IF($G$5=Sheet2!$A$22,Sheet2!A31,IF($G$5=Sheet2!$A$42,Sheet2!A51, IF($G$5=Sheet2!$A$62,Sheet2!A71,Sheet2!A91))))</f>
        <v>0</v>
      </c>
      <c r="D21" s="625" t="s">
        <v>115</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x14ac:dyDescent="0.25">
      <c r="A22" s="194"/>
      <c r="B22" s="860" t="s">
        <v>117</v>
      </c>
      <c r="C22" s="535">
        <f>IF($G$5=Sheet2!$A$2,Sheet2!A12,IF($G$5=Sheet2!$A$22,Sheet2!A32,IF($G$5=Sheet2!$A$42,Sheet2!A52, IF($G$5=Sheet2!$A$62,Sheet2!A72,Sheet2!A92))))</f>
        <v>0</v>
      </c>
      <c r="D22" s="625" t="s">
        <v>115</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x14ac:dyDescent="0.25">
      <c r="A23" s="194"/>
      <c r="B23" s="861"/>
      <c r="C23" s="535">
        <f>IF($G$5=Sheet2!$A$2,Sheet2!A13,IF($G$5=Sheet2!$A$22,Sheet2!A33,IF($G$5=Sheet2!$A$42,Sheet2!A53, IF($G$5=Sheet2!$A$62,Sheet2!A73,Sheet2!A93))))</f>
        <v>0</v>
      </c>
      <c r="D23" s="625" t="s">
        <v>115</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x14ac:dyDescent="0.25">
      <c r="B24" s="862"/>
      <c r="C24" s="535">
        <f>IF($G$5=Sheet2!$A$2,Sheet2!A14,IF($G$5=Sheet2!$A$22,Sheet2!A34,IF($G$5=Sheet2!$A$42,Sheet2!A54, IF($G$5=Sheet2!$A$62,Sheet2!A74,Sheet2!A94))))</f>
        <v>0</v>
      </c>
      <c r="D24" s="625" t="s">
        <v>115</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x14ac:dyDescent="0.25">
      <c r="B25" s="863" t="s">
        <v>118</v>
      </c>
      <c r="C25" s="535">
        <f>IF($G$5=Sheet2!$A$2,Sheet2!A15,IF($G$5=Sheet2!$A$22,Sheet2!A35,IF($G$5=Sheet2!$A$42,Sheet2!A55, IF($G$5=Sheet2!$A$62,Sheet2!A75,Sheet2!A95))))</f>
        <v>0</v>
      </c>
      <c r="D25" s="625" t="s">
        <v>115</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x14ac:dyDescent="0.25">
      <c r="B26" s="864"/>
      <c r="C26" s="535">
        <f>IF($G$5=Sheet2!$A$2,Sheet2!A16,IF($G$5=Sheet2!$A$22,Sheet2!A36,IF($G$5=Sheet2!$A$42,Sheet2!A56, IF($G$5=Sheet2!$A$62,Sheet2!A76,Sheet2!A96))))</f>
        <v>0</v>
      </c>
      <c r="D26" s="625" t="s">
        <v>115</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x14ac:dyDescent="0.25">
      <c r="B27" s="864"/>
      <c r="C27" s="535">
        <f>IF($G$5=Sheet2!$A$2,Sheet2!A17,IF($G$5=Sheet2!$A$22,Sheet2!A37,IF($G$5=Sheet2!$A$42,Sheet2!A57, IF($G$5=Sheet2!$A$62,Sheet2!A77,Sheet2!A97))))</f>
        <v>0</v>
      </c>
      <c r="D27" s="625" t="s">
        <v>115</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x14ac:dyDescent="0.45">
      <c r="B28" s="864"/>
      <c r="C28" s="535">
        <f>IF($G$5=Sheet2!$A$2,Sheet2!A18,IF($G$5=Sheet2!$A$22,Sheet2!A38,IF($G$5=Sheet2!$A$42,Sheet2!A58, IF($G$5=Sheet2!$A$62,Sheet2!A78,Sheet2!A98))))</f>
        <v>0</v>
      </c>
      <c r="D28" s="625" t="s">
        <v>115</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x14ac:dyDescent="0.25">
      <c r="B29" s="864"/>
      <c r="C29" s="535">
        <f>IF($G$5=Sheet2!$A$2,Sheet2!A19,IF($G$5=Sheet2!$A$22,Sheet2!A39,IF($G$5=Sheet2!$A$42,Sheet2!A59, IF($G$5=Sheet2!$A$62,Sheet2!A79,Sheet2!A99))))</f>
        <v>0</v>
      </c>
      <c r="D29" s="625" t="s">
        <v>115</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x14ac:dyDescent="0.25">
      <c r="B30" s="865"/>
      <c r="C30" s="535">
        <f>IF($G$5=Sheet2!$A$2,Sheet2!A20,IF($G$5=Sheet2!$A$22,Sheet2!A40,IF($G$5=Sheet2!$A$42,Sheet2!A60, IF($G$5=Sheet2!$A$62,Sheet2!A80,Sheet2!A100))))</f>
        <v>0</v>
      </c>
      <c r="D30" s="625" t="s">
        <v>116</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x14ac:dyDescent="0.25">
      <c r="C31" s="187"/>
      <c r="D31" s="171"/>
      <c r="E31" s="172"/>
      <c r="F31" s="172"/>
      <c r="G31" s="172"/>
    </row>
    <row r="33" spans="2:18" ht="16.5" x14ac:dyDescent="0.25">
      <c r="B33" s="12" t="s">
        <v>244</v>
      </c>
    </row>
    <row r="35" spans="2:18" x14ac:dyDescent="0.25">
      <c r="B35" s="534" t="s">
        <v>88</v>
      </c>
      <c r="C35" s="534"/>
      <c r="D35" s="534"/>
      <c r="E35" s="534"/>
      <c r="F35" s="52"/>
      <c r="G35" s="880" t="s">
        <v>245</v>
      </c>
      <c r="H35" s="880"/>
      <c r="I35" s="880"/>
      <c r="J35" s="880"/>
      <c r="K35" s="880"/>
      <c r="L35" s="143"/>
      <c r="M35" s="85"/>
      <c r="N35" s="144"/>
      <c r="O35" s="145"/>
      <c r="P35" s="106"/>
      <c r="Q35" s="881" t="s">
        <v>91</v>
      </c>
      <c r="R35" s="881"/>
    </row>
    <row r="36" spans="2:18" ht="41.1" customHeight="1" x14ac:dyDescent="0.25">
      <c r="B36" s="866" t="s">
        <v>92</v>
      </c>
      <c r="C36" s="866"/>
      <c r="D36" s="727"/>
      <c r="E36" s="175"/>
      <c r="F36" s="52"/>
      <c r="G36" s="867" t="s">
        <v>93</v>
      </c>
      <c r="H36" s="867"/>
      <c r="I36" s="867"/>
      <c r="J36" s="867"/>
      <c r="K36" s="190"/>
      <c r="L36" s="190"/>
      <c r="M36" s="85"/>
      <c r="N36" s="868" t="s">
        <v>94</v>
      </c>
      <c r="O36" s="868"/>
      <c r="P36" s="197"/>
      <c r="Q36" s="113"/>
      <c r="R36" s="113"/>
    </row>
    <row r="37" spans="2:18" ht="34.5" customHeight="1" x14ac:dyDescent="0.3">
      <c r="B37" s="866"/>
      <c r="C37" s="866"/>
      <c r="D37" s="727"/>
      <c r="E37" s="186"/>
      <c r="G37" s="547" t="s">
        <v>101</v>
      </c>
      <c r="H37" s="547" t="s">
        <v>246</v>
      </c>
      <c r="I37" s="547" t="s">
        <v>247</v>
      </c>
      <c r="J37" s="547" t="s">
        <v>248</v>
      </c>
      <c r="K37" s="548"/>
      <c r="L37" s="548"/>
      <c r="M37" s="147"/>
      <c r="N37" s="547" t="s">
        <v>249</v>
      </c>
      <c r="O37" s="547" t="s">
        <v>250</v>
      </c>
      <c r="P37" s="95"/>
      <c r="Q37" s="6"/>
      <c r="R37" s="6"/>
    </row>
    <row r="38" spans="2:18" ht="80.099999999999994" customHeight="1" x14ac:dyDescent="0.3">
      <c r="B38" s="871"/>
      <c r="C38" s="872"/>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102</v>
      </c>
      <c r="L38" s="177" t="s">
        <v>103</v>
      </c>
      <c r="M38" s="147"/>
      <c r="N38" s="585" t="s">
        <v>242</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105</v>
      </c>
      <c r="R38" s="179" t="s">
        <v>106</v>
      </c>
    </row>
    <row r="39" spans="2:18" ht="69.599999999999994" customHeight="1" x14ac:dyDescent="0.25">
      <c r="B39" s="873" t="s">
        <v>107</v>
      </c>
      <c r="C39" s="874"/>
      <c r="D39" s="545" t="s">
        <v>108</v>
      </c>
      <c r="E39" s="546" t="s">
        <v>109</v>
      </c>
      <c r="F39" s="155"/>
      <c r="G39" s="180" t="s">
        <v>243</v>
      </c>
      <c r="H39" s="180" t="s">
        <v>243</v>
      </c>
      <c r="I39" s="180" t="s">
        <v>243</v>
      </c>
      <c r="J39" s="180" t="s">
        <v>243</v>
      </c>
      <c r="K39" s="180" t="s">
        <v>111</v>
      </c>
      <c r="L39" s="181" t="s">
        <v>112</v>
      </c>
      <c r="M39" s="107"/>
      <c r="N39" s="191" t="s">
        <v>113</v>
      </c>
      <c r="O39" s="180" t="s">
        <v>557</v>
      </c>
      <c r="P39" s="152"/>
      <c r="Q39" s="182" t="s">
        <v>14</v>
      </c>
      <c r="R39" s="183" t="s">
        <v>112</v>
      </c>
    </row>
    <row r="40" spans="2:18" ht="99.95" customHeight="1" x14ac:dyDescent="0.25">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x14ac:dyDescent="0.25">
      <c r="B41" s="858" t="s">
        <v>114</v>
      </c>
      <c r="C41" s="541">
        <f>IF($G$5=Sheet2!$A$2,Sheet2!A4,IF($G$5=Sheet2!$A$22,Sheet2!A24,IF($G$5=Sheet2!$A$42,Sheet2!A44, IF($G$5=Sheet2!$A$62,Sheet2!A64,Sheet2!A84))))</f>
        <v>0</v>
      </c>
      <c r="D41" s="625" t="s">
        <v>115</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x14ac:dyDescent="0.25">
      <c r="B42" s="859"/>
      <c r="C42" s="541">
        <f>IF($G$5=Sheet2!$A$2,Sheet2!A5,IF($G$5=Sheet2!$A$22,Sheet2!A25,IF($G$5=Sheet2!$A$42,Sheet2!A45, IF($G$5=Sheet2!$A$62,Sheet2!A65,Sheet2!A85))))</f>
        <v>0</v>
      </c>
      <c r="D42" s="625" t="s">
        <v>115</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x14ac:dyDescent="0.25">
      <c r="B43" s="859"/>
      <c r="C43" s="541">
        <f>IF($G$5=Sheet2!$A$2,Sheet2!A6,IF($G$5=Sheet2!$A$22,Sheet2!A26,IF($G$5=Sheet2!$A$42,Sheet2!A46, IF($G$5=Sheet2!$A$62,Sheet2!A66,Sheet2!A86))))</f>
        <v>0</v>
      </c>
      <c r="D43" s="625" t="s">
        <v>115</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x14ac:dyDescent="0.25">
      <c r="B44" s="859"/>
      <c r="C44" s="541">
        <f>IF($G$5=Sheet2!$A$2,Sheet2!A7,IF($G$5=Sheet2!$A$22,Sheet2!A27,IF($G$5=Sheet2!$A$42,Sheet2!A47, IF($G$5=Sheet2!$A$62,Sheet2!A67,Sheet2!A87))))</f>
        <v>0</v>
      </c>
      <c r="D44" s="625" t="s">
        <v>115</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x14ac:dyDescent="0.25">
      <c r="B45" s="859"/>
      <c r="C45" s="541">
        <f>IF($G$5=Sheet2!$A$2,Sheet2!A8,IF($G$5=Sheet2!$A$22,Sheet2!A28,IF($G$5=Sheet2!$A$42,Sheet2!A48, IF($G$5=Sheet2!$A$62,Sheet2!A68,Sheet2!A88))))</f>
        <v>0</v>
      </c>
      <c r="D45" s="625" t="s">
        <v>115</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x14ac:dyDescent="0.25">
      <c r="B46" s="859"/>
      <c r="C46" s="541">
        <f>IF($G$5=Sheet2!$A$2,Sheet2!A9,IF($G$5=Sheet2!$A$22,Sheet2!A29,IF($G$5=Sheet2!$A$42,Sheet2!A49, IF($G$5=Sheet2!$A$62,Sheet2!A69,Sheet2!A89))))</f>
        <v>0</v>
      </c>
      <c r="D46" s="625" t="s">
        <v>115</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x14ac:dyDescent="0.25">
      <c r="B47" s="859"/>
      <c r="C47" s="541">
        <f>IF($G$5=Sheet2!$A$2,Sheet2!A10,IF($G$5=Sheet2!$A$22,Sheet2!A30,IF($G$5=Sheet2!$A$42,Sheet2!A50, IF($G$5=Sheet2!$A$62,Sheet2!A70,Sheet2!A90))))</f>
        <v>0</v>
      </c>
      <c r="D47" s="625" t="s">
        <v>115</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x14ac:dyDescent="0.25">
      <c r="B48" s="859"/>
      <c r="C48" s="541">
        <f>IF($G$5=Sheet2!$A$2,Sheet2!A11,IF($G$5=Sheet2!$A$22,Sheet2!A31,IF($G$5=Sheet2!$A$42,Sheet2!A51, IF($G$5=Sheet2!$A$62,Sheet2!A71,Sheet2!A91))))</f>
        <v>0</v>
      </c>
      <c r="D48" s="625" t="s">
        <v>115</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x14ac:dyDescent="0.25">
      <c r="B49" s="860" t="s">
        <v>117</v>
      </c>
      <c r="C49" s="541">
        <f>IF($G$5=Sheet2!$A$2,Sheet2!A12,IF($G$5=Sheet2!$A$22,Sheet2!A32,IF($G$5=Sheet2!$A$42,Sheet2!A52, IF($G$5=Sheet2!$A$62,Sheet2!A72,Sheet2!A92))))</f>
        <v>0</v>
      </c>
      <c r="D49" s="625" t="s">
        <v>115</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x14ac:dyDescent="0.25">
      <c r="B50" s="861"/>
      <c r="C50" s="541">
        <f>IF($G$5=Sheet2!$A$2,Sheet2!A13,IF($G$5=Sheet2!$A$22,Sheet2!A33,IF($G$5=Sheet2!$A$42,Sheet2!A53, IF($G$5=Sheet2!$A$62,Sheet2!A73,Sheet2!A93))))</f>
        <v>0</v>
      </c>
      <c r="D50" s="625" t="s">
        <v>115</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x14ac:dyDescent="0.25">
      <c r="B51" s="862"/>
      <c r="C51" s="541">
        <f>IF($G$5=Sheet2!$A$2,Sheet2!A14,IF($G$5=Sheet2!$A$22,Sheet2!A34,IF($G$5=Sheet2!$A$42,Sheet2!A54, IF($G$5=Sheet2!$A$62,Sheet2!A74,Sheet2!A94))))</f>
        <v>0</v>
      </c>
      <c r="D51" s="625" t="s">
        <v>115</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x14ac:dyDescent="0.25">
      <c r="B52" s="863" t="s">
        <v>118</v>
      </c>
      <c r="C52" s="541">
        <f>IF($G$5=Sheet2!$A$2,Sheet2!A15,IF($G$5=Sheet2!$A$22,Sheet2!A35,IF($G$5=Sheet2!$A$42,Sheet2!A55, IF($G$5=Sheet2!$A$62,Sheet2!A75,Sheet2!A95))))</f>
        <v>0</v>
      </c>
      <c r="D52" s="625" t="s">
        <v>115</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x14ac:dyDescent="0.25">
      <c r="B53" s="864"/>
      <c r="C53" s="541">
        <f>IF($G$5=Sheet2!$A$2,Sheet2!A16,IF($G$5=Sheet2!$A$22,Sheet2!A36,IF($G$5=Sheet2!$A$42,Sheet2!A56, IF($G$5=Sheet2!$A$62,Sheet2!A76,Sheet2!A96))))</f>
        <v>0</v>
      </c>
      <c r="D53" s="625" t="s">
        <v>115</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x14ac:dyDescent="0.25">
      <c r="B54" s="864"/>
      <c r="C54" s="541">
        <f>IF($G$5=Sheet2!$A$2,Sheet2!A17,IF($G$5=Sheet2!$A$22,Sheet2!A37,IF($G$5=Sheet2!$A$42,Sheet2!A57, IF($G$5=Sheet2!$A$62,Sheet2!A77,Sheet2!A97))))</f>
        <v>0</v>
      </c>
      <c r="D54" s="625" t="s">
        <v>115</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x14ac:dyDescent="0.25">
      <c r="B55" s="864"/>
      <c r="C55" s="541">
        <f>IF($G$5=Sheet2!$A$2,Sheet2!A18,IF($G$5=Sheet2!$A$22,Sheet2!A38,IF($G$5=Sheet2!$A$42,Sheet2!A58, IF($G$5=Sheet2!$A$62,Sheet2!A78,Sheet2!A98))))</f>
        <v>0</v>
      </c>
      <c r="D55" s="625" t="s">
        <v>115</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x14ac:dyDescent="0.25">
      <c r="B56" s="864"/>
      <c r="C56" s="541">
        <f>IF($G$5=Sheet2!$A$2,Sheet2!A19,IF($G$5=Sheet2!$A$22,Sheet2!A39,IF($G$5=Sheet2!$A$42,Sheet2!A59, IF($G$5=Sheet2!$A$62,Sheet2!A79,Sheet2!A99))))</f>
        <v>0</v>
      </c>
      <c r="D56" s="625" t="s">
        <v>115</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x14ac:dyDescent="0.25">
      <c r="B57" s="865"/>
      <c r="C57" s="541">
        <f>IF($G$5=Sheet2!$A$2,Sheet2!A20,IF($G$5=Sheet2!$A$22,Sheet2!A40,IF($G$5=Sheet2!$A$42,Sheet2!A60, IF($G$5=Sheet2!$A$62,Sheet2!A80,Sheet2!A100))))</f>
        <v>0</v>
      </c>
      <c r="D57" s="625" t="s">
        <v>115</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2:E2"/>
    <mergeCell ref="H5:I5"/>
    <mergeCell ref="A6:A10"/>
    <mergeCell ref="G8:K8"/>
    <mergeCell ref="Q8:R8"/>
    <mergeCell ref="AD8:AE8"/>
    <mergeCell ref="B9:C10"/>
    <mergeCell ref="G9:J9"/>
    <mergeCell ref="N9:O9"/>
    <mergeCell ref="A11:A12"/>
    <mergeCell ref="B11:C11"/>
    <mergeCell ref="B12:C12"/>
    <mergeCell ref="T8:Y8"/>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da9abc3-9d7a-4aa7-914e-8e2cb8cba0c2" xsi:nil="true"/>
    <lcf76f155ced4ddcb4097134ff3c332f xmlns="f6133bdb-0362-4bcf-904a-1a234f6f383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47729988EA9E04D8C2295D0A88CD14E" ma:contentTypeVersion="11" ma:contentTypeDescription="Crear nuevo documento." ma:contentTypeScope="" ma:versionID="0f2601018a787d9015127ed9ae0594b7">
  <xsd:schema xmlns:xsd="http://www.w3.org/2001/XMLSchema" xmlns:xs="http://www.w3.org/2001/XMLSchema" xmlns:p="http://schemas.microsoft.com/office/2006/metadata/properties" xmlns:ns2="f6133bdb-0362-4bcf-904a-1a234f6f3834" xmlns:ns3="5da9abc3-9d7a-4aa7-914e-8e2cb8cba0c2" targetNamespace="http://schemas.microsoft.com/office/2006/metadata/properties" ma:root="true" ma:fieldsID="888d5698e479f3de4a6094a6d71a3521" ns2:_="" ns3:_="">
    <xsd:import namespace="f6133bdb-0362-4bcf-904a-1a234f6f3834"/>
    <xsd:import namespace="5da9abc3-9d7a-4aa7-914e-8e2cb8cba0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133bdb-0362-4bcf-904a-1a234f6f38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556e139c-3976-4f37-8cfc-4ca6bb14bca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a9abc3-9d7a-4aa7-914e-8e2cb8cba0c2"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0e7b45d-90f2-40c3-a3c5-2e301b703ab6}" ma:internalName="TaxCatchAll" ma:showField="CatchAllData" ma:web="5da9abc3-9d7a-4aa7-914e-8e2cb8cba0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E11BE4-8241-411A-89B0-FDFB07D8B848}">
  <ds:schemaRefs>
    <ds:schemaRef ds:uri="http://schemas.microsoft.com/office/2006/metadata/properties"/>
    <ds:schemaRef ds:uri="http://schemas.microsoft.com/office/infopath/2007/PartnerControls"/>
    <ds:schemaRef ds:uri="5da9abc3-9d7a-4aa7-914e-8e2cb8cba0c2"/>
    <ds:schemaRef ds:uri="f6133bdb-0362-4bcf-904a-1a234f6f3834"/>
  </ds:schemaRefs>
</ds:datastoreItem>
</file>

<file path=customXml/itemProps2.xml><?xml version="1.0" encoding="utf-8"?>
<ds:datastoreItem xmlns:ds="http://schemas.openxmlformats.org/officeDocument/2006/customXml" ds:itemID="{F3AF2A05-9036-4879-A2B9-B14683EFA70B}">
  <ds:schemaRefs>
    <ds:schemaRef ds:uri="http://schemas.microsoft.com/sharepoint/v3/contenttype/forms"/>
  </ds:schemaRefs>
</ds:datastoreItem>
</file>

<file path=customXml/itemProps3.xml><?xml version="1.0" encoding="utf-8"?>
<ds:datastoreItem xmlns:ds="http://schemas.openxmlformats.org/officeDocument/2006/customXml" ds:itemID="{190BFF6B-78EB-41EC-A6BD-EBF420F62F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133bdb-0362-4bcf-904a-1a234f6f3834"/>
    <ds:schemaRef ds:uri="5da9abc3-9d7a-4aa7-914e-8e2cb8cba0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Disclaimer</vt:lpstr>
      <vt:lpstr>Intro</vt:lpstr>
      <vt:lpstr>Water_Soil-Step 1</vt:lpstr>
      <vt:lpstr>Sheet1</vt:lpstr>
      <vt:lpstr>Water_Soil-Step 2</vt:lpstr>
      <vt:lpstr>Water_Soil-Step 3</vt:lpstr>
      <vt:lpstr>Water_Soil-Step 4</vt:lpstr>
      <vt:lpstr>Temperature-Step 1</vt:lpstr>
      <vt:lpstr>Temperature-Step 2</vt:lpstr>
      <vt:lpstr>Temperature-Step 3</vt:lpstr>
      <vt:lpstr>Temperature-Step 4</vt:lpstr>
      <vt:lpstr>Wind-Step 1</vt:lpstr>
      <vt:lpstr>Wind-Step 2</vt:lpstr>
      <vt:lpstr>Wind-Step 3</vt:lpstr>
      <vt:lpstr>Wind-Step 4</vt:lpstr>
      <vt:lpstr>Sheet2</vt:lpstr>
      <vt:lpstr>Output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2023-10-21T15:36:03Z</dcterms:created>
  <dcterms:modified xsi:type="dcterms:W3CDTF">2025-10-01T11:08:09Z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y fmtid="{D5CDD505-2E9C-101B-9397-08002B2CF9AE}" pid="10" name="ContentTypeId">
    <vt:lpwstr>0x010100B47729988EA9E04D8C2295D0A88CD14E</vt:lpwstr>
  </property>
</Properties>
</file>