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29A1B872-85A5-4588-8943-2F3A9A19CFDA}" xr6:coauthVersionLast="47" xr6:coauthVersionMax="47" xr10:uidLastSave="{00000000-0000-0000-0000-000000000000}"/>
  <bookViews>
    <workbookView xWindow="-120" yWindow="-120" windowWidth="29040" windowHeight="15720" tabRatio="747" xr2:uid="{00000000-000D-0000-FFFF-FFFF00000000}"/>
  </bookViews>
  <sheets>
    <sheet name="Hoja resumen" sheetId="38" r:id="rId1"/>
    <sheet name="1.1" sheetId="27" r:id="rId2"/>
    <sheet name="1.2" sheetId="42" r:id="rId3"/>
    <sheet name="1.2bis" sheetId="32" r:id="rId4"/>
    <sheet name="1.3" sheetId="29" r:id="rId5"/>
    <sheet name="1.3bis" sheetId="41" r:id="rId6"/>
    <sheet name="1.4" sheetId="39" r:id="rId7"/>
    <sheet name="1.5" sheetId="30" r:id="rId8"/>
    <sheet name="1.6 " sheetId="34" r:id="rId9"/>
    <sheet name="1.7" sheetId="40" r:id="rId10"/>
    <sheet name="1.8" sheetId="43" r:id="rId11"/>
    <sheet name="1.9 " sheetId="33" r:id="rId12"/>
  </sheets>
  <definedNames>
    <definedName name="_xlnm._FilterDatabase" localSheetId="4" hidden="1">'1.3'!$B$3:$G$417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P13" i="41" l="1"/>
  <c r="BQ13" i="41"/>
  <c r="BO13" i="41"/>
  <c r="D8" i="29"/>
  <c r="F8" i="29"/>
  <c r="E8" i="29"/>
  <c r="Z139" i="41" l="1"/>
  <c r="Z140" i="41"/>
  <c r="Z321" i="41"/>
  <c r="AD321" i="41"/>
  <c r="Z359" i="41"/>
  <c r="Z366" i="41"/>
  <c r="AD366" i="41"/>
  <c r="Z328" i="41"/>
  <c r="AD328" i="41"/>
  <c r="Z272" i="41"/>
  <c r="Z230" i="41"/>
  <c r="AA230" i="41"/>
  <c r="Z188" i="41"/>
  <c r="AL188" i="41"/>
  <c r="Z146" i="41"/>
  <c r="AL146" i="41"/>
  <c r="AL347" i="41"/>
  <c r="AL309" i="41"/>
  <c r="AT62" i="41"/>
  <c r="AP62" i="41"/>
  <c r="AT20" i="41"/>
  <c r="BJ145" i="41"/>
  <c r="BR87" i="41"/>
  <c r="BN271" i="41"/>
  <c r="BR271" i="41"/>
  <c r="BN240" i="41"/>
  <c r="BR229" i="41"/>
  <c r="BN229" i="41"/>
  <c r="BN145" i="41"/>
  <c r="BN103" i="41"/>
  <c r="BR72" i="41"/>
  <c r="BR61" i="41"/>
  <c r="BR45" i="41"/>
  <c r="BR30" i="41"/>
  <c r="BR19" i="41"/>
  <c r="F17" i="41"/>
  <c r="F15" i="27"/>
  <c r="AM15" i="27"/>
  <c r="R15" i="27"/>
  <c r="N15" i="27"/>
  <c r="J15" i="27"/>
  <c r="AM23" i="33"/>
  <c r="AI23" i="33"/>
  <c r="AE23" i="33"/>
  <c r="AA23" i="33"/>
  <c r="AA24" i="33"/>
  <c r="AA25" i="33"/>
  <c r="AA26" i="33"/>
  <c r="AA27" i="33"/>
  <c r="W23" i="33"/>
  <c r="W24" i="33"/>
  <c r="W25" i="33"/>
  <c r="W26" i="33"/>
  <c r="W27" i="33"/>
  <c r="W28" i="33"/>
  <c r="S23" i="33"/>
  <c r="S24" i="33"/>
  <c r="S25" i="33"/>
  <c r="S26" i="33"/>
  <c r="S27" i="33"/>
  <c r="S28" i="33"/>
  <c r="O23" i="33"/>
  <c r="O24" i="33"/>
  <c r="O25" i="33"/>
  <c r="O26" i="33"/>
  <c r="O27" i="33"/>
  <c r="O28" i="33"/>
  <c r="K23" i="33"/>
  <c r="K24" i="33"/>
  <c r="K25" i="33"/>
  <c r="K26" i="33"/>
  <c r="K27" i="33"/>
  <c r="K28" i="33"/>
  <c r="G23" i="33"/>
  <c r="J141" i="33"/>
  <c r="E137" i="33"/>
  <c r="F137" i="33"/>
  <c r="D137" i="33"/>
  <c r="D141" i="33"/>
  <c r="E141" i="33"/>
  <c r="F141" i="33"/>
  <c r="N109" i="33"/>
  <c r="M109" i="33"/>
  <c r="AR109" i="33" s="1"/>
  <c r="J109" i="33"/>
  <c r="I109" i="33"/>
  <c r="F109" i="33"/>
  <c r="F105" i="33" s="1"/>
  <c r="E109" i="33"/>
  <c r="E105" i="33" s="1"/>
  <c r="AS10" i="33"/>
  <c r="AS11" i="33"/>
  <c r="AS17" i="33"/>
  <c r="AS18" i="33"/>
  <c r="AS19" i="33"/>
  <c r="AS20" i="33"/>
  <c r="AS21" i="33"/>
  <c r="AS22" i="33"/>
  <c r="AS24" i="33"/>
  <c r="AS25" i="33"/>
  <c r="AS26" i="33"/>
  <c r="AS27" i="33"/>
  <c r="AR10" i="33"/>
  <c r="AR11" i="33"/>
  <c r="AR17" i="33"/>
  <c r="AR18" i="33"/>
  <c r="AR19" i="33"/>
  <c r="AR20" i="33"/>
  <c r="AR21" i="33"/>
  <c r="AR22" i="33"/>
  <c r="AR24" i="33"/>
  <c r="AR25" i="33"/>
  <c r="AR26" i="33"/>
  <c r="AR27" i="33"/>
  <c r="AR28" i="33"/>
  <c r="AQ10" i="33"/>
  <c r="AQ11" i="33"/>
  <c r="AQ17" i="33"/>
  <c r="AQ19" i="33"/>
  <c r="AQ20" i="33"/>
  <c r="AQ21" i="33"/>
  <c r="AQ22" i="33"/>
  <c r="AQ24" i="33"/>
  <c r="AQ25" i="33"/>
  <c r="AQ26" i="33"/>
  <c r="AQ27" i="33"/>
  <c r="AQ28" i="33"/>
  <c r="AP10" i="33"/>
  <c r="AP11" i="33"/>
  <c r="AP17" i="33"/>
  <c r="AP18" i="33"/>
  <c r="AP19" i="33"/>
  <c r="AP20" i="33"/>
  <c r="AP21" i="33"/>
  <c r="AP22" i="33"/>
  <c r="AP24" i="33"/>
  <c r="AP25" i="33"/>
  <c r="AP26" i="33"/>
  <c r="AP27" i="33"/>
  <c r="AP28" i="33"/>
  <c r="AO10" i="33"/>
  <c r="AO11" i="33"/>
  <c r="AO17" i="33"/>
  <c r="AO18" i="33"/>
  <c r="AO19" i="33"/>
  <c r="AO20" i="33"/>
  <c r="AO21" i="33"/>
  <c r="AO22" i="33"/>
  <c r="AO24" i="33"/>
  <c r="AO25" i="33"/>
  <c r="AO26" i="33"/>
  <c r="AO27" i="33"/>
  <c r="AO28" i="33"/>
  <c r="AN10" i="33"/>
  <c r="AN11" i="33"/>
  <c r="AN17" i="33"/>
  <c r="AN19" i="33"/>
  <c r="AN20" i="33"/>
  <c r="AN21" i="33"/>
  <c r="AN22" i="33"/>
  <c r="AN24" i="33"/>
  <c r="AN25" i="33"/>
  <c r="AN26" i="33"/>
  <c r="AN27" i="33"/>
  <c r="AN28" i="33"/>
  <c r="AP40" i="33"/>
  <c r="AP41" i="33"/>
  <c r="AP42" i="33"/>
  <c r="AP43" i="33"/>
  <c r="AP44" i="33"/>
  <c r="AP45" i="33"/>
  <c r="AP47" i="33"/>
  <c r="AP51" i="33"/>
  <c r="AP52" i="33"/>
  <c r="AP53" i="33"/>
  <c r="AP95" i="33"/>
  <c r="AP96" i="33"/>
  <c r="AP97" i="33"/>
  <c r="AP98" i="33"/>
  <c r="AP99" i="33"/>
  <c r="AP102" i="33"/>
  <c r="AP108" i="33"/>
  <c r="AP111" i="33"/>
  <c r="AP112" i="33"/>
  <c r="AP113" i="33"/>
  <c r="AP114" i="33"/>
  <c r="AP115" i="33"/>
  <c r="AP116" i="33"/>
  <c r="AP118" i="33"/>
  <c r="AP122" i="33"/>
  <c r="AP123" i="33"/>
  <c r="AP124" i="33"/>
  <c r="AP127" i="33"/>
  <c r="AP128" i="33"/>
  <c r="AP129" i="33"/>
  <c r="AP130" i="33"/>
  <c r="AP131" i="33"/>
  <c r="AP132" i="33"/>
  <c r="AP134" i="33"/>
  <c r="AP138" i="33"/>
  <c r="AP139" i="33"/>
  <c r="AP144" i="33"/>
  <c r="AP145" i="33"/>
  <c r="AP147" i="33"/>
  <c r="AP148" i="33"/>
  <c r="AP155" i="33"/>
  <c r="AP156" i="33"/>
  <c r="AP158" i="33"/>
  <c r="AP159" i="33"/>
  <c r="AP162" i="33"/>
  <c r="AP166" i="33"/>
  <c r="AP167" i="33"/>
  <c r="AP169" i="33"/>
  <c r="AP170" i="33"/>
  <c r="AP173" i="33"/>
  <c r="AP181" i="33"/>
  <c r="AP188" i="33"/>
  <c r="AP189" i="33"/>
  <c r="AO40" i="33"/>
  <c r="AO41" i="33"/>
  <c r="AO42" i="33"/>
  <c r="AO43" i="33"/>
  <c r="AO44" i="33"/>
  <c r="AO45" i="33"/>
  <c r="AO47" i="33"/>
  <c r="AO53" i="33"/>
  <c r="AO95" i="33"/>
  <c r="AO96" i="33"/>
  <c r="AO97" i="33"/>
  <c r="AO98" i="33"/>
  <c r="AO99" i="33"/>
  <c r="AO102" i="33"/>
  <c r="AO108" i="33"/>
  <c r="AO111" i="33"/>
  <c r="AO112" i="33"/>
  <c r="AO113" i="33"/>
  <c r="AO114" i="33"/>
  <c r="AO115" i="33"/>
  <c r="AO116" i="33"/>
  <c r="AO118" i="33"/>
  <c r="AO122" i="33"/>
  <c r="AO123" i="33"/>
  <c r="AO124" i="33"/>
  <c r="AO127" i="33"/>
  <c r="AO128" i="33"/>
  <c r="AO129" i="33"/>
  <c r="AO130" i="33"/>
  <c r="AO131" i="33"/>
  <c r="AO132" i="33"/>
  <c r="AO134" i="33"/>
  <c r="AO139" i="33"/>
  <c r="AO144" i="33"/>
  <c r="AO145" i="33"/>
  <c r="AO147" i="33"/>
  <c r="AO148" i="33"/>
  <c r="AO151" i="33"/>
  <c r="AO155" i="33"/>
  <c r="AO156" i="33"/>
  <c r="AO158" i="33"/>
  <c r="AO159" i="33"/>
  <c r="AO162" i="33"/>
  <c r="AO166" i="33"/>
  <c r="AO167" i="33"/>
  <c r="AO169" i="33"/>
  <c r="AO170" i="33"/>
  <c r="AO173" i="33"/>
  <c r="AO181" i="33"/>
  <c r="AO189" i="33"/>
  <c r="AN40" i="33"/>
  <c r="AN41" i="33"/>
  <c r="AN42" i="33"/>
  <c r="AN43" i="33"/>
  <c r="AN44" i="33"/>
  <c r="AN45" i="33"/>
  <c r="AN47" i="33"/>
  <c r="AN53" i="33"/>
  <c r="AN95" i="33"/>
  <c r="AN96" i="33"/>
  <c r="AN97" i="33"/>
  <c r="AN98" i="33"/>
  <c r="AN99" i="33"/>
  <c r="AN102" i="33"/>
  <c r="AN111" i="33"/>
  <c r="AN112" i="33"/>
  <c r="AN113" i="33"/>
  <c r="AN114" i="33"/>
  <c r="AN115" i="33"/>
  <c r="AN116" i="33"/>
  <c r="AN118" i="33"/>
  <c r="AN122" i="33"/>
  <c r="AN123" i="33"/>
  <c r="AN124" i="33"/>
  <c r="AN127" i="33"/>
  <c r="AN128" i="33"/>
  <c r="AN129" i="33"/>
  <c r="AN130" i="33"/>
  <c r="AN131" i="33"/>
  <c r="AN132" i="33"/>
  <c r="AN134" i="33"/>
  <c r="AN139" i="33"/>
  <c r="AN144" i="33"/>
  <c r="AN145" i="33"/>
  <c r="AN147" i="33"/>
  <c r="AN148" i="33"/>
  <c r="AN151" i="33"/>
  <c r="AN155" i="33"/>
  <c r="AN156" i="33"/>
  <c r="AN158" i="33"/>
  <c r="AN159" i="33"/>
  <c r="AN162" i="33"/>
  <c r="AN166" i="33"/>
  <c r="AN167" i="33"/>
  <c r="AN169" i="33"/>
  <c r="AN170" i="33"/>
  <c r="AN173" i="33"/>
  <c r="AN181" i="33"/>
  <c r="AN189" i="33"/>
  <c r="AS40" i="33"/>
  <c r="AS41" i="33"/>
  <c r="AS42" i="33"/>
  <c r="AS43" i="33"/>
  <c r="AS44" i="33"/>
  <c r="AS45" i="33"/>
  <c r="AS47" i="33"/>
  <c r="AS51" i="33"/>
  <c r="AS52" i="33"/>
  <c r="AS53" i="33"/>
  <c r="AS95" i="33"/>
  <c r="AS96" i="33"/>
  <c r="AS97" i="33"/>
  <c r="AS98" i="33"/>
  <c r="AS99" i="33"/>
  <c r="AS102" i="33"/>
  <c r="AS108" i="33"/>
  <c r="AS111" i="33"/>
  <c r="AS112" i="33"/>
  <c r="AS113" i="33"/>
  <c r="AS114" i="33"/>
  <c r="AS115" i="33"/>
  <c r="AS116" i="33"/>
  <c r="AS118" i="33"/>
  <c r="AS122" i="33"/>
  <c r="AS123" i="33"/>
  <c r="AS124" i="33"/>
  <c r="AS127" i="33"/>
  <c r="AS128" i="33"/>
  <c r="AS129" i="33"/>
  <c r="AS130" i="33"/>
  <c r="AS131" i="33"/>
  <c r="AS132" i="33"/>
  <c r="AS134" i="33"/>
  <c r="AS138" i="33"/>
  <c r="AS139" i="33"/>
  <c r="AS144" i="33"/>
  <c r="AS145" i="33"/>
  <c r="AS147" i="33"/>
  <c r="AS148" i="33"/>
  <c r="AS155" i="33"/>
  <c r="AS156" i="33"/>
  <c r="AS158" i="33"/>
  <c r="AS159" i="33"/>
  <c r="AS166" i="33"/>
  <c r="AS167" i="33"/>
  <c r="AS169" i="33"/>
  <c r="AS170" i="33"/>
  <c r="AS173" i="33"/>
  <c r="AS181" i="33"/>
  <c r="AR40" i="33"/>
  <c r="AR41" i="33"/>
  <c r="AR42" i="33"/>
  <c r="AR43" i="33"/>
  <c r="AR44" i="33"/>
  <c r="AR45" i="33"/>
  <c r="AR47" i="33"/>
  <c r="AR53" i="33"/>
  <c r="AR95" i="33"/>
  <c r="AR96" i="33"/>
  <c r="AR97" i="33"/>
  <c r="AR98" i="33"/>
  <c r="AR99" i="33"/>
  <c r="AR102" i="33"/>
  <c r="AR106" i="33"/>
  <c r="AR108" i="33"/>
  <c r="AR111" i="33"/>
  <c r="AR112" i="33"/>
  <c r="AR113" i="33"/>
  <c r="AR114" i="33"/>
  <c r="AR115" i="33"/>
  <c r="AR116" i="33"/>
  <c r="AR118" i="33"/>
  <c r="AR122" i="33"/>
  <c r="AR123" i="33"/>
  <c r="AR124" i="33"/>
  <c r="AR127" i="33"/>
  <c r="AR128" i="33"/>
  <c r="AR129" i="33"/>
  <c r="AR130" i="33"/>
  <c r="AR131" i="33"/>
  <c r="AR132" i="33"/>
  <c r="AR134" i="33"/>
  <c r="AR138" i="33"/>
  <c r="AR139" i="33"/>
  <c r="AR144" i="33"/>
  <c r="AR145" i="33"/>
  <c r="AR147" i="33"/>
  <c r="AR148" i="33"/>
  <c r="AR151" i="33"/>
  <c r="AR155" i="33"/>
  <c r="AR156" i="33"/>
  <c r="AR158" i="33"/>
  <c r="AR159" i="33"/>
  <c r="AR162" i="33"/>
  <c r="AR166" i="33"/>
  <c r="AR167" i="33"/>
  <c r="AR169" i="33"/>
  <c r="AR170" i="33"/>
  <c r="AR173" i="33"/>
  <c r="AR181" i="33"/>
  <c r="AR189" i="33"/>
  <c r="AQ40" i="33"/>
  <c r="AQ41" i="33"/>
  <c r="AQ42" i="33"/>
  <c r="AQ43" i="33"/>
  <c r="AQ44" i="33"/>
  <c r="AQ45" i="33"/>
  <c r="AQ47" i="33"/>
  <c r="AQ53" i="33"/>
  <c r="AQ95" i="33"/>
  <c r="AQ96" i="33"/>
  <c r="AQ97" i="33"/>
  <c r="AQ98" i="33"/>
  <c r="AQ99" i="33"/>
  <c r="AQ102" i="33"/>
  <c r="AQ111" i="33"/>
  <c r="AQ112" i="33"/>
  <c r="AQ113" i="33"/>
  <c r="AQ114" i="33"/>
  <c r="AQ115" i="33"/>
  <c r="AQ116" i="33"/>
  <c r="AQ118" i="33"/>
  <c r="AQ122" i="33"/>
  <c r="AQ123" i="33"/>
  <c r="AQ124" i="33"/>
  <c r="AQ127" i="33"/>
  <c r="AQ128" i="33"/>
  <c r="AQ129" i="33"/>
  <c r="AQ130" i="33"/>
  <c r="AQ131" i="33"/>
  <c r="AQ132" i="33"/>
  <c r="AQ134" i="33"/>
  <c r="AQ139" i="33"/>
  <c r="AQ144" i="33"/>
  <c r="AQ145" i="33"/>
  <c r="AQ147" i="33"/>
  <c r="AQ148" i="33"/>
  <c r="AQ151" i="33"/>
  <c r="AQ155" i="33"/>
  <c r="AQ156" i="33"/>
  <c r="AQ158" i="33"/>
  <c r="AQ159" i="33"/>
  <c r="AQ162" i="33"/>
  <c r="AQ166" i="33"/>
  <c r="AQ167" i="33"/>
  <c r="AQ169" i="33"/>
  <c r="AQ170" i="33"/>
  <c r="AQ173" i="33"/>
  <c r="AQ181" i="33"/>
  <c r="AQ189" i="33"/>
  <c r="F190" i="33"/>
  <c r="E190" i="33"/>
  <c r="D190" i="33"/>
  <c r="F187" i="33"/>
  <c r="E187" i="33"/>
  <c r="D187" i="33"/>
  <c r="F183" i="33"/>
  <c r="F176" i="33" s="1"/>
  <c r="E183" i="33"/>
  <c r="E176" i="33" s="1"/>
  <c r="D183" i="33"/>
  <c r="D176" i="33" s="1"/>
  <c r="G181" i="33"/>
  <c r="F175" i="33"/>
  <c r="E175" i="33"/>
  <c r="D175" i="33"/>
  <c r="G173" i="33"/>
  <c r="F172" i="33"/>
  <c r="E172" i="33"/>
  <c r="D172" i="33"/>
  <c r="G170" i="33"/>
  <c r="G169" i="33"/>
  <c r="G167" i="33"/>
  <c r="G166" i="33"/>
  <c r="F164" i="33"/>
  <c r="E164" i="33"/>
  <c r="D164" i="33"/>
  <c r="G162" i="33"/>
  <c r="F161" i="33"/>
  <c r="E161" i="33"/>
  <c r="D161" i="33"/>
  <c r="G159" i="33"/>
  <c r="G158" i="33"/>
  <c r="G156" i="33"/>
  <c r="G155" i="33"/>
  <c r="F153" i="33"/>
  <c r="E153" i="33"/>
  <c r="D153" i="33"/>
  <c r="G151" i="33"/>
  <c r="F150" i="33"/>
  <c r="E150" i="33"/>
  <c r="D150" i="33"/>
  <c r="G148" i="33"/>
  <c r="G145" i="33"/>
  <c r="G144" i="33"/>
  <c r="G139" i="33"/>
  <c r="F136" i="33"/>
  <c r="E136" i="33"/>
  <c r="D136" i="33"/>
  <c r="G134" i="33"/>
  <c r="F133" i="33"/>
  <c r="E133" i="33"/>
  <c r="D133" i="33"/>
  <c r="G132" i="33"/>
  <c r="G131" i="33"/>
  <c r="G130" i="33"/>
  <c r="G129" i="33"/>
  <c r="G128" i="33"/>
  <c r="G127" i="33"/>
  <c r="F125" i="33"/>
  <c r="E125" i="33"/>
  <c r="D125" i="33"/>
  <c r="G123" i="33"/>
  <c r="G122" i="33"/>
  <c r="F121" i="33"/>
  <c r="E121" i="33"/>
  <c r="D121" i="33"/>
  <c r="F120" i="33"/>
  <c r="E120" i="33"/>
  <c r="D120" i="33"/>
  <c r="G118" i="33"/>
  <c r="F117" i="33"/>
  <c r="E117" i="33"/>
  <c r="D117" i="33"/>
  <c r="G116" i="33"/>
  <c r="G115" i="33"/>
  <c r="G114" i="33"/>
  <c r="G113" i="33"/>
  <c r="G112" i="33"/>
  <c r="G111" i="33"/>
  <c r="G108" i="33"/>
  <c r="F104" i="33"/>
  <c r="E104" i="33"/>
  <c r="D104" i="33"/>
  <c r="G102" i="33"/>
  <c r="F101" i="33"/>
  <c r="E101" i="33"/>
  <c r="D101" i="33"/>
  <c r="G99" i="33"/>
  <c r="G98" i="33"/>
  <c r="G97" i="33"/>
  <c r="G96" i="33"/>
  <c r="G95" i="33"/>
  <c r="F54" i="33"/>
  <c r="E54" i="33"/>
  <c r="D54" i="33"/>
  <c r="G53" i="33"/>
  <c r="F50" i="33"/>
  <c r="E50" i="33"/>
  <c r="D50" i="33"/>
  <c r="F49" i="33"/>
  <c r="E49" i="33"/>
  <c r="D49" i="33"/>
  <c r="G47" i="33"/>
  <c r="F46" i="33"/>
  <c r="E46" i="33"/>
  <c r="D46" i="33"/>
  <c r="G45" i="33"/>
  <c r="G44" i="33"/>
  <c r="G43" i="33"/>
  <c r="G42" i="33"/>
  <c r="G41" i="33"/>
  <c r="G40" i="33"/>
  <c r="G28" i="33"/>
  <c r="G27" i="33"/>
  <c r="G26" i="33"/>
  <c r="G25" i="33"/>
  <c r="G24" i="33"/>
  <c r="F23" i="33"/>
  <c r="E23" i="33"/>
  <c r="D23" i="33"/>
  <c r="G22" i="33"/>
  <c r="G21" i="33"/>
  <c r="G20" i="33"/>
  <c r="G19" i="33"/>
  <c r="G18" i="33"/>
  <c r="G17" i="33"/>
  <c r="G11" i="33"/>
  <c r="G10" i="33"/>
  <c r="F9" i="33"/>
  <c r="E9" i="33"/>
  <c r="D9" i="33"/>
  <c r="D8" i="43"/>
  <c r="E8" i="43"/>
  <c r="C8" i="43"/>
  <c r="D10" i="43"/>
  <c r="E10" i="43"/>
  <c r="C10" i="43"/>
  <c r="D9" i="43"/>
  <c r="E9" i="43"/>
  <c r="C9" i="43"/>
  <c r="F38" i="43"/>
  <c r="F34" i="43"/>
  <c r="F29" i="43"/>
  <c r="E31" i="43"/>
  <c r="D31" i="43"/>
  <c r="C31" i="43"/>
  <c r="F30" i="43"/>
  <c r="F23" i="43"/>
  <c r="F22" i="43"/>
  <c r="F20" i="43"/>
  <c r="F17" i="43"/>
  <c r="F16" i="43"/>
  <c r="F15" i="43"/>
  <c r="F14" i="43"/>
  <c r="F13" i="43"/>
  <c r="F12" i="43"/>
  <c r="E11" i="43"/>
  <c r="D11" i="43"/>
  <c r="C11" i="43"/>
  <c r="F38" i="40"/>
  <c r="G161" i="33" l="1"/>
  <c r="G109" i="33"/>
  <c r="F126" i="33"/>
  <c r="G121" i="33"/>
  <c r="D39" i="33"/>
  <c r="E8" i="33"/>
  <c r="G9" i="33"/>
  <c r="G54" i="33"/>
  <c r="E94" i="33"/>
  <c r="D154" i="33"/>
  <c r="D8" i="33"/>
  <c r="D110" i="33"/>
  <c r="G133" i="33"/>
  <c r="G137" i="33"/>
  <c r="G183" i="33"/>
  <c r="E39" i="33"/>
  <c r="D165" i="33"/>
  <c r="G117" i="33"/>
  <c r="E143" i="33"/>
  <c r="G176" i="33"/>
  <c r="D94" i="33"/>
  <c r="D143" i="33"/>
  <c r="F165" i="33"/>
  <c r="G104" i="33"/>
  <c r="G50" i="33"/>
  <c r="G141" i="33"/>
  <c r="G153" i="33"/>
  <c r="F8" i="33"/>
  <c r="G125" i="33"/>
  <c r="G150" i="33"/>
  <c r="F39" i="33"/>
  <c r="D126" i="33"/>
  <c r="E165" i="33"/>
  <c r="F110" i="33"/>
  <c r="G175" i="33"/>
  <c r="G101" i="33"/>
  <c r="G105" i="33"/>
  <c r="E110" i="33"/>
  <c r="G136" i="33"/>
  <c r="G187" i="33"/>
  <c r="E126" i="33"/>
  <c r="G120" i="33"/>
  <c r="F154" i="33"/>
  <c r="G46" i="33"/>
  <c r="F143" i="33"/>
  <c r="E154" i="33"/>
  <c r="G190" i="33"/>
  <c r="G49" i="33"/>
  <c r="F94" i="33"/>
  <c r="G164" i="33"/>
  <c r="G172" i="33"/>
  <c r="F10" i="43"/>
  <c r="F11" i="43"/>
  <c r="F31" i="43"/>
  <c r="E142" i="33" l="1"/>
  <c r="G39" i="33"/>
  <c r="G143" i="33"/>
  <c r="D142" i="33"/>
  <c r="G165" i="33"/>
  <c r="D38" i="33"/>
  <c r="G154" i="33"/>
  <c r="G110" i="33"/>
  <c r="G126" i="33"/>
  <c r="G94" i="33"/>
  <c r="G8" i="33"/>
  <c r="F142" i="33"/>
  <c r="E38" i="33"/>
  <c r="F38" i="33"/>
  <c r="F9" i="43"/>
  <c r="F8" i="43"/>
  <c r="D37" i="33" l="1"/>
  <c r="E37" i="33"/>
  <c r="G38" i="33"/>
  <c r="F37" i="33"/>
  <c r="G37" i="33" l="1"/>
  <c r="J42" i="40"/>
  <c r="J40" i="40"/>
  <c r="J39" i="40"/>
  <c r="J38" i="40"/>
  <c r="I37" i="40"/>
  <c r="H37" i="40"/>
  <c r="G37" i="40"/>
  <c r="J36" i="40"/>
  <c r="J35" i="40"/>
  <c r="J34" i="40"/>
  <c r="J33" i="40"/>
  <c r="J32" i="40"/>
  <c r="I31" i="40"/>
  <c r="J31" i="40" s="1"/>
  <c r="H31" i="40"/>
  <c r="G31" i="40"/>
  <c r="J30" i="40"/>
  <c r="J28" i="40"/>
  <c r="J26" i="40"/>
  <c r="J25" i="40"/>
  <c r="J24" i="40"/>
  <c r="I23" i="40"/>
  <c r="I11" i="40" s="1"/>
  <c r="H23" i="40"/>
  <c r="G23" i="40"/>
  <c r="J22" i="40"/>
  <c r="J21" i="40"/>
  <c r="J20" i="40"/>
  <c r="J17" i="40"/>
  <c r="J16" i="40"/>
  <c r="J15" i="40"/>
  <c r="J14" i="40"/>
  <c r="J13" i="40"/>
  <c r="J12" i="40"/>
  <c r="H11" i="40"/>
  <c r="G11" i="40"/>
  <c r="H10" i="40"/>
  <c r="G10" i="40"/>
  <c r="H9" i="40"/>
  <c r="G9" i="40"/>
  <c r="H8" i="40"/>
  <c r="G8" i="40"/>
  <c r="M47" i="40"/>
  <c r="M46" i="40"/>
  <c r="L46" i="40"/>
  <c r="M45" i="40"/>
  <c r="L45" i="40"/>
  <c r="M44" i="40"/>
  <c r="M42" i="40"/>
  <c r="L42" i="40"/>
  <c r="K42" i="40"/>
  <c r="M40" i="40"/>
  <c r="L40" i="40"/>
  <c r="K40" i="40"/>
  <c r="M39" i="40"/>
  <c r="L39" i="40"/>
  <c r="K39" i="40"/>
  <c r="F39" i="40"/>
  <c r="M38" i="40"/>
  <c r="L38" i="40"/>
  <c r="K38" i="40"/>
  <c r="E37" i="40"/>
  <c r="E10" i="40" s="1"/>
  <c r="D37" i="40"/>
  <c r="L37" i="40" s="1"/>
  <c r="C37" i="40"/>
  <c r="K37" i="40" s="1"/>
  <c r="M36" i="40"/>
  <c r="L36" i="40"/>
  <c r="F36" i="40"/>
  <c r="M35" i="40"/>
  <c r="L35" i="40"/>
  <c r="F35" i="40"/>
  <c r="M34" i="40"/>
  <c r="L34" i="40"/>
  <c r="F34" i="40"/>
  <c r="F33" i="40"/>
  <c r="E31" i="40"/>
  <c r="D31" i="40"/>
  <c r="L31" i="40" s="1"/>
  <c r="C31" i="40"/>
  <c r="K31" i="40" s="1"/>
  <c r="M30" i="40"/>
  <c r="L30" i="40"/>
  <c r="K30" i="40"/>
  <c r="F30" i="40"/>
  <c r="M28" i="40"/>
  <c r="L28" i="40"/>
  <c r="K28" i="40"/>
  <c r="F28" i="40"/>
  <c r="L26" i="40"/>
  <c r="K26" i="40"/>
  <c r="F26" i="40"/>
  <c r="M25" i="40"/>
  <c r="L25" i="40"/>
  <c r="K25" i="40"/>
  <c r="F25" i="40"/>
  <c r="M24" i="40"/>
  <c r="L24" i="40"/>
  <c r="K24" i="40"/>
  <c r="F24" i="40"/>
  <c r="L23" i="40"/>
  <c r="K23" i="40"/>
  <c r="M22" i="40"/>
  <c r="L22" i="40"/>
  <c r="K22" i="40"/>
  <c r="F22" i="40"/>
  <c r="M21" i="40"/>
  <c r="L21" i="40"/>
  <c r="K21" i="40"/>
  <c r="F21" i="40"/>
  <c r="M20" i="40"/>
  <c r="L20" i="40"/>
  <c r="K20" i="40"/>
  <c r="F20" i="40"/>
  <c r="L17" i="40"/>
  <c r="K17" i="40"/>
  <c r="F17" i="40"/>
  <c r="M16" i="40"/>
  <c r="L16" i="40"/>
  <c r="K16" i="40"/>
  <c r="F16" i="40"/>
  <c r="M15" i="40"/>
  <c r="L15" i="40"/>
  <c r="K15" i="40"/>
  <c r="F15" i="40"/>
  <c r="M14" i="40"/>
  <c r="L14" i="40"/>
  <c r="K14" i="40"/>
  <c r="F14" i="40"/>
  <c r="M13" i="40"/>
  <c r="L13" i="40"/>
  <c r="K13" i="40"/>
  <c r="F13" i="40"/>
  <c r="M12" i="40"/>
  <c r="L12" i="40"/>
  <c r="K12" i="40"/>
  <c r="F12" i="40"/>
  <c r="E11" i="40"/>
  <c r="D11" i="40"/>
  <c r="J41" i="34"/>
  <c r="J40" i="34"/>
  <c r="J39" i="34"/>
  <c r="K78" i="34"/>
  <c r="K77" i="34"/>
  <c r="F78" i="34"/>
  <c r="F77" i="34"/>
  <c r="K76" i="34"/>
  <c r="F76" i="34"/>
  <c r="K75" i="34"/>
  <c r="F75" i="34"/>
  <c r="K38" i="34"/>
  <c r="J38" i="34"/>
  <c r="F41" i="34"/>
  <c r="F40" i="34"/>
  <c r="F39" i="34"/>
  <c r="F38" i="34"/>
  <c r="D29" i="34"/>
  <c r="E29" i="34"/>
  <c r="C29" i="34"/>
  <c r="F31" i="34"/>
  <c r="D11" i="34"/>
  <c r="E11" i="34"/>
  <c r="C11" i="34"/>
  <c r="E8" i="40" l="1"/>
  <c r="M37" i="40"/>
  <c r="E9" i="40"/>
  <c r="I8" i="40"/>
  <c r="J8" i="40" s="1"/>
  <c r="J11" i="40"/>
  <c r="I9" i="40"/>
  <c r="J9" i="40" s="1"/>
  <c r="I10" i="40"/>
  <c r="J10" i="40" s="1"/>
  <c r="J23" i="40"/>
  <c r="J37" i="40"/>
  <c r="M11" i="40"/>
  <c r="M23" i="40"/>
  <c r="C10" i="40"/>
  <c r="K10" i="40" s="1"/>
  <c r="F37" i="40"/>
  <c r="D10" i="40"/>
  <c r="C11" i="40"/>
  <c r="M31" i="40"/>
  <c r="L11" i="40"/>
  <c r="F23" i="40"/>
  <c r="D8" i="40"/>
  <c r="L8" i="40" s="1"/>
  <c r="F11" i="40"/>
  <c r="F31" i="40"/>
  <c r="D9" i="40"/>
  <c r="L9" i="40" s="1"/>
  <c r="F8" i="40" l="1"/>
  <c r="M8" i="40"/>
  <c r="M10" i="40"/>
  <c r="F10" i="40"/>
  <c r="L10" i="40"/>
  <c r="M9" i="40"/>
  <c r="K11" i="40"/>
  <c r="C9" i="40"/>
  <c r="K9" i="40" s="1"/>
  <c r="C8" i="40"/>
  <c r="K8" i="40" s="1"/>
  <c r="F9" i="40"/>
  <c r="J34" i="34" l="1"/>
  <c r="J32" i="34"/>
  <c r="J29" i="34"/>
  <c r="J28" i="34"/>
  <c r="J27" i="34"/>
  <c r="J26" i="34"/>
  <c r="J25" i="34"/>
  <c r="J24" i="34"/>
  <c r="J22" i="34"/>
  <c r="J21" i="34"/>
  <c r="J20" i="34"/>
  <c r="J19" i="34"/>
  <c r="J18" i="34"/>
  <c r="J17" i="34"/>
  <c r="J16" i="34"/>
  <c r="J15" i="34"/>
  <c r="J14" i="34"/>
  <c r="J13" i="34"/>
  <c r="J12" i="34"/>
  <c r="J11" i="34"/>
  <c r="I10" i="34"/>
  <c r="H10" i="34"/>
  <c r="G10" i="34"/>
  <c r="G8" i="34" s="1"/>
  <c r="I9" i="34"/>
  <c r="J9" i="34" s="1"/>
  <c r="H9" i="34"/>
  <c r="G9" i="34"/>
  <c r="M41" i="34"/>
  <c r="L41" i="34"/>
  <c r="M40" i="34"/>
  <c r="L40" i="34"/>
  <c r="M39" i="34"/>
  <c r="L39" i="34"/>
  <c r="M38" i="34"/>
  <c r="L38" i="34"/>
  <c r="M37" i="34"/>
  <c r="M36" i="34"/>
  <c r="M35" i="34"/>
  <c r="M34" i="34"/>
  <c r="L34" i="34"/>
  <c r="K34" i="34"/>
  <c r="F34" i="34"/>
  <c r="M33" i="34"/>
  <c r="M32" i="34"/>
  <c r="L32" i="34"/>
  <c r="K32" i="34"/>
  <c r="F32" i="34"/>
  <c r="M31" i="34"/>
  <c r="K31" i="34"/>
  <c r="M29" i="34"/>
  <c r="L29" i="34"/>
  <c r="K29" i="34"/>
  <c r="F29" i="34"/>
  <c r="M28" i="34"/>
  <c r="L28" i="34"/>
  <c r="K28" i="34"/>
  <c r="F28" i="34"/>
  <c r="M27" i="34"/>
  <c r="L27" i="34"/>
  <c r="K27" i="34"/>
  <c r="F27" i="34"/>
  <c r="M26" i="34"/>
  <c r="L26" i="34"/>
  <c r="K26" i="34"/>
  <c r="F26" i="34"/>
  <c r="M25" i="34"/>
  <c r="L25" i="34"/>
  <c r="K25" i="34"/>
  <c r="F25" i="34"/>
  <c r="L24" i="34"/>
  <c r="K24" i="34"/>
  <c r="F24" i="34"/>
  <c r="M22" i="34"/>
  <c r="L22" i="34"/>
  <c r="K22" i="34"/>
  <c r="F22" i="34"/>
  <c r="M21" i="34"/>
  <c r="L21" i="34"/>
  <c r="K21" i="34"/>
  <c r="F21" i="34"/>
  <c r="M20" i="34"/>
  <c r="L20" i="34"/>
  <c r="K20" i="34"/>
  <c r="F20" i="34"/>
  <c r="M19" i="34"/>
  <c r="L19" i="34"/>
  <c r="K19" i="34"/>
  <c r="F19" i="34"/>
  <c r="M18" i="34"/>
  <c r="L18" i="34"/>
  <c r="K18" i="34"/>
  <c r="F18" i="34"/>
  <c r="M17" i="34"/>
  <c r="L17" i="34"/>
  <c r="K17" i="34"/>
  <c r="F17" i="34"/>
  <c r="M16" i="34"/>
  <c r="L16" i="34"/>
  <c r="K16" i="34"/>
  <c r="F16" i="34"/>
  <c r="M15" i="34"/>
  <c r="L15" i="34"/>
  <c r="K15" i="34"/>
  <c r="F15" i="34"/>
  <c r="M14" i="34"/>
  <c r="L14" i="34"/>
  <c r="K14" i="34"/>
  <c r="F14" i="34"/>
  <c r="M13" i="34"/>
  <c r="L13" i="34"/>
  <c r="K13" i="34"/>
  <c r="F13" i="34"/>
  <c r="M12" i="34"/>
  <c r="L12" i="34"/>
  <c r="K12" i="34"/>
  <c r="F12" i="34"/>
  <c r="M11" i="34"/>
  <c r="L11" i="34"/>
  <c r="K11" i="34"/>
  <c r="F11" i="34"/>
  <c r="E10" i="34"/>
  <c r="D10" i="34"/>
  <c r="C10" i="34"/>
  <c r="E9" i="34"/>
  <c r="E8" i="34" s="1"/>
  <c r="D9" i="34"/>
  <c r="C9" i="34"/>
  <c r="H79" i="30"/>
  <c r="H78" i="30"/>
  <c r="H77" i="30"/>
  <c r="H76" i="30"/>
  <c r="H75" i="30"/>
  <c r="H74" i="30"/>
  <c r="H73" i="30"/>
  <c r="H72" i="30"/>
  <c r="H71" i="30"/>
  <c r="H70" i="30"/>
  <c r="H69" i="30"/>
  <c r="H68" i="30"/>
  <c r="H67" i="30"/>
  <c r="H66" i="30"/>
  <c r="H65" i="30"/>
  <c r="H64" i="30"/>
  <c r="H63" i="30"/>
  <c r="H62" i="30"/>
  <c r="H61" i="30"/>
  <c r="H60" i="30"/>
  <c r="H59" i="30"/>
  <c r="H58" i="30"/>
  <c r="H57" i="30"/>
  <c r="H56" i="30"/>
  <c r="H55" i="30"/>
  <c r="H54" i="30"/>
  <c r="H53" i="30"/>
  <c r="H52" i="30"/>
  <c r="H51" i="30"/>
  <c r="H50" i="30"/>
  <c r="H49" i="30"/>
  <c r="H48" i="30"/>
  <c r="H47" i="30"/>
  <c r="H46" i="30"/>
  <c r="H45" i="30"/>
  <c r="H44" i="30"/>
  <c r="H43" i="30"/>
  <c r="H42" i="30"/>
  <c r="H41" i="30"/>
  <c r="H40" i="30"/>
  <c r="H39" i="30"/>
  <c r="H38" i="30"/>
  <c r="H37" i="30"/>
  <c r="H36" i="30"/>
  <c r="H35" i="30"/>
  <c r="H34" i="30"/>
  <c r="H33" i="30"/>
  <c r="H32" i="30"/>
  <c r="H31" i="30"/>
  <c r="H30" i="30"/>
  <c r="H27" i="30" s="1"/>
  <c r="H8" i="30" s="1"/>
  <c r="H29" i="30"/>
  <c r="M74" i="30"/>
  <c r="M73" i="30"/>
  <c r="M72" i="30"/>
  <c r="M71" i="30"/>
  <c r="M70" i="30"/>
  <c r="M69" i="30"/>
  <c r="M68" i="30"/>
  <c r="M67" i="30"/>
  <c r="M66" i="30"/>
  <c r="M65" i="30"/>
  <c r="M64" i="30"/>
  <c r="M63" i="30"/>
  <c r="M62" i="30"/>
  <c r="M61" i="30"/>
  <c r="M60" i="30"/>
  <c r="M59" i="30"/>
  <c r="M58" i="30"/>
  <c r="M57" i="30"/>
  <c r="M56" i="30"/>
  <c r="M55" i="30"/>
  <c r="M54" i="30"/>
  <c r="M53" i="30"/>
  <c r="M52" i="30"/>
  <c r="M51" i="30"/>
  <c r="M50" i="30"/>
  <c r="M49" i="30"/>
  <c r="M48" i="30"/>
  <c r="M47" i="30"/>
  <c r="M46" i="30"/>
  <c r="M45" i="30"/>
  <c r="M44" i="30"/>
  <c r="M43" i="30"/>
  <c r="M42" i="30"/>
  <c r="M41" i="30"/>
  <c r="M40" i="30"/>
  <c r="M39" i="30"/>
  <c r="M38" i="30"/>
  <c r="M37" i="30"/>
  <c r="M36" i="30"/>
  <c r="M35" i="30"/>
  <c r="M34" i="30"/>
  <c r="M33" i="30"/>
  <c r="M32" i="30"/>
  <c r="M31" i="30"/>
  <c r="M30" i="30"/>
  <c r="M29" i="30"/>
  <c r="M28" i="30"/>
  <c r="M11" i="30"/>
  <c r="M12" i="30"/>
  <c r="M13" i="30"/>
  <c r="M14" i="30"/>
  <c r="M15" i="30"/>
  <c r="M16" i="30"/>
  <c r="M17" i="30"/>
  <c r="M18" i="30"/>
  <c r="M19" i="30"/>
  <c r="M20" i="30"/>
  <c r="M21" i="30"/>
  <c r="M22" i="30"/>
  <c r="M23" i="30"/>
  <c r="M24" i="30"/>
  <c r="M25" i="30"/>
  <c r="M26" i="30"/>
  <c r="M10" i="30"/>
  <c r="G9" i="30"/>
  <c r="G10" i="30"/>
  <c r="G11" i="30"/>
  <c r="G12" i="30"/>
  <c r="G13" i="30"/>
  <c r="G14" i="30"/>
  <c r="G15" i="30"/>
  <c r="G16" i="30"/>
  <c r="G17" i="30"/>
  <c r="G18" i="30"/>
  <c r="G19" i="30"/>
  <c r="G20" i="30"/>
  <c r="G24" i="30"/>
  <c r="G25" i="30"/>
  <c r="G26" i="30"/>
  <c r="G27" i="30"/>
  <c r="G33" i="30"/>
  <c r="G34" i="30"/>
  <c r="G35" i="30"/>
  <c r="G37" i="30"/>
  <c r="G38" i="30"/>
  <c r="G39" i="30"/>
  <c r="G40" i="30"/>
  <c r="G42" i="30"/>
  <c r="G43" i="30"/>
  <c r="G44" i="30"/>
  <c r="G45" i="30"/>
  <c r="G50" i="30"/>
  <c r="G51" i="30"/>
  <c r="G52" i="30"/>
  <c r="G53" i="30"/>
  <c r="G54" i="30"/>
  <c r="G56" i="30"/>
  <c r="G57" i="30"/>
  <c r="G58" i="30"/>
  <c r="G59" i="30"/>
  <c r="G60" i="30"/>
  <c r="G61" i="30"/>
  <c r="G62" i="30"/>
  <c r="G63" i="30"/>
  <c r="G64" i="30"/>
  <c r="G65" i="30"/>
  <c r="G67" i="30"/>
  <c r="G68" i="30"/>
  <c r="G69" i="30"/>
  <c r="G71" i="30"/>
  <c r="G72" i="30"/>
  <c r="G74" i="30"/>
  <c r="G75" i="30"/>
  <c r="G76" i="30"/>
  <c r="G77" i="30"/>
  <c r="G78" i="30"/>
  <c r="G79" i="30"/>
  <c r="L74" i="30"/>
  <c r="L73" i="30"/>
  <c r="L71" i="30"/>
  <c r="L70" i="30"/>
  <c r="L69" i="30"/>
  <c r="L68" i="30"/>
  <c r="L67" i="30"/>
  <c r="L66" i="30"/>
  <c r="L64" i="30"/>
  <c r="L63" i="30"/>
  <c r="L61" i="30"/>
  <c r="L60" i="30"/>
  <c r="L59" i="30"/>
  <c r="L58" i="30"/>
  <c r="L57" i="30"/>
  <c r="L56" i="30"/>
  <c r="L55" i="30"/>
  <c r="L54" i="30"/>
  <c r="L53" i="30"/>
  <c r="L52" i="30"/>
  <c r="L51" i="30"/>
  <c r="L50" i="30"/>
  <c r="L49" i="30"/>
  <c r="L48" i="30"/>
  <c r="L47" i="30"/>
  <c r="L46" i="30"/>
  <c r="L45" i="30"/>
  <c r="L44" i="30"/>
  <c r="L43" i="30"/>
  <c r="L42" i="30"/>
  <c r="L41" i="30"/>
  <c r="L40" i="30"/>
  <c r="L39" i="30"/>
  <c r="L38" i="30"/>
  <c r="L37" i="30"/>
  <c r="L36" i="30"/>
  <c r="L35" i="30"/>
  <c r="L34" i="30"/>
  <c r="L33" i="30"/>
  <c r="K27" i="30"/>
  <c r="L27" i="30" s="1"/>
  <c r="J27" i="30"/>
  <c r="I27" i="30"/>
  <c r="L26" i="30"/>
  <c r="L25" i="30"/>
  <c r="L24" i="30"/>
  <c r="L20" i="30"/>
  <c r="L19" i="30"/>
  <c r="L18" i="30"/>
  <c r="L17" i="30"/>
  <c r="L16" i="30"/>
  <c r="L15" i="30"/>
  <c r="L14" i="30"/>
  <c r="L13" i="30"/>
  <c r="L12" i="30"/>
  <c r="L11" i="30"/>
  <c r="L10" i="30"/>
  <c r="K9" i="30"/>
  <c r="J9" i="30"/>
  <c r="J8" i="30" s="1"/>
  <c r="I9" i="30"/>
  <c r="I8" i="30"/>
  <c r="F142" i="39"/>
  <c r="F130" i="39"/>
  <c r="F124" i="39"/>
  <c r="F125" i="39"/>
  <c r="F131" i="39"/>
  <c r="F118" i="39"/>
  <c r="F104" i="39"/>
  <c r="F98" i="39"/>
  <c r="F93" i="39"/>
  <c r="F86" i="39"/>
  <c r="F80" i="39"/>
  <c r="F74" i="39"/>
  <c r="F62" i="39"/>
  <c r="F56" i="39"/>
  <c r="F44" i="39"/>
  <c r="F139" i="39"/>
  <c r="F133" i="39"/>
  <c r="F128" i="39"/>
  <c r="F121" i="39"/>
  <c r="F115" i="39"/>
  <c r="F101" i="39"/>
  <c r="F95" i="39"/>
  <c r="F90" i="39"/>
  <c r="F84" i="39"/>
  <c r="F83" i="39"/>
  <c r="F78" i="39"/>
  <c r="F77" i="39"/>
  <c r="F71" i="39"/>
  <c r="F53" i="39"/>
  <c r="F59" i="39"/>
  <c r="F41" i="39"/>
  <c r="M10" i="34" l="1"/>
  <c r="L10" i="34"/>
  <c r="K10" i="34"/>
  <c r="H8" i="34"/>
  <c r="K9" i="34"/>
  <c r="L9" i="34"/>
  <c r="I8" i="34"/>
  <c r="M9" i="34"/>
  <c r="J10" i="34"/>
  <c r="F9" i="34"/>
  <c r="C8" i="34"/>
  <c r="K8" i="34" s="1"/>
  <c r="D8" i="34"/>
  <c r="L8" i="34" s="1"/>
  <c r="F10" i="34"/>
  <c r="L9" i="30"/>
  <c r="K8" i="30"/>
  <c r="L8" i="30" s="1"/>
  <c r="J8" i="34" l="1"/>
  <c r="M8" i="34"/>
  <c r="F8" i="34"/>
  <c r="F143" i="39"/>
  <c r="F141" i="39"/>
  <c r="F140" i="39"/>
  <c r="F138" i="39"/>
  <c r="F137" i="39"/>
  <c r="F136" i="39"/>
  <c r="F135" i="39"/>
  <c r="F134" i="39"/>
  <c r="F132" i="39"/>
  <c r="F129" i="39"/>
  <c r="F127" i="39"/>
  <c r="F126" i="39"/>
  <c r="F123" i="39"/>
  <c r="F122" i="39"/>
  <c r="F120" i="39"/>
  <c r="F119" i="39"/>
  <c r="F117" i="39"/>
  <c r="F116" i="39"/>
  <c r="F114" i="39"/>
  <c r="F113" i="39"/>
  <c r="F112" i="39"/>
  <c r="F111" i="39"/>
  <c r="F110" i="39"/>
  <c r="F109" i="39"/>
  <c r="F108" i="39"/>
  <c r="F107" i="39"/>
  <c r="F106" i="39"/>
  <c r="F105" i="39"/>
  <c r="F103" i="39"/>
  <c r="F102" i="39"/>
  <c r="F100" i="39"/>
  <c r="F99" i="39"/>
  <c r="F97" i="39"/>
  <c r="F96" i="39"/>
  <c r="F94" i="39"/>
  <c r="F92" i="39"/>
  <c r="F91" i="39"/>
  <c r="F89" i="39"/>
  <c r="F88" i="39"/>
  <c r="F87" i="39"/>
  <c r="F85" i="39"/>
  <c r="F82" i="39"/>
  <c r="F81" i="39"/>
  <c r="F79" i="39"/>
  <c r="F76" i="39"/>
  <c r="F75" i="39"/>
  <c r="F73" i="39"/>
  <c r="F72" i="39"/>
  <c r="F70" i="39"/>
  <c r="F69" i="39"/>
  <c r="F68" i="39"/>
  <c r="F67" i="39"/>
  <c r="F66" i="39"/>
  <c r="F65" i="39"/>
  <c r="F64" i="39"/>
  <c r="F63" i="39"/>
  <c r="F61" i="39"/>
  <c r="F60" i="39"/>
  <c r="F58" i="39"/>
  <c r="F57" i="39"/>
  <c r="F55" i="39"/>
  <c r="F54" i="39"/>
  <c r="F52" i="39"/>
  <c r="F51" i="39"/>
  <c r="F50" i="39"/>
  <c r="F49" i="39"/>
  <c r="F48" i="39"/>
  <c r="F47" i="39"/>
  <c r="F46" i="39"/>
  <c r="F45" i="39"/>
  <c r="F43" i="39"/>
  <c r="F42" i="39"/>
  <c r="F40" i="39"/>
  <c r="F39" i="39"/>
  <c r="F38" i="39"/>
  <c r="F37" i="39"/>
  <c r="F36" i="39"/>
  <c r="F35" i="39"/>
  <c r="F34" i="39"/>
  <c r="F33" i="39"/>
  <c r="F32" i="39"/>
  <c r="F31" i="39"/>
  <c r="F30" i="39"/>
  <c r="F29" i="39"/>
  <c r="F28" i="39"/>
  <c r="F27" i="39"/>
  <c r="F26" i="39"/>
  <c r="F25" i="39"/>
  <c r="F24" i="39"/>
  <c r="F23" i="39"/>
  <c r="F22" i="39"/>
  <c r="F21" i="39"/>
  <c r="F20" i="39"/>
  <c r="F19" i="39"/>
  <c r="F18" i="39"/>
  <c r="F17" i="39"/>
  <c r="F16" i="39"/>
  <c r="F15" i="39"/>
  <c r="F14" i="39"/>
  <c r="F13" i="39"/>
  <c r="F12" i="39"/>
  <c r="F11" i="39"/>
  <c r="F10" i="39"/>
  <c r="F9" i="39"/>
  <c r="F8" i="39"/>
  <c r="CH35" i="41"/>
  <c r="CD31" i="41"/>
  <c r="CD38" i="41"/>
  <c r="CD22" i="41"/>
  <c r="BV37" i="41"/>
  <c r="AN18" i="41"/>
  <c r="AO18" i="41"/>
  <c r="AM18" i="41"/>
  <c r="AO17" i="41"/>
  <c r="AN17" i="41"/>
  <c r="AM17" i="41"/>
  <c r="AP28" i="41"/>
  <c r="CK18" i="41"/>
  <c r="CJ18" i="41"/>
  <c r="CI18" i="41"/>
  <c r="CK17" i="41"/>
  <c r="CK19" i="41" s="1"/>
  <c r="CJ17" i="41"/>
  <c r="CI17" i="41"/>
  <c r="CI19" i="41" s="1"/>
  <c r="CK15" i="41"/>
  <c r="CJ15" i="41"/>
  <c r="CL15" i="41" s="1"/>
  <c r="CI15" i="41"/>
  <c r="CK14" i="41"/>
  <c r="CJ14" i="41"/>
  <c r="CI14" i="41"/>
  <c r="CK13" i="41"/>
  <c r="CJ13" i="41"/>
  <c r="CI13" i="41"/>
  <c r="CK12" i="41"/>
  <c r="CJ12" i="41"/>
  <c r="CI12" i="41"/>
  <c r="CK11" i="41"/>
  <c r="CJ11" i="41"/>
  <c r="CI11" i="41"/>
  <c r="CK10" i="41"/>
  <c r="CJ10" i="41"/>
  <c r="CI10" i="41"/>
  <c r="CI16" i="41" s="1"/>
  <c r="CI9" i="41" s="1"/>
  <c r="CG18" i="41"/>
  <c r="CF18" i="41"/>
  <c r="CE18" i="41"/>
  <c r="CG17" i="41"/>
  <c r="CG19" i="41" s="1"/>
  <c r="CF17" i="41"/>
  <c r="CE17" i="41"/>
  <c r="CE19" i="41" s="1"/>
  <c r="CG15" i="41"/>
  <c r="CF15" i="41"/>
  <c r="CE15" i="41"/>
  <c r="CG14" i="41"/>
  <c r="CF14" i="41"/>
  <c r="CE14" i="41"/>
  <c r="CG13" i="41"/>
  <c r="CF13" i="41"/>
  <c r="CE13" i="41"/>
  <c r="CG12" i="41"/>
  <c r="CF12" i="41"/>
  <c r="CE12" i="41"/>
  <c r="CG11" i="41"/>
  <c r="CF11" i="41"/>
  <c r="CH11" i="41" s="1"/>
  <c r="CE11" i="41"/>
  <c r="CG10" i="41"/>
  <c r="CF10" i="41"/>
  <c r="CE10" i="41"/>
  <c r="CC18" i="41"/>
  <c r="CB18" i="41"/>
  <c r="CA18" i="41"/>
  <c r="CC17" i="41"/>
  <c r="CC19" i="41" s="1"/>
  <c r="CB17" i="41"/>
  <c r="CA17" i="41"/>
  <c r="CA19" i="41" s="1"/>
  <c r="CC15" i="41"/>
  <c r="CD15" i="41" s="1"/>
  <c r="CB15" i="41"/>
  <c r="CA15" i="41"/>
  <c r="CC14" i="41"/>
  <c r="CB14" i="41"/>
  <c r="CA14" i="41"/>
  <c r="CC13" i="41"/>
  <c r="CB13" i="41"/>
  <c r="CA13" i="41"/>
  <c r="CC12" i="41"/>
  <c r="CB12" i="41"/>
  <c r="CA12" i="41"/>
  <c r="CC11" i="41"/>
  <c r="CD11" i="41" s="1"/>
  <c r="CB11" i="41"/>
  <c r="CA11" i="41"/>
  <c r="CC10" i="41"/>
  <c r="CB10" i="41"/>
  <c r="CA10" i="41"/>
  <c r="CA16" i="41" s="1"/>
  <c r="CA9" i="41" s="1"/>
  <c r="BY18" i="41"/>
  <c r="BX18" i="41"/>
  <c r="BW18" i="41"/>
  <c r="BY17" i="41"/>
  <c r="BY19" i="41" s="1"/>
  <c r="BX17" i="41"/>
  <c r="BW17" i="41"/>
  <c r="BW19" i="41" s="1"/>
  <c r="BY15" i="41"/>
  <c r="BX15" i="41"/>
  <c r="BW15" i="41"/>
  <c r="BY14" i="41"/>
  <c r="BX14" i="41"/>
  <c r="BW14" i="41"/>
  <c r="BY13" i="41"/>
  <c r="BZ13" i="41" s="1"/>
  <c r="BX13" i="41"/>
  <c r="BW13" i="41"/>
  <c r="BY12" i="41"/>
  <c r="BX12" i="41"/>
  <c r="BW12" i="41"/>
  <c r="BY11" i="41"/>
  <c r="BX11" i="41"/>
  <c r="BW11" i="41"/>
  <c r="BY10" i="41"/>
  <c r="BX10" i="41"/>
  <c r="BW10" i="41"/>
  <c r="BU18" i="41"/>
  <c r="BT18" i="41"/>
  <c r="BS18" i="41"/>
  <c r="BU17" i="41"/>
  <c r="BU19" i="41" s="1"/>
  <c r="BT17" i="41"/>
  <c r="BS17" i="41"/>
  <c r="BU15" i="41"/>
  <c r="BV15" i="41" s="1"/>
  <c r="BT15" i="41"/>
  <c r="BS15" i="41"/>
  <c r="BU14" i="41"/>
  <c r="BT14" i="41"/>
  <c r="BS14" i="41"/>
  <c r="BU13" i="41"/>
  <c r="BT13" i="41"/>
  <c r="BV13" i="41" s="1"/>
  <c r="BS13" i="41"/>
  <c r="BU12" i="41"/>
  <c r="BT12" i="41"/>
  <c r="BS12" i="41"/>
  <c r="BU11" i="41"/>
  <c r="BT11" i="41"/>
  <c r="BS11" i="41"/>
  <c r="BU10" i="41"/>
  <c r="BT10" i="41"/>
  <c r="BS10" i="41"/>
  <c r="BQ18" i="41"/>
  <c r="BP18" i="41"/>
  <c r="BO18" i="41"/>
  <c r="BQ17" i="41"/>
  <c r="BQ19" i="41" s="1"/>
  <c r="BP17" i="41"/>
  <c r="BO17" i="41"/>
  <c r="BQ15" i="41"/>
  <c r="BP15" i="41"/>
  <c r="BR15" i="41" s="1"/>
  <c r="BO15" i="41"/>
  <c r="BQ14" i="41"/>
  <c r="BP14" i="41"/>
  <c r="BO14" i="41"/>
  <c r="BQ12" i="41"/>
  <c r="BP12" i="41"/>
  <c r="BO12" i="41"/>
  <c r="BQ11" i="41"/>
  <c r="BP11" i="41"/>
  <c r="BR11" i="41" s="1"/>
  <c r="BO11" i="41"/>
  <c r="BQ10" i="41"/>
  <c r="BQ16" i="41" s="1"/>
  <c r="BQ9" i="41" s="1"/>
  <c r="BP10" i="41"/>
  <c r="BO10" i="41"/>
  <c r="BM18" i="41"/>
  <c r="BL18" i="41"/>
  <c r="BK18" i="41"/>
  <c r="BM17" i="41"/>
  <c r="BM19" i="41" s="1"/>
  <c r="BL17" i="41"/>
  <c r="BK17" i="41"/>
  <c r="BM15" i="41"/>
  <c r="BL15" i="41"/>
  <c r="BK15" i="41"/>
  <c r="BM14" i="41"/>
  <c r="BL14" i="41"/>
  <c r="BK14" i="41"/>
  <c r="BM13" i="41"/>
  <c r="BL13" i="41"/>
  <c r="BK13" i="41"/>
  <c r="BM12" i="41"/>
  <c r="BL12" i="41"/>
  <c r="BK12" i="41"/>
  <c r="BM11" i="41"/>
  <c r="BL11" i="41"/>
  <c r="BK11" i="41"/>
  <c r="BM10" i="41"/>
  <c r="BL10" i="41"/>
  <c r="BK10" i="41"/>
  <c r="BI18" i="41"/>
  <c r="BH18" i="41"/>
  <c r="BG18" i="41"/>
  <c r="BI17" i="41"/>
  <c r="BI19" i="41" s="1"/>
  <c r="BH17" i="41"/>
  <c r="BG17" i="41"/>
  <c r="BI15" i="41"/>
  <c r="BH15" i="41"/>
  <c r="BJ15" i="41" s="1"/>
  <c r="BG15" i="41"/>
  <c r="BI14" i="41"/>
  <c r="BH14" i="41"/>
  <c r="BG14" i="41"/>
  <c r="BI13" i="41"/>
  <c r="BH13" i="41"/>
  <c r="BG13" i="41"/>
  <c r="BI12" i="41"/>
  <c r="BH12" i="41"/>
  <c r="BG12" i="41"/>
  <c r="BI11" i="41"/>
  <c r="BH11" i="41"/>
  <c r="BG11" i="41"/>
  <c r="BI10" i="41"/>
  <c r="BH10" i="41"/>
  <c r="BG10" i="41"/>
  <c r="BE18" i="41"/>
  <c r="BD18" i="41"/>
  <c r="BC18" i="41"/>
  <c r="BE17" i="41"/>
  <c r="BE19" i="41" s="1"/>
  <c r="BD17" i="41"/>
  <c r="BC17" i="41"/>
  <c r="BE15" i="41"/>
  <c r="BD15" i="41"/>
  <c r="BC15" i="41"/>
  <c r="BE14" i="41"/>
  <c r="BD14" i="41"/>
  <c r="BC14" i="41"/>
  <c r="BE13" i="41"/>
  <c r="BD13" i="41"/>
  <c r="BC13" i="41"/>
  <c r="BE12" i="41"/>
  <c r="BD12" i="41"/>
  <c r="BC12" i="41"/>
  <c r="BE11" i="41"/>
  <c r="BD11" i="41"/>
  <c r="BC11" i="41"/>
  <c r="BE10" i="41"/>
  <c r="BE16" i="41" s="1"/>
  <c r="BE9" i="41" s="1"/>
  <c r="BD10" i="41"/>
  <c r="BC10" i="41"/>
  <c r="BA18" i="41"/>
  <c r="AZ18" i="41"/>
  <c r="AY18" i="41"/>
  <c r="BA17" i="41"/>
  <c r="BA19" i="41" s="1"/>
  <c r="AZ17" i="41"/>
  <c r="AY17" i="41"/>
  <c r="BA15" i="41"/>
  <c r="AZ15" i="41"/>
  <c r="AY15" i="41"/>
  <c r="BA14" i="41"/>
  <c r="AZ14" i="41"/>
  <c r="AY14" i="41"/>
  <c r="BA13" i="41"/>
  <c r="AZ13" i="41"/>
  <c r="AY13" i="41"/>
  <c r="BA12" i="41"/>
  <c r="AZ12" i="41"/>
  <c r="AY12" i="41"/>
  <c r="BA11" i="41"/>
  <c r="AZ11" i="41"/>
  <c r="AY11" i="41"/>
  <c r="BA10" i="41"/>
  <c r="AZ10" i="41"/>
  <c r="AY10" i="41"/>
  <c r="AW18" i="41"/>
  <c r="AV18" i="41"/>
  <c r="AU18" i="41"/>
  <c r="AW17" i="41"/>
  <c r="AW19" i="41" s="1"/>
  <c r="AV17" i="41"/>
  <c r="AU17" i="41"/>
  <c r="AW15" i="41"/>
  <c r="AV15" i="41"/>
  <c r="AX15" i="41" s="1"/>
  <c r="AU15" i="41"/>
  <c r="AW14" i="41"/>
  <c r="AV14" i="41"/>
  <c r="AU14" i="41"/>
  <c r="AW13" i="41"/>
  <c r="AV13" i="41"/>
  <c r="AU13" i="41"/>
  <c r="AW12" i="41"/>
  <c r="AV12" i="41"/>
  <c r="AU12" i="41"/>
  <c r="AW11" i="41"/>
  <c r="AV11" i="41"/>
  <c r="AU11" i="41"/>
  <c r="AW10" i="41"/>
  <c r="AV10" i="41"/>
  <c r="AU10" i="41"/>
  <c r="AS18" i="41"/>
  <c r="AR18" i="41"/>
  <c r="AQ18" i="41"/>
  <c r="AS17" i="41"/>
  <c r="AS19" i="41" s="1"/>
  <c r="AR17" i="41"/>
  <c r="AQ17" i="41"/>
  <c r="AS15" i="41"/>
  <c r="AR15" i="41"/>
  <c r="AQ15" i="41"/>
  <c r="AS14" i="41"/>
  <c r="AR14" i="41"/>
  <c r="AQ14" i="41"/>
  <c r="AS13" i="41"/>
  <c r="AR13" i="41"/>
  <c r="AT13" i="41" s="1"/>
  <c r="AQ13" i="41"/>
  <c r="AS12" i="41"/>
  <c r="AR12" i="41"/>
  <c r="AQ12" i="41"/>
  <c r="AS11" i="41"/>
  <c r="AR11" i="41"/>
  <c r="AQ11" i="41"/>
  <c r="AS10" i="41"/>
  <c r="AR10" i="41"/>
  <c r="AQ10" i="41"/>
  <c r="AO19" i="41"/>
  <c r="AM19" i="41"/>
  <c r="AO15" i="41"/>
  <c r="AN15" i="41"/>
  <c r="AM15" i="41"/>
  <c r="AO14" i="41"/>
  <c r="AP14" i="41" s="1"/>
  <c r="AN14" i="41"/>
  <c r="AM14" i="41"/>
  <c r="AO13" i="41"/>
  <c r="AN13" i="41"/>
  <c r="AM13" i="41"/>
  <c r="AO12" i="41"/>
  <c r="AN12" i="41"/>
  <c r="AM12" i="41"/>
  <c r="AO11" i="41"/>
  <c r="AP11" i="41" s="1"/>
  <c r="AN11" i="41"/>
  <c r="AM11" i="41"/>
  <c r="AO10" i="41"/>
  <c r="AN10" i="41"/>
  <c r="AM10" i="41"/>
  <c r="AM16" i="41" s="1"/>
  <c r="AK18" i="41"/>
  <c r="AJ18" i="41"/>
  <c r="AI18" i="41"/>
  <c r="AK17" i="41"/>
  <c r="AK19" i="41" s="1"/>
  <c r="AJ17" i="41"/>
  <c r="AI17" i="41"/>
  <c r="AI19" i="41" s="1"/>
  <c r="AK15" i="41"/>
  <c r="AJ15" i="41"/>
  <c r="AI15" i="41"/>
  <c r="AK14" i="41"/>
  <c r="AJ14" i="41"/>
  <c r="AI14" i="41"/>
  <c r="AK13" i="41"/>
  <c r="AJ13" i="41"/>
  <c r="AL13" i="41" s="1"/>
  <c r="AI13" i="41"/>
  <c r="AK12" i="41"/>
  <c r="AJ12" i="41"/>
  <c r="AI12" i="41"/>
  <c r="AK11" i="41"/>
  <c r="AJ11" i="41"/>
  <c r="AI11" i="41"/>
  <c r="AK10" i="41"/>
  <c r="AK16" i="41" s="1"/>
  <c r="AK9" i="41" s="1"/>
  <c r="AJ10" i="41"/>
  <c r="AI10" i="41"/>
  <c r="AG18" i="41"/>
  <c r="AF18" i="41"/>
  <c r="AE18" i="41"/>
  <c r="AG17" i="41"/>
  <c r="AF17" i="41"/>
  <c r="AE17" i="41"/>
  <c r="AE19" i="41" s="1"/>
  <c r="AG15" i="41"/>
  <c r="AF15" i="41"/>
  <c r="AE15" i="41"/>
  <c r="AG14" i="41"/>
  <c r="AF14" i="41"/>
  <c r="AE14" i="41"/>
  <c r="AG13" i="41"/>
  <c r="AF13" i="41"/>
  <c r="AE13" i="41"/>
  <c r="AG12" i="41"/>
  <c r="AF12" i="41"/>
  <c r="AE12" i="41"/>
  <c r="AG11" i="41"/>
  <c r="AF11" i="41"/>
  <c r="AE11" i="41"/>
  <c r="AG10" i="41"/>
  <c r="AF10" i="41"/>
  <c r="AE10" i="41"/>
  <c r="AC18" i="41"/>
  <c r="AB18" i="41"/>
  <c r="AA18" i="41"/>
  <c r="AC17" i="41"/>
  <c r="AB17" i="41"/>
  <c r="AA17" i="41"/>
  <c r="AC15" i="41"/>
  <c r="AB15" i="41"/>
  <c r="AA15" i="41"/>
  <c r="AC14" i="41"/>
  <c r="AD14" i="41" s="1"/>
  <c r="AB14" i="41"/>
  <c r="AA14" i="41"/>
  <c r="AC13" i="41"/>
  <c r="AB13" i="41"/>
  <c r="AA13" i="41"/>
  <c r="AC12" i="41"/>
  <c r="AB12" i="41"/>
  <c r="AA12" i="41"/>
  <c r="AC11" i="41"/>
  <c r="AB11" i="41"/>
  <c r="AA11" i="41"/>
  <c r="AC10" i="41"/>
  <c r="AB10" i="41"/>
  <c r="AA10" i="41"/>
  <c r="Y18" i="41"/>
  <c r="X18" i="41"/>
  <c r="W18" i="41"/>
  <c r="Y17" i="41"/>
  <c r="X17" i="41"/>
  <c r="W17" i="41"/>
  <c r="Y15" i="41"/>
  <c r="X15" i="41"/>
  <c r="W15" i="41"/>
  <c r="Y14" i="41"/>
  <c r="X14" i="41"/>
  <c r="W14" i="41"/>
  <c r="Y13" i="41"/>
  <c r="X13" i="41"/>
  <c r="W13" i="41"/>
  <c r="Y12" i="41"/>
  <c r="X12" i="41"/>
  <c r="W12" i="41"/>
  <c r="Y11" i="41"/>
  <c r="X11" i="41"/>
  <c r="W11" i="41"/>
  <c r="Y10" i="41"/>
  <c r="X10" i="41"/>
  <c r="W10" i="41"/>
  <c r="U18" i="41"/>
  <c r="T18" i="41"/>
  <c r="S18" i="41"/>
  <c r="U17" i="41"/>
  <c r="V17" i="41" s="1"/>
  <c r="T17" i="41"/>
  <c r="S17" i="41"/>
  <c r="U15" i="41"/>
  <c r="T15" i="41"/>
  <c r="S15" i="41"/>
  <c r="U14" i="41"/>
  <c r="V14" i="41" s="1"/>
  <c r="T14" i="41"/>
  <c r="S14" i="41"/>
  <c r="U13" i="41"/>
  <c r="T13" i="41"/>
  <c r="S13" i="41"/>
  <c r="U12" i="41"/>
  <c r="T12" i="41"/>
  <c r="S12" i="41"/>
  <c r="U11" i="41"/>
  <c r="T11" i="41"/>
  <c r="S11" i="41"/>
  <c r="U10" i="41"/>
  <c r="V10" i="41" s="1"/>
  <c r="T10" i="41"/>
  <c r="S10" i="41"/>
  <c r="Q18" i="41"/>
  <c r="P18" i="41"/>
  <c r="O18" i="41"/>
  <c r="Q17" i="41"/>
  <c r="R17" i="41" s="1"/>
  <c r="P17" i="41"/>
  <c r="O17" i="41"/>
  <c r="Q15" i="41"/>
  <c r="P15" i="41"/>
  <c r="O15" i="41"/>
  <c r="Q14" i="41"/>
  <c r="R14" i="41" s="1"/>
  <c r="P14" i="41"/>
  <c r="O14" i="41"/>
  <c r="Q13" i="41"/>
  <c r="P13" i="41"/>
  <c r="O13" i="41"/>
  <c r="Q12" i="41"/>
  <c r="R12" i="41" s="1"/>
  <c r="P12" i="41"/>
  <c r="O12" i="41"/>
  <c r="Q11" i="41"/>
  <c r="P11" i="41"/>
  <c r="O11" i="41"/>
  <c r="Q10" i="41"/>
  <c r="R10" i="41" s="1"/>
  <c r="P10" i="41"/>
  <c r="O10" i="41"/>
  <c r="M18" i="41"/>
  <c r="L18" i="41"/>
  <c r="K18" i="41"/>
  <c r="M17" i="41"/>
  <c r="L17" i="41"/>
  <c r="K17" i="41"/>
  <c r="M15" i="41"/>
  <c r="L15" i="41"/>
  <c r="K15" i="41"/>
  <c r="M14" i="41"/>
  <c r="N14" i="41" s="1"/>
  <c r="L14" i="41"/>
  <c r="K14" i="41"/>
  <c r="M13" i="41"/>
  <c r="L13" i="41"/>
  <c r="N13" i="41" s="1"/>
  <c r="K13" i="41"/>
  <c r="M12" i="41"/>
  <c r="L12" i="41"/>
  <c r="K12" i="41"/>
  <c r="M11" i="41"/>
  <c r="L11" i="41"/>
  <c r="N11" i="41" s="1"/>
  <c r="K11" i="41"/>
  <c r="M10" i="41"/>
  <c r="N10" i="41" s="1"/>
  <c r="L10" i="41"/>
  <c r="K10" i="41"/>
  <c r="H13" i="41"/>
  <c r="I13" i="41"/>
  <c r="G13" i="41"/>
  <c r="H18" i="41"/>
  <c r="I18" i="41"/>
  <c r="G18" i="41"/>
  <c r="H17" i="41"/>
  <c r="I17" i="41"/>
  <c r="G17" i="41"/>
  <c r="H15" i="41"/>
  <c r="I15" i="41"/>
  <c r="G15" i="41"/>
  <c r="I14" i="41"/>
  <c r="H14" i="41"/>
  <c r="J14" i="41" s="1"/>
  <c r="G14" i="41"/>
  <c r="H12" i="41"/>
  <c r="I12" i="41"/>
  <c r="G12" i="41"/>
  <c r="H11" i="41"/>
  <c r="I11" i="41"/>
  <c r="G11" i="41"/>
  <c r="H10" i="41"/>
  <c r="I10" i="41"/>
  <c r="G10" i="41"/>
  <c r="G16" i="41" s="1"/>
  <c r="H41" i="41"/>
  <c r="I41" i="41"/>
  <c r="J41" i="41"/>
  <c r="G41" i="41"/>
  <c r="H30" i="41"/>
  <c r="I30" i="41"/>
  <c r="G30" i="41"/>
  <c r="I19" i="41"/>
  <c r="J19" i="41"/>
  <c r="E45" i="41"/>
  <c r="E42" i="41" s="1"/>
  <c r="D45" i="41"/>
  <c r="D42" i="41" s="1"/>
  <c r="C45" i="41"/>
  <c r="C42" i="41" s="1"/>
  <c r="F43" i="41"/>
  <c r="E41" i="41"/>
  <c r="D41" i="41"/>
  <c r="C41" i="41"/>
  <c r="F39" i="41"/>
  <c r="E38" i="41"/>
  <c r="D38" i="41"/>
  <c r="C38" i="41"/>
  <c r="F37" i="41"/>
  <c r="F36" i="41"/>
  <c r="F35" i="41"/>
  <c r="F33" i="41"/>
  <c r="E30" i="41"/>
  <c r="D30" i="41"/>
  <c r="C30" i="41"/>
  <c r="F28" i="41"/>
  <c r="E27" i="41"/>
  <c r="D27" i="41"/>
  <c r="C27" i="41"/>
  <c r="F26" i="41"/>
  <c r="F25" i="41"/>
  <c r="F24" i="41"/>
  <c r="F23" i="41"/>
  <c r="F22" i="41"/>
  <c r="F21" i="41"/>
  <c r="F15" i="41"/>
  <c r="F14" i="41"/>
  <c r="F13" i="41"/>
  <c r="F12" i="41"/>
  <c r="F11" i="41"/>
  <c r="F10" i="41"/>
  <c r="CK45" i="41"/>
  <c r="CK42" i="41" s="1"/>
  <c r="CJ45" i="41"/>
  <c r="CJ42" i="41" s="1"/>
  <c r="CI45" i="41"/>
  <c r="CI42" i="41" s="1"/>
  <c r="CG45" i="41"/>
  <c r="CG42" i="41" s="1"/>
  <c r="CF45" i="41"/>
  <c r="CF42" i="41" s="1"/>
  <c r="CE45" i="41"/>
  <c r="CE42" i="41" s="1"/>
  <c r="CC45" i="41"/>
  <c r="CC42" i="41" s="1"/>
  <c r="CB45" i="41"/>
  <c r="CB42" i="41" s="1"/>
  <c r="CA45" i="41"/>
  <c r="CA42" i="41" s="1"/>
  <c r="BY45" i="41"/>
  <c r="BY42" i="41" s="1"/>
  <c r="BX45" i="41"/>
  <c r="BX42" i="41" s="1"/>
  <c r="BW45" i="41"/>
  <c r="BU45" i="41"/>
  <c r="BU42" i="41" s="1"/>
  <c r="BT45" i="41"/>
  <c r="BT42" i="41" s="1"/>
  <c r="BS45" i="41"/>
  <c r="BS42" i="41" s="1"/>
  <c r="BQ45" i="41"/>
  <c r="BQ42" i="41" s="1"/>
  <c r="BP45" i="41"/>
  <c r="BP42" i="41" s="1"/>
  <c r="BO45" i="41"/>
  <c r="BO42" i="41" s="1"/>
  <c r="BM45" i="41"/>
  <c r="BM42" i="41" s="1"/>
  <c r="BL45" i="41"/>
  <c r="BL42" i="41" s="1"/>
  <c r="BK45" i="41"/>
  <c r="BK42" i="41" s="1"/>
  <c r="BI45" i="41"/>
  <c r="BI42" i="41" s="1"/>
  <c r="BH45" i="41"/>
  <c r="BH42" i="41" s="1"/>
  <c r="BG45" i="41"/>
  <c r="BG42" i="41" s="1"/>
  <c r="BE45" i="41"/>
  <c r="BE42" i="41" s="1"/>
  <c r="BD45" i="41"/>
  <c r="BD42" i="41" s="1"/>
  <c r="BC45" i="41"/>
  <c r="BA45" i="41"/>
  <c r="BA42" i="41" s="1"/>
  <c r="AZ45" i="41"/>
  <c r="AZ42" i="41" s="1"/>
  <c r="AY45" i="41"/>
  <c r="AY42" i="41" s="1"/>
  <c r="AW45" i="41"/>
  <c r="AW42" i="41" s="1"/>
  <c r="AV45" i="41"/>
  <c r="AV42" i="41" s="1"/>
  <c r="AU45" i="41"/>
  <c r="AU42" i="41" s="1"/>
  <c r="AS45" i="41"/>
  <c r="AS42" i="41" s="1"/>
  <c r="AR45" i="41"/>
  <c r="AR42" i="41" s="1"/>
  <c r="AQ45" i="41"/>
  <c r="AQ42" i="41" s="1"/>
  <c r="AO45" i="41"/>
  <c r="AO42" i="41" s="1"/>
  <c r="AN45" i="41"/>
  <c r="AN42" i="41" s="1"/>
  <c r="AM45" i="41"/>
  <c r="AM42" i="41" s="1"/>
  <c r="AK45" i="41"/>
  <c r="AK42" i="41" s="1"/>
  <c r="AJ45" i="41"/>
  <c r="AJ42" i="41" s="1"/>
  <c r="AI45" i="41"/>
  <c r="AI42" i="41" s="1"/>
  <c r="AG45" i="41"/>
  <c r="AG42" i="41" s="1"/>
  <c r="AF45" i="41"/>
  <c r="AF42" i="41" s="1"/>
  <c r="AE45" i="41"/>
  <c r="AE42" i="41" s="1"/>
  <c r="AC45" i="41"/>
  <c r="AC42" i="41" s="1"/>
  <c r="AB45" i="41"/>
  <c r="AB42" i="41" s="1"/>
  <c r="AA45" i="41"/>
  <c r="AA42" i="41" s="1"/>
  <c r="Y45" i="41"/>
  <c r="Y42" i="41" s="1"/>
  <c r="X45" i="41"/>
  <c r="X42" i="41" s="1"/>
  <c r="W45" i="41"/>
  <c r="W42" i="41" s="1"/>
  <c r="U45" i="41"/>
  <c r="U42" i="41" s="1"/>
  <c r="T45" i="41"/>
  <c r="T42" i="41" s="1"/>
  <c r="S45" i="41"/>
  <c r="S42" i="41" s="1"/>
  <c r="Q45" i="41"/>
  <c r="Q42" i="41" s="1"/>
  <c r="P45" i="41"/>
  <c r="P42" i="41" s="1"/>
  <c r="O45" i="41"/>
  <c r="O42" i="41" s="1"/>
  <c r="M45" i="41"/>
  <c r="M42" i="41" s="1"/>
  <c r="L45" i="41"/>
  <c r="L42" i="41" s="1"/>
  <c r="K45" i="41"/>
  <c r="K42" i="41" s="1"/>
  <c r="I45" i="41"/>
  <c r="I42" i="41" s="1"/>
  <c r="H45" i="41"/>
  <c r="H42" i="41" s="1"/>
  <c r="G45" i="41"/>
  <c r="G42" i="41" s="1"/>
  <c r="BR43" i="41"/>
  <c r="BW42" i="41"/>
  <c r="BC42" i="41"/>
  <c r="CK41" i="41"/>
  <c r="CJ41" i="41"/>
  <c r="CI41" i="41"/>
  <c r="CG41" i="41"/>
  <c r="CF41" i="41"/>
  <c r="CE41" i="41"/>
  <c r="CC41" i="41"/>
  <c r="CB41" i="41"/>
  <c r="CA41" i="41"/>
  <c r="BY41" i="41"/>
  <c r="BX41" i="41"/>
  <c r="BW41" i="41"/>
  <c r="BU41" i="41"/>
  <c r="BT41" i="41"/>
  <c r="BS41" i="41"/>
  <c r="BQ41" i="41"/>
  <c r="BP41" i="41"/>
  <c r="BO41" i="41"/>
  <c r="BM41" i="41"/>
  <c r="BL41" i="41"/>
  <c r="BK41" i="41"/>
  <c r="BI41" i="41"/>
  <c r="BH41" i="41"/>
  <c r="BG41" i="41"/>
  <c r="BE41" i="41"/>
  <c r="BD41" i="41"/>
  <c r="BC41" i="41"/>
  <c r="BA41" i="41"/>
  <c r="AZ41" i="41"/>
  <c r="AY41" i="41"/>
  <c r="AW41" i="41"/>
  <c r="AV41" i="41"/>
  <c r="AU41" i="41"/>
  <c r="AS41" i="41"/>
  <c r="AR41" i="41"/>
  <c r="AQ41" i="41"/>
  <c r="AO41" i="41"/>
  <c r="AN41" i="41"/>
  <c r="AM41" i="41"/>
  <c r="M41" i="41"/>
  <c r="L41" i="41"/>
  <c r="K41" i="41"/>
  <c r="BB39" i="41"/>
  <c r="AT39" i="41"/>
  <c r="AP39" i="41"/>
  <c r="CK38" i="41"/>
  <c r="CJ38" i="41"/>
  <c r="CI38" i="41"/>
  <c r="CG38" i="41"/>
  <c r="CF38" i="41"/>
  <c r="CE38" i="41"/>
  <c r="CC38" i="41"/>
  <c r="CB38" i="41"/>
  <c r="CA38" i="41"/>
  <c r="BY38" i="41"/>
  <c r="BX38" i="41"/>
  <c r="BW38" i="41"/>
  <c r="BU38" i="41"/>
  <c r="BT38" i="41"/>
  <c r="BS38" i="41"/>
  <c r="BQ38" i="41"/>
  <c r="BP38" i="41"/>
  <c r="BO38" i="41"/>
  <c r="BM38" i="41"/>
  <c r="BL38" i="41"/>
  <c r="BK38" i="41"/>
  <c r="BI38" i="41"/>
  <c r="BH38" i="41"/>
  <c r="BG38" i="41"/>
  <c r="BE38" i="41"/>
  <c r="BD38" i="41"/>
  <c r="BC38" i="41"/>
  <c r="BA38" i="41"/>
  <c r="AZ38" i="41"/>
  <c r="AY38" i="41"/>
  <c r="AW38" i="41"/>
  <c r="AV38" i="41"/>
  <c r="AU38" i="41"/>
  <c r="AS38" i="41"/>
  <c r="AR38" i="41"/>
  <c r="AQ38" i="41"/>
  <c r="AO38" i="41"/>
  <c r="AN38" i="41"/>
  <c r="AM38" i="41"/>
  <c r="AK38" i="41"/>
  <c r="AJ38" i="41"/>
  <c r="AJ31" i="41" s="1"/>
  <c r="AI38" i="41"/>
  <c r="AI31" i="41" s="1"/>
  <c r="AG38" i="41"/>
  <c r="AF38" i="41"/>
  <c r="AF31" i="41" s="1"/>
  <c r="AE38" i="41"/>
  <c r="AE31" i="41" s="1"/>
  <c r="AC38" i="41"/>
  <c r="AC31" i="41" s="1"/>
  <c r="AB38" i="41"/>
  <c r="AB31" i="41" s="1"/>
  <c r="AA38" i="41"/>
  <c r="AA31" i="41" s="1"/>
  <c r="Y38" i="41"/>
  <c r="X38" i="41"/>
  <c r="X31" i="41" s="1"/>
  <c r="W38" i="41"/>
  <c r="W31" i="41" s="1"/>
  <c r="V38" i="41"/>
  <c r="V31" i="41" s="1"/>
  <c r="U38" i="41"/>
  <c r="U31" i="41" s="1"/>
  <c r="T38" i="41"/>
  <c r="T31" i="41" s="1"/>
  <c r="S38" i="41"/>
  <c r="S31" i="41" s="1"/>
  <c r="Q38" i="41"/>
  <c r="Q31" i="41" s="1"/>
  <c r="P38" i="41"/>
  <c r="P31" i="41" s="1"/>
  <c r="O38" i="41"/>
  <c r="O31" i="41" s="1"/>
  <c r="M38" i="41"/>
  <c r="L38" i="41"/>
  <c r="K38" i="41"/>
  <c r="I38" i="41"/>
  <c r="H38" i="41"/>
  <c r="G38" i="41"/>
  <c r="CL37" i="41"/>
  <c r="BN37" i="41"/>
  <c r="BJ37" i="41"/>
  <c r="BF37" i="41"/>
  <c r="BB37" i="41"/>
  <c r="AT37" i="41"/>
  <c r="AP37" i="41"/>
  <c r="R36" i="41"/>
  <c r="BV35" i="41"/>
  <c r="BR35" i="41"/>
  <c r="BR38" i="41" s="1"/>
  <c r="BR31" i="41" s="1"/>
  <c r="BN35" i="41"/>
  <c r="BJ35" i="41"/>
  <c r="BB35" i="41"/>
  <c r="AT35" i="41"/>
  <c r="AP35" i="41"/>
  <c r="AL35" i="41"/>
  <c r="AH35" i="41"/>
  <c r="AD35" i="41"/>
  <c r="Z35" i="41"/>
  <c r="R35" i="41"/>
  <c r="J35" i="41"/>
  <c r="J33" i="41"/>
  <c r="N31" i="41"/>
  <c r="CK30" i="41"/>
  <c r="CJ30" i="41"/>
  <c r="CI30" i="41"/>
  <c r="CG30" i="41"/>
  <c r="CH30" i="41" s="1"/>
  <c r="CF30" i="41"/>
  <c r="CE30" i="41"/>
  <c r="CC30" i="41"/>
  <c r="CB30" i="41"/>
  <c r="CA30" i="41"/>
  <c r="BY30" i="41"/>
  <c r="BX30" i="41"/>
  <c r="BW30" i="41"/>
  <c r="BU30" i="41"/>
  <c r="BT30" i="41"/>
  <c r="BS30" i="41"/>
  <c r="BQ30" i="41"/>
  <c r="BP30" i="41"/>
  <c r="BO30" i="41"/>
  <c r="BM30" i="41"/>
  <c r="BL30" i="41"/>
  <c r="BK30" i="41"/>
  <c r="BI30" i="41"/>
  <c r="BH30" i="41"/>
  <c r="BG30" i="41"/>
  <c r="BE30" i="41"/>
  <c r="BD30" i="41"/>
  <c r="BC30" i="41"/>
  <c r="BA30" i="41"/>
  <c r="AZ30" i="41"/>
  <c r="AY30" i="41"/>
  <c r="AW30" i="41"/>
  <c r="AV30" i="41"/>
  <c r="AU30" i="41"/>
  <c r="AS30" i="41"/>
  <c r="AR30" i="41"/>
  <c r="AQ30" i="41"/>
  <c r="AO30" i="41"/>
  <c r="AN30" i="41"/>
  <c r="AM30" i="41"/>
  <c r="U30" i="41"/>
  <c r="T30" i="41"/>
  <c r="S30" i="41"/>
  <c r="Q30" i="41"/>
  <c r="P30" i="41"/>
  <c r="O30" i="41"/>
  <c r="M30" i="41"/>
  <c r="L30" i="41"/>
  <c r="K30" i="41"/>
  <c r="CH28" i="41"/>
  <c r="BR28" i="41"/>
  <c r="V28" i="41"/>
  <c r="R28" i="41"/>
  <c r="N28" i="41"/>
  <c r="CL27" i="41"/>
  <c r="CK27" i="41"/>
  <c r="CJ27" i="41"/>
  <c r="CI27" i="41"/>
  <c r="CG27" i="41"/>
  <c r="CF27" i="41"/>
  <c r="CE27" i="41"/>
  <c r="CC27" i="41"/>
  <c r="CB27" i="41"/>
  <c r="CA27" i="41"/>
  <c r="BZ27" i="41"/>
  <c r="BY27" i="41"/>
  <c r="BX27" i="41"/>
  <c r="BX20" i="41" s="1"/>
  <c r="BW27" i="41"/>
  <c r="BU27" i="41"/>
  <c r="BT27" i="41"/>
  <c r="BS27" i="41"/>
  <c r="BQ27" i="41"/>
  <c r="BP27" i="41"/>
  <c r="BP20" i="41" s="1"/>
  <c r="BO27" i="41"/>
  <c r="BM27" i="41"/>
  <c r="BL27" i="41"/>
  <c r="BK27" i="41"/>
  <c r="BI27" i="41"/>
  <c r="BH27" i="41"/>
  <c r="BH20" i="41" s="1"/>
  <c r="BG27" i="41"/>
  <c r="BE27" i="41"/>
  <c r="BD27" i="41"/>
  <c r="BC27" i="41"/>
  <c r="BA27" i="41"/>
  <c r="AZ27" i="41"/>
  <c r="AZ20" i="41" s="1"/>
  <c r="AY27" i="41"/>
  <c r="AW27" i="41"/>
  <c r="AV27" i="41"/>
  <c r="AU27" i="41"/>
  <c r="AS27" i="41"/>
  <c r="AR27" i="41"/>
  <c r="AR20" i="41" s="1"/>
  <c r="AQ27" i="41"/>
  <c r="AO27" i="41"/>
  <c r="AN27" i="41"/>
  <c r="AM27" i="41"/>
  <c r="AK27" i="41"/>
  <c r="AK20" i="41" s="1"/>
  <c r="AJ27" i="41"/>
  <c r="AJ20" i="41" s="1"/>
  <c r="AG27" i="41"/>
  <c r="AG20" i="41" s="1"/>
  <c r="AF27" i="41"/>
  <c r="AF20" i="41" s="1"/>
  <c r="AE27" i="41"/>
  <c r="AE20" i="41" s="1"/>
  <c r="AC27" i="41"/>
  <c r="AC20" i="41" s="1"/>
  <c r="AB27" i="41"/>
  <c r="AB20" i="41" s="1"/>
  <c r="AA27" i="41"/>
  <c r="AA20" i="41" s="1"/>
  <c r="Z27" i="41"/>
  <c r="Z20" i="41" s="1"/>
  <c r="Y27" i="41"/>
  <c r="Y20" i="41" s="1"/>
  <c r="X27" i="41"/>
  <c r="X20" i="41" s="1"/>
  <c r="W27" i="41"/>
  <c r="W20" i="41" s="1"/>
  <c r="U27" i="41"/>
  <c r="T27" i="41"/>
  <c r="S27" i="41"/>
  <c r="Q27" i="41"/>
  <c r="P27" i="41"/>
  <c r="O27" i="41"/>
  <c r="M27" i="41"/>
  <c r="L27" i="41"/>
  <c r="K27" i="41"/>
  <c r="I27" i="41"/>
  <c r="H27" i="41"/>
  <c r="H20" i="41" s="1"/>
  <c r="G27" i="41"/>
  <c r="G20" i="41" s="1"/>
  <c r="CH26" i="41"/>
  <c r="CD26" i="41"/>
  <c r="BR26" i="41"/>
  <c r="AT26" i="41"/>
  <c r="AP26" i="41"/>
  <c r="CH25" i="41"/>
  <c r="CD25" i="41"/>
  <c r="BR25" i="41"/>
  <c r="AP25" i="41"/>
  <c r="AD25" i="41"/>
  <c r="V25" i="41"/>
  <c r="R25" i="41"/>
  <c r="N25" i="41"/>
  <c r="J25" i="41"/>
  <c r="CH24" i="41"/>
  <c r="BR24" i="41"/>
  <c r="AP24" i="41"/>
  <c r="V24" i="41"/>
  <c r="R24" i="41"/>
  <c r="N24" i="41"/>
  <c r="CH23" i="41"/>
  <c r="BR23" i="41"/>
  <c r="R23" i="41"/>
  <c r="CH22" i="41"/>
  <c r="BR22" i="41"/>
  <c r="AP22" i="41"/>
  <c r="V22" i="41"/>
  <c r="R22" i="41"/>
  <c r="N22" i="41"/>
  <c r="J22" i="41"/>
  <c r="CH21" i="41"/>
  <c r="BR21" i="41"/>
  <c r="V21" i="41"/>
  <c r="R21" i="41"/>
  <c r="N21" i="41"/>
  <c r="BN20" i="41"/>
  <c r="BJ20" i="41"/>
  <c r="BF20" i="41"/>
  <c r="BB20" i="41"/>
  <c r="AX20" i="41"/>
  <c r="AL20" i="41"/>
  <c r="AI20" i="41"/>
  <c r="AH20" i="41"/>
  <c r="CL19" i="41"/>
  <c r="CD19" i="41"/>
  <c r="BZ19" i="41"/>
  <c r="BV19" i="41"/>
  <c r="BF15" i="41"/>
  <c r="BN13" i="41"/>
  <c r="AX13" i="41"/>
  <c r="V13" i="41"/>
  <c r="E12" i="29"/>
  <c r="F12" i="29"/>
  <c r="D12" i="29"/>
  <c r="G203" i="29"/>
  <c r="G202" i="29"/>
  <c r="F203" i="29"/>
  <c r="E203" i="29"/>
  <c r="D203" i="29"/>
  <c r="E202" i="29"/>
  <c r="E201" i="29" s="1"/>
  <c r="F202" i="29"/>
  <c r="D202" i="29"/>
  <c r="D201" i="29" s="1"/>
  <c r="E207" i="29"/>
  <c r="F207" i="29"/>
  <c r="D207" i="29"/>
  <c r="E204" i="29"/>
  <c r="F204" i="29"/>
  <c r="D204" i="29"/>
  <c r="F194" i="29"/>
  <c r="E194" i="29"/>
  <c r="D194" i="29"/>
  <c r="E193" i="29"/>
  <c r="F193" i="29"/>
  <c r="D193" i="29"/>
  <c r="E198" i="29"/>
  <c r="F198" i="29"/>
  <c r="G198" i="29" s="1"/>
  <c r="D198" i="29"/>
  <c r="G200" i="29"/>
  <c r="F185" i="29"/>
  <c r="E185" i="29"/>
  <c r="D185" i="29"/>
  <c r="E184" i="29"/>
  <c r="E183" i="29" s="1"/>
  <c r="F184" i="29"/>
  <c r="F183" i="29" s="1"/>
  <c r="D184" i="29"/>
  <c r="D183" i="29" s="1"/>
  <c r="E189" i="29"/>
  <c r="F189" i="29"/>
  <c r="D189" i="29"/>
  <c r="E186" i="29"/>
  <c r="F186" i="29"/>
  <c r="G186" i="29" s="1"/>
  <c r="D186" i="29"/>
  <c r="E174" i="29"/>
  <c r="F176" i="29"/>
  <c r="E176" i="29"/>
  <c r="D176" i="29"/>
  <c r="E175" i="29"/>
  <c r="F175" i="29"/>
  <c r="D175" i="29"/>
  <c r="D174" i="29" s="1"/>
  <c r="E177" i="29"/>
  <c r="G177" i="29" s="1"/>
  <c r="F177" i="29"/>
  <c r="D177" i="29"/>
  <c r="E180" i="29"/>
  <c r="F180" i="29"/>
  <c r="G180" i="29" s="1"/>
  <c r="D180" i="29"/>
  <c r="F167" i="29"/>
  <c r="G167" i="29" s="1"/>
  <c r="E167" i="29"/>
  <c r="D167" i="29"/>
  <c r="E166" i="29"/>
  <c r="E165" i="29" s="1"/>
  <c r="F166" i="29"/>
  <c r="F165" i="29" s="1"/>
  <c r="G165" i="29" s="1"/>
  <c r="D166" i="29"/>
  <c r="D165" i="29" s="1"/>
  <c r="E171" i="29"/>
  <c r="F171" i="29"/>
  <c r="D171" i="29"/>
  <c r="E157" i="29"/>
  <c r="F157" i="29"/>
  <c r="D157" i="29"/>
  <c r="F147" i="29"/>
  <c r="E147" i="29"/>
  <c r="D147" i="29"/>
  <c r="E146" i="29"/>
  <c r="E145" i="29" s="1"/>
  <c r="F146" i="29"/>
  <c r="D146" i="29"/>
  <c r="E148" i="29"/>
  <c r="F148" i="29"/>
  <c r="D148" i="29"/>
  <c r="E151" i="29"/>
  <c r="F151" i="29"/>
  <c r="D151" i="29"/>
  <c r="E136" i="29"/>
  <c r="F138" i="29"/>
  <c r="E138" i="29"/>
  <c r="D138" i="29"/>
  <c r="E137" i="29"/>
  <c r="F137" i="29"/>
  <c r="F136" i="29" s="1"/>
  <c r="G136" i="29" s="1"/>
  <c r="D137" i="29"/>
  <c r="D136" i="29" s="1"/>
  <c r="E142" i="29"/>
  <c r="F142" i="29"/>
  <c r="D142" i="29"/>
  <c r="E139" i="29"/>
  <c r="G139" i="29" s="1"/>
  <c r="F139" i="29"/>
  <c r="D139" i="29"/>
  <c r="E127" i="29"/>
  <c r="F127" i="29"/>
  <c r="D127" i="29"/>
  <c r="F129" i="29"/>
  <c r="E129" i="29"/>
  <c r="D129" i="29"/>
  <c r="E128" i="29"/>
  <c r="F128" i="29"/>
  <c r="D128" i="29"/>
  <c r="E133" i="29"/>
  <c r="F133" i="29"/>
  <c r="D133" i="29"/>
  <c r="E130" i="29"/>
  <c r="F130" i="29"/>
  <c r="D130" i="29"/>
  <c r="E118" i="29"/>
  <c r="F118" i="29"/>
  <c r="D118" i="29"/>
  <c r="F120" i="29"/>
  <c r="E120" i="29"/>
  <c r="D120" i="29"/>
  <c r="E119" i="29"/>
  <c r="F119" i="29"/>
  <c r="D119" i="29"/>
  <c r="E121" i="29"/>
  <c r="F121" i="29"/>
  <c r="G121" i="29" s="1"/>
  <c r="D121" i="29"/>
  <c r="E124" i="29"/>
  <c r="F124" i="29"/>
  <c r="G124" i="29" s="1"/>
  <c r="D124" i="29"/>
  <c r="F111" i="29"/>
  <c r="E111" i="29"/>
  <c r="D111" i="29"/>
  <c r="E110" i="29"/>
  <c r="F110" i="29"/>
  <c r="D110" i="29"/>
  <c r="E112" i="29"/>
  <c r="F112" i="29"/>
  <c r="D112" i="29"/>
  <c r="E115" i="29"/>
  <c r="G115" i="29" s="1"/>
  <c r="F115" i="29"/>
  <c r="D115" i="29"/>
  <c r="F102" i="29"/>
  <c r="E102" i="29"/>
  <c r="D102" i="29"/>
  <c r="D100" i="29" s="1"/>
  <c r="E101" i="29"/>
  <c r="F101" i="29"/>
  <c r="D101" i="29"/>
  <c r="E106" i="29"/>
  <c r="F106" i="29"/>
  <c r="G106" i="29" s="1"/>
  <c r="D106" i="29"/>
  <c r="E82" i="29"/>
  <c r="F82" i="29"/>
  <c r="D82" i="29"/>
  <c r="E73" i="29"/>
  <c r="F73" i="29"/>
  <c r="D73" i="29"/>
  <c r="F84" i="29"/>
  <c r="G84" i="29" s="1"/>
  <c r="E84" i="29"/>
  <c r="D84" i="29"/>
  <c r="E83" i="29"/>
  <c r="F83" i="29"/>
  <c r="D83" i="29"/>
  <c r="E85" i="29"/>
  <c r="F85" i="29"/>
  <c r="D85" i="29"/>
  <c r="E88" i="29"/>
  <c r="F88" i="29"/>
  <c r="D88" i="29"/>
  <c r="E61" i="29"/>
  <c r="F61" i="29"/>
  <c r="G61" i="29"/>
  <c r="D61" i="29"/>
  <c r="F57" i="29"/>
  <c r="E57" i="29"/>
  <c r="D57" i="29"/>
  <c r="E56" i="29"/>
  <c r="F56" i="29"/>
  <c r="D56" i="29"/>
  <c r="F48" i="29"/>
  <c r="E48" i="29"/>
  <c r="D48" i="29"/>
  <c r="E58" i="29"/>
  <c r="F58" i="29"/>
  <c r="D58" i="29"/>
  <c r="E31" i="29"/>
  <c r="F31" i="29"/>
  <c r="G31" i="29" s="1"/>
  <c r="D31" i="29"/>
  <c r="E34" i="29"/>
  <c r="F34" i="29"/>
  <c r="G34" i="29" s="1"/>
  <c r="D34" i="29"/>
  <c r="F22" i="29"/>
  <c r="G22" i="29" s="1"/>
  <c r="E22" i="29"/>
  <c r="D22" i="29"/>
  <c r="G206" i="29"/>
  <c r="G204" i="29"/>
  <c r="G196" i="29"/>
  <c r="F195" i="29"/>
  <c r="E195" i="29"/>
  <c r="D195" i="29"/>
  <c r="G193" i="29"/>
  <c r="F192" i="29"/>
  <c r="E192" i="29"/>
  <c r="G187" i="29"/>
  <c r="G182" i="29"/>
  <c r="G179" i="29"/>
  <c r="G170" i="29"/>
  <c r="F168" i="29"/>
  <c r="E168" i="29"/>
  <c r="D168" i="29"/>
  <c r="G164" i="29"/>
  <c r="G163" i="29"/>
  <c r="F162" i="29"/>
  <c r="G162" i="29" s="1"/>
  <c r="E162" i="29"/>
  <c r="D162" i="29"/>
  <c r="G161" i="29"/>
  <c r="G160" i="29"/>
  <c r="G159" i="29"/>
  <c r="F158" i="29"/>
  <c r="E158" i="29"/>
  <c r="G158" i="29" s="1"/>
  <c r="D158" i="29"/>
  <c r="G157" i="29"/>
  <c r="F156" i="29"/>
  <c r="E156" i="29"/>
  <c r="D156" i="29"/>
  <c r="F155" i="29"/>
  <c r="E155" i="29"/>
  <c r="D155" i="29"/>
  <c r="G153" i="29"/>
  <c r="G150" i="29"/>
  <c r="G141" i="29"/>
  <c r="G126" i="29"/>
  <c r="G123" i="29"/>
  <c r="G118" i="29"/>
  <c r="G117" i="29"/>
  <c r="G114" i="29"/>
  <c r="G112" i="29"/>
  <c r="E109" i="29"/>
  <c r="G108" i="29"/>
  <c r="G105" i="29"/>
  <c r="G104" i="29"/>
  <c r="F103" i="29"/>
  <c r="E103" i="29"/>
  <c r="D103" i="29"/>
  <c r="E100" i="29"/>
  <c r="G101" i="29"/>
  <c r="G99" i="29"/>
  <c r="F97" i="29"/>
  <c r="E97" i="29"/>
  <c r="G97" i="29" s="1"/>
  <c r="D97" i="29"/>
  <c r="G96" i="29"/>
  <c r="G95" i="29"/>
  <c r="F94" i="29"/>
  <c r="E94" i="29"/>
  <c r="G94" i="29" s="1"/>
  <c r="D94" i="29"/>
  <c r="F93" i="29"/>
  <c r="E93" i="29"/>
  <c r="D93" i="29"/>
  <c r="F92" i="29"/>
  <c r="E92" i="29"/>
  <c r="E91" i="29" s="1"/>
  <c r="D92" i="29"/>
  <c r="G90" i="29"/>
  <c r="G88" i="29"/>
  <c r="G82" i="29"/>
  <c r="G81" i="29"/>
  <c r="G79" i="29"/>
  <c r="G78" i="29"/>
  <c r="F75" i="29"/>
  <c r="E75" i="29"/>
  <c r="D75" i="29"/>
  <c r="G72" i="29"/>
  <c r="G71" i="29"/>
  <c r="F70" i="29"/>
  <c r="E70" i="29"/>
  <c r="G70" i="29" s="1"/>
  <c r="D70" i="29"/>
  <c r="G69" i="29"/>
  <c r="G68" i="29"/>
  <c r="F67" i="29"/>
  <c r="E67" i="29"/>
  <c r="D67" i="29"/>
  <c r="F66" i="29"/>
  <c r="E66" i="29"/>
  <c r="D66" i="29"/>
  <c r="F65" i="29"/>
  <c r="E65" i="29"/>
  <c r="D65" i="29"/>
  <c r="D64" i="29" s="1"/>
  <c r="G60" i="29"/>
  <c r="G58" i="29"/>
  <c r="G55" i="29"/>
  <c r="G53" i="29"/>
  <c r="F52" i="29"/>
  <c r="E52" i="29"/>
  <c r="D52" i="29"/>
  <c r="G50" i="29"/>
  <c r="F49" i="29"/>
  <c r="G49" i="29" s="1"/>
  <c r="E49" i="29"/>
  <c r="D49" i="29"/>
  <c r="F47" i="29"/>
  <c r="F46" i="29" s="1"/>
  <c r="E47" i="29"/>
  <c r="D47" i="29"/>
  <c r="G44" i="29"/>
  <c r="F43" i="29"/>
  <c r="E43" i="29"/>
  <c r="G43" i="29" s="1"/>
  <c r="D43" i="29"/>
  <c r="G42" i="29"/>
  <c r="G41" i="29"/>
  <c r="F40" i="29"/>
  <c r="E40" i="29"/>
  <c r="D40" i="29"/>
  <c r="F39" i="29"/>
  <c r="E39" i="29"/>
  <c r="E37" i="29" s="1"/>
  <c r="D39" i="29"/>
  <c r="F38" i="29"/>
  <c r="E38" i="29"/>
  <c r="D38" i="29"/>
  <c r="D37" i="29" s="1"/>
  <c r="G35" i="29"/>
  <c r="G32" i="29"/>
  <c r="G30" i="29"/>
  <c r="F30" i="29"/>
  <c r="F28" i="29" s="1"/>
  <c r="E30" i="29"/>
  <c r="D30" i="29"/>
  <c r="F29" i="29"/>
  <c r="E29" i="29"/>
  <c r="G29" i="29" s="1"/>
  <c r="D29" i="29"/>
  <c r="D28" i="29" s="1"/>
  <c r="G27" i="29"/>
  <c r="F25" i="29"/>
  <c r="E25" i="29"/>
  <c r="D25" i="29"/>
  <c r="G23" i="29"/>
  <c r="G21" i="29"/>
  <c r="G20" i="29"/>
  <c r="F19" i="29"/>
  <c r="E19" i="29"/>
  <c r="D19" i="29"/>
  <c r="G18" i="29"/>
  <c r="G17" i="29"/>
  <c r="F16" i="29"/>
  <c r="E16" i="29"/>
  <c r="D16" i="29"/>
  <c r="G15" i="29"/>
  <c r="G14" i="29"/>
  <c r="G13" i="29"/>
  <c r="G11" i="29"/>
  <c r="G10" i="29"/>
  <c r="G9" i="29"/>
  <c r="G8" i="29"/>
  <c r="AF12" i="32"/>
  <c r="AF11" i="32"/>
  <c r="AF10" i="32"/>
  <c r="AF9" i="32"/>
  <c r="AF8" i="32"/>
  <c r="V9" i="32"/>
  <c r="V10" i="32"/>
  <c r="V11" i="32"/>
  <c r="V12" i="32"/>
  <c r="V8" i="32"/>
  <c r="U9" i="32"/>
  <c r="U10" i="32"/>
  <c r="U11" i="32"/>
  <c r="U12" i="32"/>
  <c r="U8" i="32"/>
  <c r="F12" i="32"/>
  <c r="F11" i="32"/>
  <c r="F10" i="32"/>
  <c r="F9" i="32"/>
  <c r="F8" i="32"/>
  <c r="AF12" i="42"/>
  <c r="AF11" i="42"/>
  <c r="AF10" i="42"/>
  <c r="AF9" i="42"/>
  <c r="AF8" i="42"/>
  <c r="V9" i="42"/>
  <c r="V10" i="42"/>
  <c r="V11" i="42"/>
  <c r="V12" i="42"/>
  <c r="V8" i="42"/>
  <c r="U9" i="42"/>
  <c r="U10" i="42"/>
  <c r="U11" i="42"/>
  <c r="U12" i="42"/>
  <c r="U8" i="42"/>
  <c r="F12" i="42"/>
  <c r="F11" i="42"/>
  <c r="F10" i="42"/>
  <c r="F9" i="42"/>
  <c r="F8" i="42"/>
  <c r="AO8" i="27"/>
  <c r="AO9" i="27"/>
  <c r="AO10" i="27"/>
  <c r="AO11" i="27"/>
  <c r="AO12" i="27"/>
  <c r="AO13" i="27"/>
  <c r="AO15" i="27"/>
  <c r="AO17" i="27"/>
  <c r="AO18" i="27"/>
  <c r="AO19" i="27"/>
  <c r="AO20" i="27"/>
  <c r="AO21" i="27"/>
  <c r="AO22" i="27"/>
  <c r="AO23" i="27"/>
  <c r="AO24" i="27"/>
  <c r="AO25" i="27"/>
  <c r="AO26" i="27"/>
  <c r="AO28" i="27"/>
  <c r="AO31" i="27"/>
  <c r="AO33" i="27"/>
  <c r="AO34" i="27"/>
  <c r="AO35" i="27"/>
  <c r="AO37" i="27"/>
  <c r="AO39" i="27"/>
  <c r="AO40" i="27"/>
  <c r="AO41" i="27"/>
  <c r="AO43" i="27"/>
  <c r="AN8" i="27"/>
  <c r="AN9" i="27"/>
  <c r="AN10" i="27"/>
  <c r="AN11" i="27"/>
  <c r="AN12" i="27"/>
  <c r="AN13" i="27"/>
  <c r="AN15" i="27"/>
  <c r="AN17" i="27"/>
  <c r="AN18" i="27"/>
  <c r="AN19" i="27"/>
  <c r="AN20" i="27"/>
  <c r="AN21" i="27"/>
  <c r="AN22" i="27"/>
  <c r="AN23" i="27"/>
  <c r="AN24" i="27"/>
  <c r="AN25" i="27"/>
  <c r="AN26" i="27"/>
  <c r="AN28" i="27"/>
  <c r="AN31" i="27"/>
  <c r="AN33" i="27"/>
  <c r="AN34" i="27"/>
  <c r="AN35" i="27"/>
  <c r="AN37" i="27"/>
  <c r="AN39" i="27"/>
  <c r="AN40" i="27"/>
  <c r="AN41" i="27"/>
  <c r="AN43" i="27"/>
  <c r="AM8" i="27"/>
  <c r="AM9" i="27"/>
  <c r="AM10" i="27"/>
  <c r="AM11" i="27"/>
  <c r="AM12" i="27"/>
  <c r="AM13" i="27"/>
  <c r="AM17" i="27"/>
  <c r="AM18" i="27"/>
  <c r="AM19" i="27"/>
  <c r="AM20" i="27"/>
  <c r="AM21" i="27"/>
  <c r="AM22" i="27"/>
  <c r="AM23" i="27"/>
  <c r="AM24" i="27"/>
  <c r="AM25" i="27"/>
  <c r="AM26" i="27"/>
  <c r="AM28" i="27"/>
  <c r="AM31" i="27"/>
  <c r="AM33" i="27"/>
  <c r="AM34" i="27"/>
  <c r="AM35" i="27"/>
  <c r="AM37" i="27"/>
  <c r="AM39" i="27"/>
  <c r="AM40" i="27"/>
  <c r="AM41" i="27"/>
  <c r="AM43" i="27"/>
  <c r="AR8" i="27"/>
  <c r="AR9" i="27"/>
  <c r="AR10" i="27"/>
  <c r="AR11" i="27"/>
  <c r="AR12" i="27"/>
  <c r="AR13" i="27"/>
  <c r="AR14" i="27"/>
  <c r="AR15" i="27"/>
  <c r="AR17" i="27"/>
  <c r="AR18" i="27"/>
  <c r="AR19" i="27"/>
  <c r="AR20" i="27"/>
  <c r="AR21" i="27"/>
  <c r="AR22" i="27"/>
  <c r="AR23" i="27"/>
  <c r="AR24" i="27"/>
  <c r="AR25" i="27"/>
  <c r="AR26" i="27"/>
  <c r="AR28" i="27"/>
  <c r="AR29" i="27"/>
  <c r="AR33" i="27"/>
  <c r="AR34" i="27"/>
  <c r="AR35" i="27"/>
  <c r="AR36" i="27"/>
  <c r="AR37" i="27"/>
  <c r="AR39" i="27"/>
  <c r="AR40" i="27"/>
  <c r="AR41" i="27"/>
  <c r="AR43" i="27"/>
  <c r="AR7" i="27"/>
  <c r="AQ8" i="27"/>
  <c r="AQ9" i="27"/>
  <c r="AQ10" i="27"/>
  <c r="AQ11" i="27"/>
  <c r="AQ12" i="27"/>
  <c r="AQ13" i="27"/>
  <c r="AQ14" i="27"/>
  <c r="AQ15" i="27"/>
  <c r="AQ17" i="27"/>
  <c r="AQ18" i="27"/>
  <c r="AQ19" i="27"/>
  <c r="AQ20" i="27"/>
  <c r="AQ21" i="27"/>
  <c r="AQ22" i="27"/>
  <c r="AQ23" i="27"/>
  <c r="AQ24" i="27"/>
  <c r="AQ25" i="27"/>
  <c r="AQ26" i="27"/>
  <c r="AQ28" i="27"/>
  <c r="AQ29" i="27"/>
  <c r="AQ33" i="27"/>
  <c r="AQ34" i="27"/>
  <c r="AQ35" i="27"/>
  <c r="AQ36" i="27"/>
  <c r="AQ37" i="27"/>
  <c r="AQ39" i="27"/>
  <c r="AQ40" i="27"/>
  <c r="AQ41" i="27"/>
  <c r="AQ43" i="27"/>
  <c r="AQ7" i="27"/>
  <c r="AP8" i="27"/>
  <c r="AP9" i="27"/>
  <c r="AP10" i="27"/>
  <c r="AP11" i="27"/>
  <c r="AP12" i="27"/>
  <c r="AP13" i="27"/>
  <c r="AP14" i="27"/>
  <c r="AP15" i="27"/>
  <c r="AP17" i="27"/>
  <c r="AP18" i="27"/>
  <c r="AP19" i="27"/>
  <c r="AP20" i="27"/>
  <c r="AP21" i="27"/>
  <c r="AP22" i="27"/>
  <c r="AP23" i="27"/>
  <c r="AP24" i="27"/>
  <c r="AP25" i="27"/>
  <c r="AP26" i="27"/>
  <c r="AP28" i="27"/>
  <c r="AP29" i="27"/>
  <c r="AP33" i="27"/>
  <c r="AP34" i="27"/>
  <c r="AP35" i="27"/>
  <c r="AP36" i="27"/>
  <c r="AP37" i="27"/>
  <c r="AP39" i="27"/>
  <c r="AP40" i="27"/>
  <c r="AP41" i="27"/>
  <c r="AP43" i="27"/>
  <c r="AP7" i="27"/>
  <c r="I43" i="27"/>
  <c r="J43" i="27" s="1"/>
  <c r="H43" i="27"/>
  <c r="H40" i="27" s="1"/>
  <c r="G43" i="27"/>
  <c r="J41" i="27"/>
  <c r="I39" i="27"/>
  <c r="J39" i="27" s="1"/>
  <c r="H39" i="27"/>
  <c r="G39" i="27"/>
  <c r="J37" i="27"/>
  <c r="I36" i="27"/>
  <c r="H36" i="27"/>
  <c r="H29" i="27" s="1"/>
  <c r="G36" i="27"/>
  <c r="G29" i="27" s="1"/>
  <c r="J35" i="27"/>
  <c r="J34" i="27"/>
  <c r="J33" i="27"/>
  <c r="J31" i="27"/>
  <c r="I28" i="27"/>
  <c r="J28" i="27" s="1"/>
  <c r="H28" i="27"/>
  <c r="G28" i="27"/>
  <c r="J26" i="27"/>
  <c r="I25" i="27"/>
  <c r="I18" i="27" s="1"/>
  <c r="H25" i="27"/>
  <c r="G25" i="27"/>
  <c r="J24" i="27"/>
  <c r="J23" i="27"/>
  <c r="J22" i="27"/>
  <c r="J21" i="27"/>
  <c r="J20" i="27"/>
  <c r="J19" i="27"/>
  <c r="I17" i="27"/>
  <c r="H17" i="27"/>
  <c r="G17" i="27"/>
  <c r="I14" i="27"/>
  <c r="I7" i="27" s="1"/>
  <c r="H14" i="27"/>
  <c r="G14" i="27"/>
  <c r="G7" i="27" s="1"/>
  <c r="J13" i="27"/>
  <c r="J12" i="27"/>
  <c r="J11" i="27"/>
  <c r="J10" i="27"/>
  <c r="J9" i="27"/>
  <c r="J8" i="27"/>
  <c r="AP81" i="41"/>
  <c r="BB81" i="41"/>
  <c r="BB59" i="41"/>
  <c r="F174" i="29" l="1"/>
  <c r="G174" i="29"/>
  <c r="G12" i="29"/>
  <c r="G19" i="41"/>
  <c r="G31" i="41"/>
  <c r="BJ38" i="41"/>
  <c r="CH38" i="41"/>
  <c r="AN31" i="41"/>
  <c r="AV31" i="41"/>
  <c r="BD31" i="41"/>
  <c r="BL31" i="41"/>
  <c r="BN31" i="41" s="1"/>
  <c r="BT31" i="41"/>
  <c r="CB31" i="41"/>
  <c r="CJ31" i="41"/>
  <c r="CG16" i="41"/>
  <c r="CG9" i="41" s="1"/>
  <c r="CH12" i="41"/>
  <c r="CH14" i="41"/>
  <c r="CH13" i="41"/>
  <c r="CE16" i="41"/>
  <c r="CE9" i="41" s="1"/>
  <c r="CD14" i="41"/>
  <c r="CC16" i="41"/>
  <c r="CC9" i="41" s="1"/>
  <c r="BW16" i="41"/>
  <c r="BW9" i="41" s="1"/>
  <c r="BY16" i="41"/>
  <c r="BY9" i="41" s="1"/>
  <c r="BU16" i="41"/>
  <c r="BR14" i="41"/>
  <c r="BM16" i="41"/>
  <c r="BM9" i="41" s="1"/>
  <c r="BN15" i="41"/>
  <c r="BI16" i="41"/>
  <c r="BI9" i="41" s="1"/>
  <c r="BJ13" i="41"/>
  <c r="BA16" i="41"/>
  <c r="BA9" i="41" s="1"/>
  <c r="BB13" i="41"/>
  <c r="AW16" i="41"/>
  <c r="AW9" i="41" s="1"/>
  <c r="AS16" i="41"/>
  <c r="AS9" i="41" s="1"/>
  <c r="AQ16" i="41"/>
  <c r="AP41" i="41"/>
  <c r="AM9" i="41"/>
  <c r="AO16" i="41"/>
  <c r="AO9" i="41" s="1"/>
  <c r="AI16" i="41"/>
  <c r="AI9" i="41" s="1"/>
  <c r="AL38" i="41"/>
  <c r="T20" i="41"/>
  <c r="N17" i="41"/>
  <c r="BC31" i="41"/>
  <c r="L16" i="41"/>
  <c r="L19" i="41"/>
  <c r="P16" i="41"/>
  <c r="AB19" i="41"/>
  <c r="AF16" i="41"/>
  <c r="AF9" i="41" s="1"/>
  <c r="AF19" i="41"/>
  <c r="AR19" i="41"/>
  <c r="AT19" i="41" s="1"/>
  <c r="AV16" i="41"/>
  <c r="AX14" i="41"/>
  <c r="AV19" i="41"/>
  <c r="AZ16" i="41"/>
  <c r="AZ9" i="41" s="1"/>
  <c r="AZ19" i="41"/>
  <c r="BD16" i="41"/>
  <c r="BD19" i="41"/>
  <c r="BH16" i="41"/>
  <c r="BH19" i="41"/>
  <c r="BL16" i="41"/>
  <c r="BL9" i="41" s="1"/>
  <c r="BL19" i="41"/>
  <c r="BP16" i="41"/>
  <c r="BR12" i="41"/>
  <c r="BP19" i="41"/>
  <c r="BT16" i="41"/>
  <c r="BV16" i="41" s="1"/>
  <c r="BT19" i="41"/>
  <c r="BX16" i="41"/>
  <c r="BX19" i="41"/>
  <c r="CB16" i="41"/>
  <c r="CB19" i="41"/>
  <c r="CF16" i="41"/>
  <c r="CH16" i="41" s="1"/>
  <c r="CF19" i="41"/>
  <c r="CH19" i="41" s="1"/>
  <c r="CJ16" i="41"/>
  <c r="CJ19" i="41"/>
  <c r="AT17" i="41"/>
  <c r="AV20" i="41"/>
  <c r="BT20" i="41"/>
  <c r="CB20" i="41"/>
  <c r="CJ20" i="41"/>
  <c r="R13" i="41"/>
  <c r="V11" i="41"/>
  <c r="AD13" i="41"/>
  <c r="AH13" i="41"/>
  <c r="AH15" i="41"/>
  <c r="BB15" i="41"/>
  <c r="BB17" i="41"/>
  <c r="I31" i="41"/>
  <c r="J13" i="41"/>
  <c r="R11" i="41"/>
  <c r="Z13" i="41"/>
  <c r="CK16" i="41"/>
  <c r="CK9" i="41" s="1"/>
  <c r="K16" i="41"/>
  <c r="K19" i="41"/>
  <c r="O16" i="41"/>
  <c r="O19" i="41"/>
  <c r="S16" i="41"/>
  <c r="S19" i="41"/>
  <c r="W16" i="41"/>
  <c r="W19" i="41"/>
  <c r="AA16" i="41"/>
  <c r="AA19" i="41"/>
  <c r="AE16" i="41"/>
  <c r="AE9" i="41" s="1"/>
  <c r="K31" i="41"/>
  <c r="P19" i="41"/>
  <c r="T16" i="41"/>
  <c r="T19" i="41"/>
  <c r="X16" i="41"/>
  <c r="X19" i="41"/>
  <c r="AB16" i="41"/>
  <c r="BR10" i="41"/>
  <c r="CH10" i="41"/>
  <c r="M16" i="41"/>
  <c r="M19" i="41"/>
  <c r="Q16" i="41"/>
  <c r="R16" i="41" s="1"/>
  <c r="Q19" i="41"/>
  <c r="U16" i="41"/>
  <c r="U19" i="41"/>
  <c r="Y16" i="41"/>
  <c r="Y19" i="41"/>
  <c r="AC16" i="41"/>
  <c r="AC19" i="41"/>
  <c r="AG16" i="41"/>
  <c r="AG19" i="41"/>
  <c r="AJ16" i="41"/>
  <c r="AL16" i="41" s="1"/>
  <c r="AJ19" i="41"/>
  <c r="AN16" i="41"/>
  <c r="AN19" i="41"/>
  <c r="AP19" i="41" s="1"/>
  <c r="AR16" i="41"/>
  <c r="AR9" i="41" s="1"/>
  <c r="AQ19" i="41"/>
  <c r="AU16" i="41"/>
  <c r="AU19" i="41"/>
  <c r="AY16" i="41"/>
  <c r="AY19" i="41"/>
  <c r="BC16" i="41"/>
  <c r="BC19" i="41"/>
  <c r="BG16" i="41"/>
  <c r="BG19" i="41"/>
  <c r="BK16" i="41"/>
  <c r="BK19" i="41"/>
  <c r="BO16" i="41"/>
  <c r="BO19" i="41"/>
  <c r="BS16" i="41"/>
  <c r="BS19" i="41"/>
  <c r="CH17" i="41"/>
  <c r="BU9" i="41"/>
  <c r="BR17" i="41"/>
  <c r="H19" i="41"/>
  <c r="H16" i="41"/>
  <c r="H9" i="41" s="1"/>
  <c r="G9" i="41"/>
  <c r="D31" i="41"/>
  <c r="J38" i="41"/>
  <c r="F16" i="41"/>
  <c r="BE20" i="41"/>
  <c r="AK31" i="41"/>
  <c r="AL31" i="41" s="1"/>
  <c r="AO20" i="41"/>
  <c r="J27" i="41"/>
  <c r="R27" i="41"/>
  <c r="AQ31" i="41"/>
  <c r="AY31" i="41"/>
  <c r="BO31" i="41"/>
  <c r="BW31" i="41"/>
  <c r="F19" i="41"/>
  <c r="F41" i="41"/>
  <c r="K20" i="41"/>
  <c r="AY20" i="41"/>
  <c r="BG20" i="41"/>
  <c r="BO20" i="41"/>
  <c r="BW20" i="41"/>
  <c r="C20" i="41"/>
  <c r="CD27" i="41"/>
  <c r="F42" i="41"/>
  <c r="AP13" i="41"/>
  <c r="CH27" i="41"/>
  <c r="D20" i="41"/>
  <c r="H31" i="41"/>
  <c r="J31" i="41" s="1"/>
  <c r="E31" i="41"/>
  <c r="AO31" i="41"/>
  <c r="AP31" i="41" s="1"/>
  <c r="BM31" i="41"/>
  <c r="CK31" i="41"/>
  <c r="CL31" i="41" s="1"/>
  <c r="M31" i="41"/>
  <c r="AS31" i="41"/>
  <c r="BI31" i="41"/>
  <c r="BQ31" i="41"/>
  <c r="CG31" i="41"/>
  <c r="AW20" i="41"/>
  <c r="BM20" i="41"/>
  <c r="BU20" i="41"/>
  <c r="O20" i="41"/>
  <c r="AM20" i="41"/>
  <c r="AU20" i="41"/>
  <c r="BC20" i="41"/>
  <c r="BK20" i="41"/>
  <c r="BS20" i="41"/>
  <c r="CA20" i="41"/>
  <c r="CI20" i="41"/>
  <c r="CC20" i="41"/>
  <c r="CK20" i="41"/>
  <c r="R30" i="41"/>
  <c r="AP30" i="41"/>
  <c r="BD20" i="41"/>
  <c r="BL20" i="41"/>
  <c r="Z38" i="41"/>
  <c r="AH38" i="41"/>
  <c r="AX38" i="41"/>
  <c r="BV38" i="41"/>
  <c r="AP17" i="41"/>
  <c r="L31" i="41"/>
  <c r="AM31" i="41"/>
  <c r="BK31" i="41"/>
  <c r="CA31" i="41"/>
  <c r="CI31" i="41"/>
  <c r="BF38" i="41"/>
  <c r="I20" i="41"/>
  <c r="J20" i="41" s="1"/>
  <c r="C31" i="41"/>
  <c r="Q20" i="41"/>
  <c r="AT38" i="41"/>
  <c r="AP27" i="41"/>
  <c r="BQ20" i="41"/>
  <c r="BR20" i="41" s="1"/>
  <c r="F30" i="41"/>
  <c r="F45" i="41"/>
  <c r="V30" i="41"/>
  <c r="CF20" i="41"/>
  <c r="AR31" i="41"/>
  <c r="AZ31" i="41"/>
  <c r="BH31" i="41"/>
  <c r="BP31" i="41"/>
  <c r="BX31" i="41"/>
  <c r="CF31" i="41"/>
  <c r="CH31" i="41" s="1"/>
  <c r="F38" i="41"/>
  <c r="AS20" i="41"/>
  <c r="BA20" i="41"/>
  <c r="BI20" i="41"/>
  <c r="BE31" i="41"/>
  <c r="BF31" i="41" s="1"/>
  <c r="E20" i="41"/>
  <c r="AP15" i="41"/>
  <c r="P20" i="41"/>
  <c r="BA31" i="41"/>
  <c r="BY31" i="41"/>
  <c r="BB19" i="41"/>
  <c r="AQ20" i="41"/>
  <c r="CE20" i="41"/>
  <c r="AU31" i="41"/>
  <c r="BS31" i="41"/>
  <c r="F27" i="41"/>
  <c r="BR13" i="41"/>
  <c r="AT15" i="41"/>
  <c r="AW31" i="41"/>
  <c r="CE31" i="41"/>
  <c r="AX16" i="41"/>
  <c r="BF16" i="41"/>
  <c r="AD27" i="41"/>
  <c r="AD20" i="41" s="1"/>
  <c r="AT27" i="41"/>
  <c r="BR27" i="41"/>
  <c r="BY20" i="41"/>
  <c r="CG20" i="41"/>
  <c r="AT41" i="41"/>
  <c r="BB41" i="41"/>
  <c r="BR42" i="41"/>
  <c r="L20" i="41"/>
  <c r="N27" i="41"/>
  <c r="BG31" i="41"/>
  <c r="Y31" i="41"/>
  <c r="Z31" i="41" s="1"/>
  <c r="AG31" i="41"/>
  <c r="AH31" i="41" s="1"/>
  <c r="AD31" i="41"/>
  <c r="V27" i="41"/>
  <c r="BU31" i="41"/>
  <c r="BV31" i="41" s="1"/>
  <c r="U20" i="41"/>
  <c r="V20" i="41" s="1"/>
  <c r="J11" i="41"/>
  <c r="S20" i="41"/>
  <c r="CC31" i="41"/>
  <c r="R31" i="41"/>
  <c r="I16" i="41"/>
  <c r="M20" i="41"/>
  <c r="CH15" i="41"/>
  <c r="AN20" i="41"/>
  <c r="R38" i="41"/>
  <c r="AD38" i="41"/>
  <c r="AP38" i="41"/>
  <c r="BB38" i="41"/>
  <c r="BN38" i="41"/>
  <c r="BZ38" i="41"/>
  <c r="CL38" i="41"/>
  <c r="N30" i="41"/>
  <c r="F201" i="29"/>
  <c r="G201" i="29"/>
  <c r="D192" i="29"/>
  <c r="G192" i="29"/>
  <c r="G195" i="29"/>
  <c r="G183" i="29"/>
  <c r="G184" i="29"/>
  <c r="G176" i="29"/>
  <c r="G168" i="29"/>
  <c r="F154" i="29"/>
  <c r="D154" i="29"/>
  <c r="E154" i="29"/>
  <c r="D145" i="29"/>
  <c r="G151" i="29"/>
  <c r="F145" i="29"/>
  <c r="G145" i="29" s="1"/>
  <c r="G138" i="29"/>
  <c r="G120" i="29"/>
  <c r="D109" i="29"/>
  <c r="G103" i="29"/>
  <c r="G93" i="29"/>
  <c r="D91" i="29"/>
  <c r="F64" i="29"/>
  <c r="G64" i="29" s="1"/>
  <c r="G66" i="29"/>
  <c r="G67" i="29"/>
  <c r="G57" i="29"/>
  <c r="E46" i="29"/>
  <c r="D46" i="29"/>
  <c r="G47" i="29"/>
  <c r="G46" i="29"/>
  <c r="G40" i="29"/>
  <c r="G25" i="29"/>
  <c r="G39" i="29"/>
  <c r="G16" i="29"/>
  <c r="G102" i="29"/>
  <c r="G111" i="29"/>
  <c r="G19" i="29"/>
  <c r="G156" i="29"/>
  <c r="G73" i="29"/>
  <c r="F91" i="29"/>
  <c r="G91" i="29" s="1"/>
  <c r="G147" i="29"/>
  <c r="G148" i="29"/>
  <c r="F37" i="29"/>
  <c r="G37" i="29" s="1"/>
  <c r="E64" i="29"/>
  <c r="G155" i="29"/>
  <c r="G52" i="29"/>
  <c r="F109" i="29"/>
  <c r="G109" i="29" s="1"/>
  <c r="G38" i="29"/>
  <c r="G92" i="29"/>
  <c r="F100" i="29"/>
  <c r="G100" i="29" s="1"/>
  <c r="E28" i="29"/>
  <c r="G28" i="29" s="1"/>
  <c r="G65" i="29"/>
  <c r="G75" i="29"/>
  <c r="J7" i="27"/>
  <c r="J17" i="27"/>
  <c r="G40" i="27"/>
  <c r="I29" i="27"/>
  <c r="J29" i="27" s="1"/>
  <c r="G18" i="27"/>
  <c r="J14" i="27"/>
  <c r="H18" i="27"/>
  <c r="J18" i="27"/>
  <c r="J36" i="27"/>
  <c r="H7" i="27"/>
  <c r="J25" i="27"/>
  <c r="I40" i="27"/>
  <c r="J40" i="27" s="1"/>
  <c r="F223" i="29"/>
  <c r="E223" i="29"/>
  <c r="D223" i="29"/>
  <c r="G154" i="29" l="1"/>
  <c r="F9" i="41"/>
  <c r="X9" i="41"/>
  <c r="M9" i="41"/>
  <c r="AQ9" i="41"/>
  <c r="CL16" i="41"/>
  <c r="CD16" i="41"/>
  <c r="BZ16" i="41"/>
  <c r="BO9" i="41"/>
  <c r="BB16" i="41"/>
  <c r="Z16" i="41"/>
  <c r="T9" i="41"/>
  <c r="BH9" i="41"/>
  <c r="BJ9" i="41" s="1"/>
  <c r="BZ31" i="41"/>
  <c r="AH16" i="41"/>
  <c r="U9" i="41"/>
  <c r="AV9" i="41"/>
  <c r="AX9" i="41" s="1"/>
  <c r="F20" i="41"/>
  <c r="V19" i="41"/>
  <c r="BN16" i="41"/>
  <c r="CH20" i="41"/>
  <c r="F31" i="41"/>
  <c r="N16" i="41"/>
  <c r="R19" i="41"/>
  <c r="AB9" i="41"/>
  <c r="R20" i="41"/>
  <c r="P9" i="41"/>
  <c r="N19" i="41"/>
  <c r="AD16" i="41"/>
  <c r="AA9" i="41"/>
  <c r="O9" i="41"/>
  <c r="CF9" i="41"/>
  <c r="CH9" i="41" s="1"/>
  <c r="BT9" i="41"/>
  <c r="BV9" i="41" s="1"/>
  <c r="CB9" i="41"/>
  <c r="CD9" i="41" s="1"/>
  <c r="AT16" i="41"/>
  <c r="BP9" i="41"/>
  <c r="BR9" i="41" s="1"/>
  <c r="BD9" i="41"/>
  <c r="BF9" i="41" s="1"/>
  <c r="L9" i="41"/>
  <c r="N9" i="41" s="1"/>
  <c r="BJ16" i="41"/>
  <c r="BK9" i="41"/>
  <c r="AY9" i="41"/>
  <c r="S9" i="41"/>
  <c r="CJ9" i="41"/>
  <c r="CL9" i="41" s="1"/>
  <c r="BX9" i="41"/>
  <c r="BZ9" i="41" s="1"/>
  <c r="V16" i="41"/>
  <c r="BS9" i="41"/>
  <c r="BG9" i="41"/>
  <c r="AU9" i="41"/>
  <c r="AJ9" i="41"/>
  <c r="AL9" i="41" s="1"/>
  <c r="Y9" i="41"/>
  <c r="Z9" i="41" s="1"/>
  <c r="BC9" i="41"/>
  <c r="AG9" i="41"/>
  <c r="AH9" i="41" s="1"/>
  <c r="W9" i="41"/>
  <c r="K9" i="41"/>
  <c r="AN9" i="41"/>
  <c r="AP9" i="41" s="1"/>
  <c r="AC9" i="41"/>
  <c r="AD9" i="41" s="1"/>
  <c r="Q9" i="41"/>
  <c r="R9" i="41" s="1"/>
  <c r="BB31" i="41"/>
  <c r="BN9" i="41"/>
  <c r="AT31" i="41"/>
  <c r="AT9" i="41"/>
  <c r="BB9" i="41"/>
  <c r="AP20" i="41"/>
  <c r="BJ31" i="41"/>
  <c r="AP16" i="41"/>
  <c r="N20" i="41"/>
  <c r="BR16" i="41"/>
  <c r="J16" i="41"/>
  <c r="I9" i="41"/>
  <c r="J9" i="41" s="1"/>
  <c r="F670" i="39"/>
  <c r="F592" i="39"/>
  <c r="F588" i="39"/>
  <c r="BR255" i="41"/>
  <c r="BR253" i="41"/>
  <c r="BR252" i="41"/>
  <c r="BM255" i="41"/>
  <c r="BM252" i="41" s="1"/>
  <c r="BL255" i="41"/>
  <c r="BL252" i="41" s="1"/>
  <c r="BK255" i="41"/>
  <c r="BK252" i="41" s="1"/>
  <c r="BI255" i="41"/>
  <c r="BI252" i="41" s="1"/>
  <c r="BH255" i="41"/>
  <c r="BH252" i="41" s="1"/>
  <c r="BG255" i="41"/>
  <c r="BG252" i="41" s="1"/>
  <c r="BE255" i="41"/>
  <c r="BE252" i="41" s="1"/>
  <c r="BD255" i="41"/>
  <c r="BD252" i="41" s="1"/>
  <c r="BC255" i="41"/>
  <c r="BC252" i="41" s="1"/>
  <c r="BA255" i="41"/>
  <c r="BA252" i="41" s="1"/>
  <c r="AZ255" i="41"/>
  <c r="AZ252" i="41" s="1"/>
  <c r="AY255" i="41"/>
  <c r="AY252" i="41" s="1"/>
  <c r="AW255" i="41"/>
  <c r="AW252" i="41" s="1"/>
  <c r="AV255" i="41"/>
  <c r="AV252" i="41" s="1"/>
  <c r="AU255" i="41"/>
  <c r="AU252" i="41" s="1"/>
  <c r="AS255" i="41"/>
  <c r="AS252" i="41" s="1"/>
  <c r="AR255" i="41"/>
  <c r="AR252" i="41" s="1"/>
  <c r="AQ255" i="41"/>
  <c r="AQ252" i="41" s="1"/>
  <c r="AO255" i="41"/>
  <c r="AO252" i="41" s="1"/>
  <c r="AN255" i="41"/>
  <c r="AN252" i="41" s="1"/>
  <c r="AM255" i="41"/>
  <c r="AM252" i="41" s="1"/>
  <c r="AK255" i="41"/>
  <c r="AK252" i="41" s="1"/>
  <c r="AJ255" i="41"/>
  <c r="AJ252" i="41" s="1"/>
  <c r="AI255" i="41"/>
  <c r="AI252" i="41" s="1"/>
  <c r="AG255" i="41"/>
  <c r="AG252" i="41" s="1"/>
  <c r="AF255" i="41"/>
  <c r="AF252" i="41" s="1"/>
  <c r="AE255" i="41"/>
  <c r="AE252" i="41" s="1"/>
  <c r="AC255" i="41"/>
  <c r="AC252" i="41" s="1"/>
  <c r="AB255" i="41"/>
  <c r="AB252" i="41" s="1"/>
  <c r="AA255" i="41"/>
  <c r="AA252" i="41" s="1"/>
  <c r="Y255" i="41"/>
  <c r="Y252" i="41" s="1"/>
  <c r="X255" i="41"/>
  <c r="X252" i="41" s="1"/>
  <c r="W255" i="41"/>
  <c r="W252" i="41" s="1"/>
  <c r="U255" i="41"/>
  <c r="U252" i="41" s="1"/>
  <c r="T255" i="41"/>
  <c r="T252" i="41" s="1"/>
  <c r="S255" i="41"/>
  <c r="S252" i="41" s="1"/>
  <c r="Q255" i="41"/>
  <c r="Q252" i="41" s="1"/>
  <c r="P255" i="41"/>
  <c r="P252" i="41" s="1"/>
  <c r="O255" i="41"/>
  <c r="O252" i="41" s="1"/>
  <c r="M255" i="41"/>
  <c r="M252" i="41" s="1"/>
  <c r="L255" i="41"/>
  <c r="L252" i="41" s="1"/>
  <c r="K255" i="41"/>
  <c r="K252" i="41" s="1"/>
  <c r="I255" i="41"/>
  <c r="I252" i="41" s="1"/>
  <c r="H255" i="41"/>
  <c r="H252" i="41" s="1"/>
  <c r="G255" i="41"/>
  <c r="G252" i="41" s="1"/>
  <c r="F255" i="41"/>
  <c r="F253" i="41"/>
  <c r="F252" i="41"/>
  <c r="D1010" i="29"/>
  <c r="V9" i="41" l="1"/>
  <c r="AT151" i="33"/>
  <c r="AU151" i="33"/>
  <c r="AX151" i="33"/>
  <c r="AW138" i="33"/>
  <c r="BB162" i="33"/>
  <c r="K181" i="33"/>
  <c r="AV40" i="33"/>
  <c r="AV41" i="33"/>
  <c r="AV42" i="33"/>
  <c r="AV43" i="33"/>
  <c r="AV44" i="33"/>
  <c r="AV45" i="33"/>
  <c r="AV47" i="33"/>
  <c r="AV51" i="33"/>
  <c r="AV53" i="33"/>
  <c r="AV95" i="33"/>
  <c r="AV96" i="33"/>
  <c r="AV97" i="33"/>
  <c r="AV98" i="33"/>
  <c r="AV99" i="33"/>
  <c r="AV102" i="33"/>
  <c r="AV111" i="33"/>
  <c r="AV112" i="33"/>
  <c r="AV113" i="33"/>
  <c r="AV114" i="33"/>
  <c r="AV115" i="33"/>
  <c r="AV116" i="33"/>
  <c r="AV118" i="33"/>
  <c r="AV122" i="33"/>
  <c r="AV123" i="33"/>
  <c r="AV124" i="33"/>
  <c r="AV127" i="33"/>
  <c r="AV128" i="33"/>
  <c r="AV129" i="33"/>
  <c r="AV130" i="33"/>
  <c r="AV131" i="33"/>
  <c r="AV132" i="33"/>
  <c r="AV134" i="33"/>
  <c r="AV138" i="33"/>
  <c r="AV139" i="33"/>
  <c r="AV144" i="33"/>
  <c r="AV145" i="33"/>
  <c r="AV147" i="33"/>
  <c r="AV148" i="33"/>
  <c r="AV155" i="33"/>
  <c r="AV156" i="33"/>
  <c r="AV158" i="33"/>
  <c r="AV159" i="33"/>
  <c r="AV162" i="33"/>
  <c r="AV166" i="33"/>
  <c r="AV167" i="33"/>
  <c r="AV168" i="33"/>
  <c r="AV169" i="33"/>
  <c r="AV170" i="33"/>
  <c r="AV173" i="33"/>
  <c r="AV181" i="33"/>
  <c r="AU40" i="33"/>
  <c r="AU41" i="33"/>
  <c r="AU42" i="33"/>
  <c r="AU43" i="33"/>
  <c r="AU44" i="33"/>
  <c r="AU45" i="33"/>
  <c r="AU47" i="33"/>
  <c r="AU53" i="33"/>
  <c r="AU95" i="33"/>
  <c r="AU96" i="33"/>
  <c r="AU97" i="33"/>
  <c r="AU98" i="33"/>
  <c r="AU99" i="33"/>
  <c r="AU102" i="33"/>
  <c r="AU108" i="33"/>
  <c r="AU109" i="33"/>
  <c r="AU111" i="33"/>
  <c r="AU112" i="33"/>
  <c r="AU113" i="33"/>
  <c r="AU114" i="33"/>
  <c r="AU115" i="33"/>
  <c r="AU116" i="33"/>
  <c r="AU118" i="33"/>
  <c r="AU122" i="33"/>
  <c r="AU123" i="33"/>
  <c r="AU124" i="33"/>
  <c r="AU127" i="33"/>
  <c r="AU128" i="33"/>
  <c r="AU129" i="33"/>
  <c r="AU130" i="33"/>
  <c r="AU131" i="33"/>
  <c r="AU132" i="33"/>
  <c r="AU134" i="33"/>
  <c r="AU138" i="33"/>
  <c r="AU139" i="33"/>
  <c r="AU144" i="33"/>
  <c r="AU145" i="33"/>
  <c r="AU147" i="33"/>
  <c r="AU148" i="33"/>
  <c r="AU155" i="33"/>
  <c r="AU156" i="33"/>
  <c r="AU158" i="33"/>
  <c r="AU159" i="33"/>
  <c r="AU162" i="33"/>
  <c r="AU166" i="33"/>
  <c r="AU167" i="33"/>
  <c r="AU168" i="33"/>
  <c r="AU169" i="33"/>
  <c r="AU170" i="33"/>
  <c r="AU173" i="33"/>
  <c r="AU181" i="33"/>
  <c r="AU189" i="33"/>
  <c r="AT40" i="33"/>
  <c r="AT41" i="33"/>
  <c r="AT42" i="33"/>
  <c r="AT43" i="33"/>
  <c r="AT44" i="33"/>
  <c r="AT45" i="33"/>
  <c r="AT47" i="33"/>
  <c r="AT53" i="33"/>
  <c r="AT95" i="33"/>
  <c r="AT96" i="33"/>
  <c r="AT97" i="33"/>
  <c r="AT98" i="33"/>
  <c r="AT99" i="33"/>
  <c r="AT102" i="33"/>
  <c r="AT111" i="33"/>
  <c r="AT112" i="33"/>
  <c r="AT113" i="33"/>
  <c r="AT114" i="33"/>
  <c r="AT115" i="33"/>
  <c r="AT116" i="33"/>
  <c r="AT118" i="33"/>
  <c r="AT122" i="33"/>
  <c r="AT123" i="33"/>
  <c r="AT124" i="33"/>
  <c r="AT127" i="33"/>
  <c r="AT128" i="33"/>
  <c r="AT129" i="33"/>
  <c r="AT130" i="33"/>
  <c r="AT131" i="33"/>
  <c r="AT132" i="33"/>
  <c r="AT134" i="33"/>
  <c r="AT139" i="33"/>
  <c r="AT144" i="33"/>
  <c r="AT145" i="33"/>
  <c r="AT147" i="33"/>
  <c r="AT148" i="33"/>
  <c r="AT155" i="33"/>
  <c r="AT156" i="33"/>
  <c r="AT158" i="33"/>
  <c r="AT159" i="33"/>
  <c r="AT162" i="33"/>
  <c r="AT166" i="33"/>
  <c r="AT167" i="33"/>
  <c r="AT169" i="33"/>
  <c r="AT170" i="33"/>
  <c r="AT173" i="33"/>
  <c r="AT181" i="33"/>
  <c r="O106" i="33"/>
  <c r="AU10" i="33"/>
  <c r="AU11" i="33"/>
  <c r="AU17" i="33"/>
  <c r="AU18" i="33"/>
  <c r="AU19" i="33"/>
  <c r="AU20" i="33"/>
  <c r="AU21" i="33"/>
  <c r="AU22" i="33"/>
  <c r="AU24" i="33"/>
  <c r="AU25" i="33"/>
  <c r="AU26" i="33"/>
  <c r="AU27" i="33"/>
  <c r="AU28" i="33"/>
  <c r="AV10" i="33"/>
  <c r="AV11" i="33"/>
  <c r="AV17" i="33"/>
  <c r="AV19" i="33"/>
  <c r="AV20" i="33"/>
  <c r="AV21" i="33"/>
  <c r="AV22" i="33"/>
  <c r="AV24" i="33"/>
  <c r="AV25" i="33"/>
  <c r="AV26" i="33"/>
  <c r="AV27" i="33"/>
  <c r="AT10" i="33"/>
  <c r="AT11" i="33"/>
  <c r="AT17" i="33"/>
  <c r="AT19" i="33"/>
  <c r="AT20" i="33"/>
  <c r="AT21" i="33"/>
  <c r="AT22" i="33"/>
  <c r="AT24" i="33"/>
  <c r="AT25" i="33"/>
  <c r="AT26" i="33"/>
  <c r="AT27" i="33"/>
  <c r="N190" i="33"/>
  <c r="M190" i="33"/>
  <c r="L190" i="33"/>
  <c r="N187" i="33"/>
  <c r="M187" i="33"/>
  <c r="L187" i="33"/>
  <c r="N183" i="33"/>
  <c r="N176" i="33" s="1"/>
  <c r="M183" i="33"/>
  <c r="L183" i="33"/>
  <c r="N175" i="33"/>
  <c r="M175" i="33"/>
  <c r="L175" i="33"/>
  <c r="O173" i="33"/>
  <c r="N172" i="33"/>
  <c r="M172" i="33"/>
  <c r="L172" i="33"/>
  <c r="O170" i="33"/>
  <c r="O169" i="33"/>
  <c r="O167" i="33"/>
  <c r="O166" i="33"/>
  <c r="N164" i="33"/>
  <c r="M164" i="33"/>
  <c r="L164" i="33"/>
  <c r="O162" i="33"/>
  <c r="N161" i="33"/>
  <c r="M161" i="33"/>
  <c r="L161" i="33"/>
  <c r="O159" i="33"/>
  <c r="O158" i="33"/>
  <c r="O156" i="33"/>
  <c r="O155" i="33"/>
  <c r="N153" i="33"/>
  <c r="M153" i="33"/>
  <c r="L153" i="33"/>
  <c r="O151" i="33"/>
  <c r="N150" i="33"/>
  <c r="M150" i="33"/>
  <c r="L150" i="33"/>
  <c r="O148" i="33"/>
  <c r="O145" i="33"/>
  <c r="O144" i="33"/>
  <c r="N141" i="33"/>
  <c r="M141" i="33"/>
  <c r="L141" i="33"/>
  <c r="O139" i="33"/>
  <c r="O138" i="33"/>
  <c r="AT138" i="33" s="1"/>
  <c r="N137" i="33"/>
  <c r="M137" i="33"/>
  <c r="L137" i="33"/>
  <c r="N136" i="33"/>
  <c r="M136" i="33"/>
  <c r="L136" i="33"/>
  <c r="O134" i="33"/>
  <c r="N133" i="33"/>
  <c r="M133" i="33"/>
  <c r="L133" i="33"/>
  <c r="O132" i="33"/>
  <c r="O131" i="33"/>
  <c r="O130" i="33"/>
  <c r="O129" i="33"/>
  <c r="O128" i="33"/>
  <c r="O127" i="33"/>
  <c r="N125" i="33"/>
  <c r="M125" i="33"/>
  <c r="L125" i="33"/>
  <c r="O124" i="33"/>
  <c r="O123" i="33"/>
  <c r="O122" i="33"/>
  <c r="N121" i="33"/>
  <c r="M121" i="33"/>
  <c r="L121" i="33"/>
  <c r="N120" i="33"/>
  <c r="M120" i="33"/>
  <c r="L120" i="33"/>
  <c r="O118" i="33"/>
  <c r="N117" i="33"/>
  <c r="M117" i="33"/>
  <c r="L117" i="33"/>
  <c r="O116" i="33"/>
  <c r="O115" i="33"/>
  <c r="O114" i="33"/>
  <c r="O113" i="33"/>
  <c r="O112" i="33"/>
  <c r="O111" i="33"/>
  <c r="O109" i="33"/>
  <c r="O108" i="33"/>
  <c r="N105" i="33"/>
  <c r="M105" i="33"/>
  <c r="N104" i="33"/>
  <c r="M104" i="33"/>
  <c r="L104" i="33"/>
  <c r="O102" i="33"/>
  <c r="N101" i="33"/>
  <c r="M101" i="33"/>
  <c r="L101" i="33"/>
  <c r="O99" i="33"/>
  <c r="O98" i="33"/>
  <c r="O97" i="33"/>
  <c r="O96" i="33"/>
  <c r="O95" i="33"/>
  <c r="N54" i="33"/>
  <c r="M54" i="33"/>
  <c r="L54" i="33"/>
  <c r="O53" i="33"/>
  <c r="N50" i="33"/>
  <c r="M50" i="33"/>
  <c r="L50" i="33"/>
  <c r="N49" i="33"/>
  <c r="M49" i="33"/>
  <c r="L49" i="33"/>
  <c r="O47" i="33"/>
  <c r="N46" i="33"/>
  <c r="M46" i="33"/>
  <c r="L46" i="33"/>
  <c r="O45" i="33"/>
  <c r="O44" i="33"/>
  <c r="O43" i="33"/>
  <c r="O42" i="33"/>
  <c r="O41" i="33"/>
  <c r="O40" i="33"/>
  <c r="N23" i="33"/>
  <c r="M23" i="33"/>
  <c r="L23" i="33"/>
  <c r="O22" i="33"/>
  <c r="O21" i="33"/>
  <c r="O20" i="33"/>
  <c r="O19" i="33"/>
  <c r="O18" i="33"/>
  <c r="O17" i="33"/>
  <c r="O11" i="33"/>
  <c r="O10" i="33"/>
  <c r="N9" i="33"/>
  <c r="M9" i="33"/>
  <c r="L9" i="33"/>
  <c r="M90" i="40"/>
  <c r="E69" i="40"/>
  <c r="F63" i="40" s="1"/>
  <c r="D69" i="40"/>
  <c r="C69" i="40"/>
  <c r="E49" i="34"/>
  <c r="E48" i="34"/>
  <c r="D49" i="34"/>
  <c r="D48" i="34"/>
  <c r="C49" i="34"/>
  <c r="C48" i="34"/>
  <c r="M73" i="34"/>
  <c r="M72" i="34"/>
  <c r="M70" i="34"/>
  <c r="K63" i="34"/>
  <c r="K66" i="34"/>
  <c r="K65" i="34"/>
  <c r="K64" i="34"/>
  <c r="L63" i="40"/>
  <c r="K63" i="40"/>
  <c r="M62" i="40"/>
  <c r="L62" i="40"/>
  <c r="K62" i="40"/>
  <c r="J93" i="40"/>
  <c r="J92" i="40"/>
  <c r="J91" i="40"/>
  <c r="J88" i="40"/>
  <c r="J86" i="40"/>
  <c r="J85" i="40"/>
  <c r="J84" i="40"/>
  <c r="I83" i="40"/>
  <c r="I56" i="40" s="1"/>
  <c r="H83" i="40"/>
  <c r="G83" i="40"/>
  <c r="J82" i="40"/>
  <c r="J81" i="40"/>
  <c r="J80" i="40"/>
  <c r="J79" i="40"/>
  <c r="J78" i="40"/>
  <c r="I77" i="40"/>
  <c r="J77" i="40" s="1"/>
  <c r="H77" i="40"/>
  <c r="G77" i="40"/>
  <c r="J76" i="40"/>
  <c r="J74" i="40"/>
  <c r="J72" i="40"/>
  <c r="J71" i="40"/>
  <c r="J70" i="40"/>
  <c r="J69" i="40"/>
  <c r="J68" i="40"/>
  <c r="J67" i="40"/>
  <c r="J66" i="40"/>
  <c r="J63" i="40"/>
  <c r="J62" i="40"/>
  <c r="J61" i="40"/>
  <c r="J60" i="40"/>
  <c r="J59" i="40"/>
  <c r="J58" i="40"/>
  <c r="I57" i="40"/>
  <c r="I55" i="40" s="1"/>
  <c r="H57" i="40"/>
  <c r="H55" i="40" s="1"/>
  <c r="G57" i="40"/>
  <c r="G56" i="40"/>
  <c r="I54" i="40"/>
  <c r="M93" i="40"/>
  <c r="M92" i="40"/>
  <c r="L92" i="40"/>
  <c r="M91" i="40"/>
  <c r="L91" i="40"/>
  <c r="M88" i="40"/>
  <c r="L88" i="40"/>
  <c r="K88" i="40"/>
  <c r="F88" i="40"/>
  <c r="M86" i="40"/>
  <c r="L86" i="40"/>
  <c r="K86" i="40"/>
  <c r="F86" i="40"/>
  <c r="M85" i="40"/>
  <c r="L85" i="40"/>
  <c r="K85" i="40"/>
  <c r="F85" i="40"/>
  <c r="M84" i="40"/>
  <c r="L84" i="40"/>
  <c r="K84" i="40"/>
  <c r="F84" i="40"/>
  <c r="E83" i="40"/>
  <c r="E56" i="40" s="1"/>
  <c r="D83" i="40"/>
  <c r="D56" i="40" s="1"/>
  <c r="C83" i="40"/>
  <c r="K83" i="40" s="1"/>
  <c r="M82" i="40"/>
  <c r="L82" i="40"/>
  <c r="F82" i="40"/>
  <c r="M81" i="40"/>
  <c r="L81" i="40"/>
  <c r="F81" i="40"/>
  <c r="M80" i="40"/>
  <c r="L80" i="40"/>
  <c r="F80" i="40"/>
  <c r="F79" i="40"/>
  <c r="F78" i="40"/>
  <c r="E77" i="40"/>
  <c r="D77" i="40"/>
  <c r="C77" i="40"/>
  <c r="M76" i="40"/>
  <c r="L76" i="40"/>
  <c r="K76" i="40"/>
  <c r="F76" i="40"/>
  <c r="M74" i="40"/>
  <c r="L74" i="40"/>
  <c r="K74" i="40"/>
  <c r="F74" i="40"/>
  <c r="L72" i="40"/>
  <c r="K72" i="40"/>
  <c r="F72" i="40"/>
  <c r="M71" i="40"/>
  <c r="L71" i="40"/>
  <c r="K71" i="40"/>
  <c r="F71" i="40"/>
  <c r="M70" i="40"/>
  <c r="L70" i="40"/>
  <c r="K70" i="40"/>
  <c r="F70" i="40"/>
  <c r="L69" i="40"/>
  <c r="K69" i="40"/>
  <c r="M68" i="40"/>
  <c r="L68" i="40"/>
  <c r="K68" i="40"/>
  <c r="F68" i="40"/>
  <c r="M67" i="40"/>
  <c r="L67" i="40"/>
  <c r="K67" i="40"/>
  <c r="F67" i="40"/>
  <c r="M66" i="40"/>
  <c r="L66" i="40"/>
  <c r="K66" i="40"/>
  <c r="F66" i="40"/>
  <c r="F62" i="40"/>
  <c r="M61" i="40"/>
  <c r="L61" i="40"/>
  <c r="K61" i="40"/>
  <c r="F61" i="40"/>
  <c r="M60" i="40"/>
  <c r="L60" i="40"/>
  <c r="K60" i="40"/>
  <c r="F60" i="40"/>
  <c r="M59" i="40"/>
  <c r="L59" i="40"/>
  <c r="K59" i="40"/>
  <c r="F59" i="40"/>
  <c r="M58" i="40"/>
  <c r="L58" i="40"/>
  <c r="K58" i="40"/>
  <c r="F58" i="40"/>
  <c r="D57" i="40"/>
  <c r="C57" i="40"/>
  <c r="L8" i="33" l="1"/>
  <c r="M8" i="33"/>
  <c r="O133" i="33"/>
  <c r="M176" i="33"/>
  <c r="O176" i="33" s="1"/>
  <c r="L176" i="33"/>
  <c r="O104" i="33"/>
  <c r="AU105" i="33"/>
  <c r="L143" i="33"/>
  <c r="E57" i="40"/>
  <c r="M57" i="40" s="1"/>
  <c r="H54" i="40"/>
  <c r="J54" i="40" s="1"/>
  <c r="G54" i="40"/>
  <c r="K57" i="40"/>
  <c r="J83" i="40"/>
  <c r="J57" i="40"/>
  <c r="G55" i="40"/>
  <c r="J55" i="40"/>
  <c r="O161" i="33"/>
  <c r="O190" i="33"/>
  <c r="L154" i="33"/>
  <c r="O141" i="33"/>
  <c r="L126" i="33"/>
  <c r="O136" i="33"/>
  <c r="L39" i="33"/>
  <c r="O150" i="33"/>
  <c r="O46" i="33"/>
  <c r="L165" i="33"/>
  <c r="O101" i="33"/>
  <c r="O175" i="33"/>
  <c r="N8" i="33"/>
  <c r="M94" i="33"/>
  <c r="O105" i="33"/>
  <c r="O137" i="33"/>
  <c r="O164" i="33"/>
  <c r="O50" i="33"/>
  <c r="N94" i="33"/>
  <c r="L94" i="33"/>
  <c r="O120" i="33"/>
  <c r="M126" i="33"/>
  <c r="O117" i="33"/>
  <c r="O9" i="33"/>
  <c r="O49" i="33"/>
  <c r="O121" i="33"/>
  <c r="O125" i="33"/>
  <c r="M143" i="33"/>
  <c r="N154" i="33"/>
  <c r="M154" i="33"/>
  <c r="M165" i="33"/>
  <c r="O153" i="33"/>
  <c r="O187" i="33"/>
  <c r="M39" i="33"/>
  <c r="O54" i="33"/>
  <c r="N126" i="33"/>
  <c r="N143" i="33"/>
  <c r="N165" i="33"/>
  <c r="O172" i="33"/>
  <c r="N39" i="33"/>
  <c r="O183" i="33"/>
  <c r="C56" i="40"/>
  <c r="K56" i="40" s="1"/>
  <c r="D55" i="40"/>
  <c r="F69" i="40"/>
  <c r="M69" i="40"/>
  <c r="E55" i="40"/>
  <c r="C54" i="40"/>
  <c r="C55" i="40"/>
  <c r="H56" i="40"/>
  <c r="J56" i="40" s="1"/>
  <c r="L83" i="40"/>
  <c r="L77" i="40"/>
  <c r="F83" i="40"/>
  <c r="M77" i="40"/>
  <c r="E54" i="40"/>
  <c r="K77" i="40"/>
  <c r="D54" i="40"/>
  <c r="F77" i="40"/>
  <c r="F57" i="40"/>
  <c r="L57" i="40"/>
  <c r="M83" i="40"/>
  <c r="L142" i="33" l="1"/>
  <c r="L54" i="40"/>
  <c r="L56" i="40"/>
  <c r="K55" i="40"/>
  <c r="L38" i="33"/>
  <c r="O165" i="33"/>
  <c r="N142" i="33"/>
  <c r="O126" i="33"/>
  <c r="M38" i="33"/>
  <c r="O94" i="33"/>
  <c r="M142" i="33"/>
  <c r="O8" i="33"/>
  <c r="O143" i="33"/>
  <c r="O154" i="33"/>
  <c r="O110" i="33"/>
  <c r="N38" i="33"/>
  <c r="AV38" i="33" s="1"/>
  <c r="O39" i="33"/>
  <c r="F54" i="40"/>
  <c r="M54" i="40"/>
  <c r="L55" i="40"/>
  <c r="K54" i="40"/>
  <c r="M55" i="40"/>
  <c r="F55" i="40"/>
  <c r="F56" i="40"/>
  <c r="M56" i="40"/>
  <c r="AU38" i="33" l="1"/>
  <c r="L37" i="33"/>
  <c r="AT38" i="33"/>
  <c r="M37" i="33"/>
  <c r="N37" i="33"/>
  <c r="O38" i="33"/>
  <c r="E47" i="34"/>
  <c r="M47" i="34" s="1"/>
  <c r="D47" i="34"/>
  <c r="L47" i="34" s="1"/>
  <c r="C47" i="34"/>
  <c r="K47" i="34" s="1"/>
  <c r="J78" i="34"/>
  <c r="J77" i="34"/>
  <c r="J76" i="34"/>
  <c r="J75" i="34"/>
  <c r="J71" i="34"/>
  <c r="J69" i="34"/>
  <c r="J68" i="34"/>
  <c r="J67" i="34"/>
  <c r="J66" i="34"/>
  <c r="J65" i="34"/>
  <c r="J64" i="34"/>
  <c r="J63" i="34"/>
  <c r="J62" i="34"/>
  <c r="J61" i="34"/>
  <c r="J60" i="34"/>
  <c r="J59" i="34"/>
  <c r="J58" i="34"/>
  <c r="J57" i="34"/>
  <c r="J56" i="34"/>
  <c r="J55" i="34"/>
  <c r="J54" i="34"/>
  <c r="J53" i="34"/>
  <c r="J52" i="34"/>
  <c r="J51" i="34"/>
  <c r="J50" i="34"/>
  <c r="J49" i="34"/>
  <c r="J48" i="34"/>
  <c r="J47" i="34"/>
  <c r="M78" i="34"/>
  <c r="L78" i="34"/>
  <c r="M77" i="34"/>
  <c r="L77" i="34"/>
  <c r="M76" i="34"/>
  <c r="L76" i="34"/>
  <c r="M75" i="34"/>
  <c r="L75" i="34"/>
  <c r="M74" i="34"/>
  <c r="M71" i="34"/>
  <c r="L71" i="34"/>
  <c r="K71" i="34"/>
  <c r="F71" i="34"/>
  <c r="M69" i="34"/>
  <c r="L69" i="34"/>
  <c r="K69" i="34"/>
  <c r="F69" i="34"/>
  <c r="M68" i="34"/>
  <c r="L68" i="34"/>
  <c r="K68" i="34"/>
  <c r="M67" i="34"/>
  <c r="L67" i="34"/>
  <c r="K67" i="34"/>
  <c r="F67" i="34"/>
  <c r="M66" i="34"/>
  <c r="L66" i="34"/>
  <c r="F66" i="34"/>
  <c r="M65" i="34"/>
  <c r="L65" i="34"/>
  <c r="F65" i="34"/>
  <c r="M64" i="34"/>
  <c r="L64" i="34"/>
  <c r="F64" i="34"/>
  <c r="M63" i="34"/>
  <c r="L63" i="34"/>
  <c r="F63" i="34"/>
  <c r="L62" i="34"/>
  <c r="K62" i="34"/>
  <c r="F62" i="34"/>
  <c r="M61" i="34"/>
  <c r="L61" i="34"/>
  <c r="K61" i="34"/>
  <c r="F61" i="34"/>
  <c r="M60" i="34"/>
  <c r="L60" i="34"/>
  <c r="K60" i="34"/>
  <c r="F60" i="34"/>
  <c r="M59" i="34"/>
  <c r="L59" i="34"/>
  <c r="K59" i="34"/>
  <c r="F59" i="34"/>
  <c r="M58" i="34"/>
  <c r="L58" i="34"/>
  <c r="K58" i="34"/>
  <c r="F58" i="34"/>
  <c r="M57" i="34"/>
  <c r="L57" i="34"/>
  <c r="K57" i="34"/>
  <c r="F57" i="34"/>
  <c r="M56" i="34"/>
  <c r="L56" i="34"/>
  <c r="K56" i="34"/>
  <c r="F56" i="34"/>
  <c r="M55" i="34"/>
  <c r="L55" i="34"/>
  <c r="K55" i="34"/>
  <c r="F55" i="34"/>
  <c r="M54" i="34"/>
  <c r="L54" i="34"/>
  <c r="K54" i="34"/>
  <c r="F54" i="34"/>
  <c r="M53" i="34"/>
  <c r="L53" i="34"/>
  <c r="K53" i="34"/>
  <c r="F53" i="34"/>
  <c r="M52" i="34"/>
  <c r="L52" i="34"/>
  <c r="K52" i="34"/>
  <c r="F52" i="34"/>
  <c r="M51" i="34"/>
  <c r="L51" i="34"/>
  <c r="K51" i="34"/>
  <c r="F51" i="34"/>
  <c r="M50" i="34"/>
  <c r="L50" i="34"/>
  <c r="K50" i="34"/>
  <c r="F50" i="34"/>
  <c r="M49" i="34"/>
  <c r="L49" i="34"/>
  <c r="K49" i="34"/>
  <c r="F49" i="34"/>
  <c r="M48" i="34"/>
  <c r="L48" i="34"/>
  <c r="K48" i="34"/>
  <c r="F48" i="34"/>
  <c r="V72" i="30"/>
  <c r="Q72" i="30"/>
  <c r="O37" i="33" l="1"/>
  <c r="F47" i="34"/>
  <c r="Q71" i="30" l="1"/>
  <c r="Q70" i="30"/>
  <c r="Q69" i="30"/>
  <c r="Q68" i="30"/>
  <c r="Q67" i="30"/>
  <c r="Q66" i="30"/>
  <c r="Q65" i="30"/>
  <c r="Q64" i="30"/>
  <c r="Q63" i="30"/>
  <c r="Q62" i="30"/>
  <c r="Q61" i="30"/>
  <c r="Q60" i="30"/>
  <c r="Q59" i="30"/>
  <c r="Q58" i="30"/>
  <c r="Q57" i="30"/>
  <c r="Q56" i="30"/>
  <c r="Q55" i="30"/>
  <c r="Q54" i="30"/>
  <c r="Q53" i="30"/>
  <c r="Q52" i="30"/>
  <c r="Q51" i="30"/>
  <c r="Q50" i="30"/>
  <c r="Q48" i="30"/>
  <c r="Q46" i="30"/>
  <c r="Q45" i="30"/>
  <c r="Q43" i="30"/>
  <c r="Q42" i="30"/>
  <c r="Q38" i="30"/>
  <c r="Q37" i="30"/>
  <c r="Q35" i="30"/>
  <c r="Q34" i="30"/>
  <c r="Q33" i="30"/>
  <c r="P27" i="30"/>
  <c r="O27" i="30"/>
  <c r="N27" i="30"/>
  <c r="Q26" i="30"/>
  <c r="Q25" i="30"/>
  <c r="Q24" i="30"/>
  <c r="Q20" i="30"/>
  <c r="Q19" i="30"/>
  <c r="Q18" i="30"/>
  <c r="Q17" i="30"/>
  <c r="Q16" i="30"/>
  <c r="Q15" i="30"/>
  <c r="Q14" i="30"/>
  <c r="Q13" i="30"/>
  <c r="Q12" i="30"/>
  <c r="Q10" i="30"/>
  <c r="P9" i="30"/>
  <c r="O9" i="30"/>
  <c r="N9" i="30"/>
  <c r="F235" i="39"/>
  <c r="F234" i="39"/>
  <c r="F231" i="39"/>
  <c r="F232" i="39"/>
  <c r="F168" i="39"/>
  <c r="F167" i="39"/>
  <c r="F166" i="39"/>
  <c r="F165" i="39"/>
  <c r="F164" i="39"/>
  <c r="F163" i="39"/>
  <c r="F226" i="29"/>
  <c r="E226" i="29"/>
  <c r="D226" i="29"/>
  <c r="F258" i="39"/>
  <c r="F257" i="39"/>
  <c r="F256" i="39"/>
  <c r="F255" i="39"/>
  <c r="F254" i="39"/>
  <c r="F253" i="39"/>
  <c r="F252" i="39"/>
  <c r="F251" i="39"/>
  <c r="F250" i="39"/>
  <c r="F249" i="39"/>
  <c r="F248" i="39"/>
  <c r="F247" i="39"/>
  <c r="F246" i="39"/>
  <c r="F245" i="39"/>
  <c r="F244" i="39"/>
  <c r="F243" i="39"/>
  <c r="F242" i="39"/>
  <c r="F241" i="39"/>
  <c r="F240" i="39"/>
  <c r="F239" i="39"/>
  <c r="F238" i="39"/>
  <c r="F237" i="39"/>
  <c r="F236" i="39"/>
  <c r="F233" i="39"/>
  <c r="F230" i="39"/>
  <c r="F229" i="39"/>
  <c r="F228" i="39"/>
  <c r="F227" i="39"/>
  <c r="F226" i="39"/>
  <c r="F225" i="39"/>
  <c r="F224" i="39"/>
  <c r="F223" i="39"/>
  <c r="F222" i="39"/>
  <c r="F221" i="39"/>
  <c r="F220" i="39"/>
  <c r="F219" i="39"/>
  <c r="F218" i="39"/>
  <c r="F217" i="39"/>
  <c r="F216" i="39"/>
  <c r="F215" i="39"/>
  <c r="F214" i="39"/>
  <c r="F213" i="39"/>
  <c r="F212" i="39"/>
  <c r="F211" i="39"/>
  <c r="F210" i="39"/>
  <c r="F209" i="39"/>
  <c r="F208" i="39"/>
  <c r="F207" i="39"/>
  <c r="F206" i="39"/>
  <c r="F205" i="39"/>
  <c r="F204" i="39"/>
  <c r="F203" i="39"/>
  <c r="F202" i="39"/>
  <c r="F201" i="39"/>
  <c r="F200" i="39"/>
  <c r="F199" i="39"/>
  <c r="F198" i="39"/>
  <c r="F197" i="39"/>
  <c r="F196" i="39"/>
  <c r="F195" i="39"/>
  <c r="F194" i="39"/>
  <c r="F193" i="39"/>
  <c r="F192" i="39"/>
  <c r="F191" i="39"/>
  <c r="F190" i="39"/>
  <c r="F189" i="39"/>
  <c r="F188" i="39"/>
  <c r="F187" i="39"/>
  <c r="F186" i="39"/>
  <c r="F185" i="39"/>
  <c r="F184" i="39"/>
  <c r="F183" i="39"/>
  <c r="F182" i="39"/>
  <c r="F181" i="39"/>
  <c r="F180" i="39"/>
  <c r="F179" i="39"/>
  <c r="F178" i="39"/>
  <c r="F177" i="39"/>
  <c r="F176" i="39"/>
  <c r="F175" i="39"/>
  <c r="F174" i="39"/>
  <c r="F173" i="39"/>
  <c r="F172" i="39"/>
  <c r="F171" i="39"/>
  <c r="F170" i="39"/>
  <c r="F169" i="39"/>
  <c r="F162" i="39"/>
  <c r="F161" i="39"/>
  <c r="F160" i="39"/>
  <c r="F159" i="39"/>
  <c r="F158" i="39"/>
  <c r="F157" i="39"/>
  <c r="F156" i="39"/>
  <c r="F155" i="39"/>
  <c r="F154" i="39"/>
  <c r="F153" i="39"/>
  <c r="F152" i="39"/>
  <c r="F151" i="39"/>
  <c r="F150" i="39"/>
  <c r="F149" i="39"/>
  <c r="CH59" i="41"/>
  <c r="CG57" i="41"/>
  <c r="CF57" i="41"/>
  <c r="CE57" i="41"/>
  <c r="CH56" i="41"/>
  <c r="CH52" i="41"/>
  <c r="CH79" i="41"/>
  <c r="CH70" i="41"/>
  <c r="CH67" i="41"/>
  <c r="CH63" i="41"/>
  <c r="F399" i="29"/>
  <c r="E399" i="29"/>
  <c r="D399" i="29"/>
  <c r="G404" i="29"/>
  <c r="F402" i="29"/>
  <c r="E402" i="29"/>
  <c r="D402" i="29"/>
  <c r="CD57" i="41"/>
  <c r="CD56" i="41"/>
  <c r="CD68" i="41"/>
  <c r="CD67" i="41"/>
  <c r="G391" i="29"/>
  <c r="G394" i="29"/>
  <c r="CH57" i="41" l="1"/>
  <c r="Q9" i="30"/>
  <c r="O8" i="30"/>
  <c r="N8" i="30"/>
  <c r="R72" i="30" s="1"/>
  <c r="Q27" i="30"/>
  <c r="P8" i="30"/>
  <c r="R47" i="30" l="1"/>
  <c r="R49" i="30"/>
  <c r="R40" i="30"/>
  <c r="R44" i="30"/>
  <c r="Q8" i="30"/>
  <c r="R39" i="30"/>
  <c r="R41" i="30"/>
  <c r="R36" i="30"/>
  <c r="R66" i="30"/>
  <c r="R60" i="30"/>
  <c r="R54" i="30"/>
  <c r="R46" i="30"/>
  <c r="R35" i="30"/>
  <c r="R29" i="30"/>
  <c r="R22" i="30"/>
  <c r="R16" i="30"/>
  <c r="R10" i="30"/>
  <c r="R62" i="30"/>
  <c r="R38" i="30"/>
  <c r="R31" i="30"/>
  <c r="R37" i="30"/>
  <c r="R71" i="30"/>
  <c r="R65" i="30"/>
  <c r="R59" i="30"/>
  <c r="R53" i="30"/>
  <c r="R45" i="30"/>
  <c r="R34" i="30"/>
  <c r="R28" i="30"/>
  <c r="R21" i="30"/>
  <c r="R15" i="30"/>
  <c r="R50" i="30"/>
  <c r="R24" i="30"/>
  <c r="R61" i="30"/>
  <c r="R55" i="30"/>
  <c r="R30" i="30"/>
  <c r="R17" i="30"/>
  <c r="R70" i="30"/>
  <c r="R64" i="30"/>
  <c r="R58" i="30"/>
  <c r="R52" i="30"/>
  <c r="R43" i="30"/>
  <c r="R33" i="30"/>
  <c r="R26" i="30"/>
  <c r="R20" i="30"/>
  <c r="R14" i="30"/>
  <c r="R68" i="30"/>
  <c r="R18" i="30"/>
  <c r="R67" i="30"/>
  <c r="R69" i="30"/>
  <c r="R63" i="30"/>
  <c r="R57" i="30"/>
  <c r="R51" i="30"/>
  <c r="R42" i="30"/>
  <c r="R32" i="30"/>
  <c r="R25" i="30"/>
  <c r="R19" i="30"/>
  <c r="R13" i="30"/>
  <c r="R56" i="30"/>
  <c r="R12" i="30"/>
  <c r="R48" i="30"/>
  <c r="R23" i="30"/>
  <c r="R11" i="30"/>
  <c r="F383" i="29"/>
  <c r="E383" i="29"/>
  <c r="D383" i="29"/>
  <c r="BR70" i="41"/>
  <c r="BR68" i="41"/>
  <c r="BR67" i="41"/>
  <c r="BR85" i="41"/>
  <c r="BQ55" i="41"/>
  <c r="BQ58" i="41" s="1"/>
  <c r="BP55" i="41"/>
  <c r="BO55" i="41"/>
  <c r="BO58" i="41" s="1"/>
  <c r="BR77" i="41"/>
  <c r="F369" i="29"/>
  <c r="E369" i="29"/>
  <c r="D369" i="29"/>
  <c r="F365" i="29"/>
  <c r="E365" i="29"/>
  <c r="D365" i="29"/>
  <c r="G368" i="29"/>
  <c r="G364" i="29"/>
  <c r="F362" i="29"/>
  <c r="F361" i="29" s="1"/>
  <c r="E362" i="29"/>
  <c r="D362" i="29"/>
  <c r="F363" i="29"/>
  <c r="E363" i="29"/>
  <c r="D363" i="29"/>
  <c r="G371" i="29"/>
  <c r="G367" i="29"/>
  <c r="BN62" i="41"/>
  <c r="F354" i="29"/>
  <c r="E354" i="29"/>
  <c r="D354" i="29"/>
  <c r="BE87" i="41"/>
  <c r="BE84" i="41" s="1"/>
  <c r="BD87" i="41"/>
  <c r="BD84" i="41" s="1"/>
  <c r="BC87" i="41"/>
  <c r="BC84" i="41" s="1"/>
  <c r="BE83" i="41"/>
  <c r="BD83" i="41"/>
  <c r="BC83" i="41"/>
  <c r="BE80" i="41"/>
  <c r="BD80" i="41"/>
  <c r="BC80" i="41"/>
  <c r="BF79" i="41"/>
  <c r="BE72" i="41"/>
  <c r="BD72" i="41"/>
  <c r="BC72" i="41"/>
  <c r="BC62" i="41" s="1"/>
  <c r="BE69" i="41"/>
  <c r="BD69" i="41"/>
  <c r="BC69" i="41"/>
  <c r="BF62" i="41"/>
  <c r="BE61" i="41"/>
  <c r="BD61" i="41"/>
  <c r="BC61" i="41"/>
  <c r="BE58" i="41"/>
  <c r="BD58" i="41"/>
  <c r="BC58" i="41"/>
  <c r="BF57" i="41"/>
  <c r="AX99" i="41"/>
  <c r="BB57" i="41"/>
  <c r="F327" i="29"/>
  <c r="E327" i="29"/>
  <c r="D327" i="29"/>
  <c r="F318" i="29"/>
  <c r="F316" i="29" s="1"/>
  <c r="E318" i="29"/>
  <c r="E316" i="29" s="1"/>
  <c r="D318" i="29"/>
  <c r="D316" i="29" s="1"/>
  <c r="AS57" i="41"/>
  <c r="AS58" i="41" s="1"/>
  <c r="AR57" i="41"/>
  <c r="AQ57" i="41"/>
  <c r="AQ58" i="41" s="1"/>
  <c r="AT68" i="41"/>
  <c r="F309" i="29"/>
  <c r="F307" i="29" s="1"/>
  <c r="E309" i="29"/>
  <c r="E307" i="29" s="1"/>
  <c r="D309" i="29"/>
  <c r="D307" i="29" s="1"/>
  <c r="G308" i="29"/>
  <c r="F310" i="29"/>
  <c r="E310" i="29"/>
  <c r="D310" i="29"/>
  <c r="G311" i="29"/>
  <c r="AO59" i="41"/>
  <c r="AN59" i="41"/>
  <c r="AN61" i="41" s="1"/>
  <c r="AM59" i="41"/>
  <c r="AM61" i="41" s="1"/>
  <c r="AO57" i="41"/>
  <c r="AN57" i="41"/>
  <c r="AM57" i="41"/>
  <c r="AO55" i="41"/>
  <c r="AN55" i="41"/>
  <c r="AM55" i="41"/>
  <c r="F300" i="29"/>
  <c r="F299" i="29"/>
  <c r="F298" i="29" s="1"/>
  <c r="E300" i="29"/>
  <c r="E299" i="29"/>
  <c r="D300" i="29"/>
  <c r="D299" i="29"/>
  <c r="AH57" i="41"/>
  <c r="F282" i="29"/>
  <c r="F280" i="29" s="1"/>
  <c r="E282" i="29"/>
  <c r="D282" i="29"/>
  <c r="D280" i="29" s="1"/>
  <c r="G286" i="29"/>
  <c r="G288" i="29"/>
  <c r="F277" i="29"/>
  <c r="E277" i="29"/>
  <c r="G277" i="29" s="1"/>
  <c r="D277" i="29"/>
  <c r="F274" i="29"/>
  <c r="E274" i="29"/>
  <c r="D274" i="29"/>
  <c r="F273" i="29"/>
  <c r="F272" i="29"/>
  <c r="E273" i="29"/>
  <c r="E272" i="29"/>
  <c r="D273" i="29"/>
  <c r="D272" i="29"/>
  <c r="G279" i="29"/>
  <c r="G237" i="29"/>
  <c r="G242" i="29"/>
  <c r="G239" i="29"/>
  <c r="F237" i="29"/>
  <c r="E237" i="29"/>
  <c r="D237" i="29"/>
  <c r="F236" i="29"/>
  <c r="E236" i="29"/>
  <c r="D236" i="29"/>
  <c r="F254" i="29"/>
  <c r="E254" i="29"/>
  <c r="E253" i="29" s="1"/>
  <c r="D254" i="29"/>
  <c r="D253" i="29" s="1"/>
  <c r="O58" i="41"/>
  <c r="F246" i="29"/>
  <c r="E246" i="29"/>
  <c r="D246" i="29"/>
  <c r="F245" i="29"/>
  <c r="E245" i="29"/>
  <c r="G245" i="29" s="1"/>
  <c r="D245" i="29"/>
  <c r="F250" i="29"/>
  <c r="E250" i="29"/>
  <c r="D250" i="29"/>
  <c r="F247" i="29"/>
  <c r="E247" i="29"/>
  <c r="D247" i="29"/>
  <c r="F232" i="29"/>
  <c r="E232" i="29"/>
  <c r="D232" i="29"/>
  <c r="F229" i="29"/>
  <c r="E229" i="29"/>
  <c r="D229" i="29"/>
  <c r="I53" i="41"/>
  <c r="I58" i="41" s="1"/>
  <c r="H53" i="41"/>
  <c r="J53" i="41" s="1"/>
  <c r="G53" i="41"/>
  <c r="G58" i="41" s="1"/>
  <c r="G51" i="41" s="1"/>
  <c r="J75" i="41"/>
  <c r="F69" i="41"/>
  <c r="CK87" i="41"/>
  <c r="CK84" i="41" s="1"/>
  <c r="CJ87" i="41"/>
  <c r="CJ84" i="41" s="1"/>
  <c r="CI87" i="41"/>
  <c r="CI84" i="41" s="1"/>
  <c r="CG87" i="41"/>
  <c r="CG84" i="41" s="1"/>
  <c r="CF87" i="41"/>
  <c r="CF84" i="41" s="1"/>
  <c r="CE87" i="41"/>
  <c r="CE84" i="41" s="1"/>
  <c r="CC87" i="41"/>
  <c r="CC84" i="41" s="1"/>
  <c r="CB87" i="41"/>
  <c r="CB84" i="41" s="1"/>
  <c r="CA87" i="41"/>
  <c r="CA84" i="41" s="1"/>
  <c r="BY87" i="41"/>
  <c r="BX87" i="41"/>
  <c r="BX84" i="41" s="1"/>
  <c r="BW87" i="41"/>
  <c r="BW84" i="41" s="1"/>
  <c r="BU87" i="41"/>
  <c r="BU84" i="41" s="1"/>
  <c r="BT87" i="41"/>
  <c r="BT84" i="41" s="1"/>
  <c r="BS87" i="41"/>
  <c r="BS84" i="41" s="1"/>
  <c r="BQ87" i="41"/>
  <c r="BQ84" i="41" s="1"/>
  <c r="BP87" i="41"/>
  <c r="BP84" i="41" s="1"/>
  <c r="BO87" i="41"/>
  <c r="BO84" i="41" s="1"/>
  <c r="BM87" i="41"/>
  <c r="BM84" i="41" s="1"/>
  <c r="BL87" i="41"/>
  <c r="BL84" i="41" s="1"/>
  <c r="BK87" i="41"/>
  <c r="BK84" i="41" s="1"/>
  <c r="BI87" i="41"/>
  <c r="BI84" i="41" s="1"/>
  <c r="BH87" i="41"/>
  <c r="BH84" i="41" s="1"/>
  <c r="BG87" i="41"/>
  <c r="BG84" i="41" s="1"/>
  <c r="M87" i="41"/>
  <c r="M84" i="41" s="1"/>
  <c r="L87" i="41"/>
  <c r="L84" i="41" s="1"/>
  <c r="K87" i="41"/>
  <c r="K84" i="41" s="1"/>
  <c r="BA87" i="41"/>
  <c r="BA84" i="41" s="1"/>
  <c r="AZ87" i="41"/>
  <c r="AZ84" i="41" s="1"/>
  <c r="AY87" i="41"/>
  <c r="AY84" i="41" s="1"/>
  <c r="AW87" i="41"/>
  <c r="AW84" i="41" s="1"/>
  <c r="AV87" i="41"/>
  <c r="AV84" i="41" s="1"/>
  <c r="AU87" i="41"/>
  <c r="AU84" i="41" s="1"/>
  <c r="AS87" i="41"/>
  <c r="AS84" i="41" s="1"/>
  <c r="AR87" i="41"/>
  <c r="AR84" i="41" s="1"/>
  <c r="AQ87" i="41"/>
  <c r="AQ84" i="41" s="1"/>
  <c r="AO87" i="41"/>
  <c r="AO84" i="41" s="1"/>
  <c r="AN87" i="41"/>
  <c r="AN84" i="41" s="1"/>
  <c r="AM87" i="41"/>
  <c r="AM84" i="41" s="1"/>
  <c r="AK87" i="41"/>
  <c r="AK84" i="41" s="1"/>
  <c r="AJ87" i="41"/>
  <c r="AJ84" i="41" s="1"/>
  <c r="AI87" i="41"/>
  <c r="AI84" i="41" s="1"/>
  <c r="AG87" i="41"/>
  <c r="AG84" i="41" s="1"/>
  <c r="AF87" i="41"/>
  <c r="AF84" i="41" s="1"/>
  <c r="AE87" i="41"/>
  <c r="AE84" i="41" s="1"/>
  <c r="AC87" i="41"/>
  <c r="AB87" i="41"/>
  <c r="AB84" i="41" s="1"/>
  <c r="AA87" i="41"/>
  <c r="AA84" i="41" s="1"/>
  <c r="Y87" i="41"/>
  <c r="Y84" i="41" s="1"/>
  <c r="X87" i="41"/>
  <c r="X84" i="41" s="1"/>
  <c r="W87" i="41"/>
  <c r="W84" i="41" s="1"/>
  <c r="U87" i="41"/>
  <c r="U84" i="41" s="1"/>
  <c r="T87" i="41"/>
  <c r="T84" i="41" s="1"/>
  <c r="S87" i="41"/>
  <c r="S84" i="41" s="1"/>
  <c r="Q87" i="41"/>
  <c r="Q84" i="41" s="1"/>
  <c r="P87" i="41"/>
  <c r="P84" i="41" s="1"/>
  <c r="O87" i="41"/>
  <c r="O84" i="41" s="1"/>
  <c r="I87" i="41"/>
  <c r="I84" i="41" s="1"/>
  <c r="H87" i="41"/>
  <c r="H84" i="41" s="1"/>
  <c r="G87" i="41"/>
  <c r="G84" i="41" s="1"/>
  <c r="F85" i="41"/>
  <c r="BY84" i="41"/>
  <c r="AC84" i="41"/>
  <c r="CK83" i="41"/>
  <c r="CJ83" i="41"/>
  <c r="CI83" i="41"/>
  <c r="CG83" i="41"/>
  <c r="CF83" i="41"/>
  <c r="CE83" i="41"/>
  <c r="CC83" i="41"/>
  <c r="CB83" i="41"/>
  <c r="CA83" i="41"/>
  <c r="BY83" i="41"/>
  <c r="BX83" i="41"/>
  <c r="BW83" i="41"/>
  <c r="BU83" i="41"/>
  <c r="BT83" i="41"/>
  <c r="BS83" i="41"/>
  <c r="BQ83" i="41"/>
  <c r="BP83" i="41"/>
  <c r="BO83" i="41"/>
  <c r="BM83" i="41"/>
  <c r="BL83" i="41"/>
  <c r="BK83" i="41"/>
  <c r="BI83" i="41"/>
  <c r="BH83" i="41"/>
  <c r="BG83" i="41"/>
  <c r="M83" i="41"/>
  <c r="L83" i="41"/>
  <c r="K83" i="41"/>
  <c r="BA83" i="41"/>
  <c r="AZ83" i="41"/>
  <c r="AY83" i="41"/>
  <c r="AW83" i="41"/>
  <c r="AV83" i="41"/>
  <c r="AU83" i="41"/>
  <c r="AS83" i="41"/>
  <c r="AR83" i="41"/>
  <c r="AQ83" i="41"/>
  <c r="AO83" i="41"/>
  <c r="AN83" i="41"/>
  <c r="AM83" i="41"/>
  <c r="AT81" i="41"/>
  <c r="F81" i="41"/>
  <c r="CK80" i="41"/>
  <c r="CJ80" i="41"/>
  <c r="CI80" i="41"/>
  <c r="CG80" i="41"/>
  <c r="CF80" i="41"/>
  <c r="CE80" i="41"/>
  <c r="CC80" i="41"/>
  <c r="CB80" i="41"/>
  <c r="CA80" i="41"/>
  <c r="BY80" i="41"/>
  <c r="BX80" i="41"/>
  <c r="BW80" i="41"/>
  <c r="BU80" i="41"/>
  <c r="BT80" i="41"/>
  <c r="BS80" i="41"/>
  <c r="BR80" i="41"/>
  <c r="BR73" i="41" s="1"/>
  <c r="BQ80" i="41"/>
  <c r="BP80" i="41"/>
  <c r="BP73" i="41" s="1"/>
  <c r="BO80" i="41"/>
  <c r="BM80" i="41"/>
  <c r="BM73" i="41" s="1"/>
  <c r="BL80" i="41"/>
  <c r="BK80" i="41"/>
  <c r="BI80" i="41"/>
  <c r="BH80" i="41"/>
  <c r="BH73" i="41" s="1"/>
  <c r="BG80" i="41"/>
  <c r="BG73" i="41" s="1"/>
  <c r="M80" i="41"/>
  <c r="L80" i="41"/>
  <c r="K80" i="41"/>
  <c r="BA80" i="41"/>
  <c r="AZ80" i="41"/>
  <c r="AY80" i="41"/>
  <c r="AW80" i="41"/>
  <c r="AV80" i="41"/>
  <c r="AV73" i="41" s="1"/>
  <c r="AU80" i="41"/>
  <c r="AS80" i="41"/>
  <c r="AR80" i="41"/>
  <c r="AR73" i="41" s="1"/>
  <c r="AQ80" i="41"/>
  <c r="AQ73" i="41" s="1"/>
  <c r="AO80" i="41"/>
  <c r="AN80" i="41"/>
  <c r="AM80" i="41"/>
  <c r="AK80" i="41"/>
  <c r="AK73" i="41" s="1"/>
  <c r="AJ80" i="41"/>
  <c r="AJ73" i="41" s="1"/>
  <c r="AI80" i="41"/>
  <c r="AI73" i="41" s="1"/>
  <c r="AG80" i="41"/>
  <c r="AG73" i="41" s="1"/>
  <c r="AF80" i="41"/>
  <c r="AF73" i="41" s="1"/>
  <c r="AE80" i="41"/>
  <c r="AE73" i="41" s="1"/>
  <c r="AC80" i="41"/>
  <c r="AC73" i="41" s="1"/>
  <c r="AB80" i="41"/>
  <c r="AB73" i="41" s="1"/>
  <c r="AA80" i="41"/>
  <c r="AA73" i="41" s="1"/>
  <c r="Y80" i="41"/>
  <c r="X80" i="41"/>
  <c r="X73" i="41" s="1"/>
  <c r="W80" i="41"/>
  <c r="W73" i="41" s="1"/>
  <c r="U80" i="41"/>
  <c r="U73" i="41" s="1"/>
  <c r="T80" i="41"/>
  <c r="T73" i="41" s="1"/>
  <c r="S80" i="41"/>
  <c r="S73" i="41" s="1"/>
  <c r="Q80" i="41"/>
  <c r="P80" i="41"/>
  <c r="P73" i="41" s="1"/>
  <c r="O80" i="41"/>
  <c r="O73" i="41" s="1"/>
  <c r="I80" i="41"/>
  <c r="H80" i="41"/>
  <c r="H73" i="41" s="1"/>
  <c r="G80" i="41"/>
  <c r="G73" i="41" s="1"/>
  <c r="CL79" i="41"/>
  <c r="BN79" i="41"/>
  <c r="BJ79" i="41"/>
  <c r="BB79" i="41"/>
  <c r="AT79" i="41"/>
  <c r="AP79" i="41"/>
  <c r="J79" i="41"/>
  <c r="F79" i="41"/>
  <c r="R78" i="41"/>
  <c r="F78" i="41"/>
  <c r="CD77" i="41"/>
  <c r="BV77" i="41"/>
  <c r="BN77" i="41"/>
  <c r="BJ77" i="41"/>
  <c r="BB77" i="41"/>
  <c r="AT77" i="41"/>
  <c r="AP77" i="41"/>
  <c r="AL77" i="41"/>
  <c r="AH77" i="41"/>
  <c r="AD77" i="41"/>
  <c r="Z77" i="41"/>
  <c r="V80" i="41"/>
  <c r="V73" i="41" s="1"/>
  <c r="R77" i="41"/>
  <c r="J77" i="41"/>
  <c r="F77" i="41"/>
  <c r="N73" i="41"/>
  <c r="AM73" i="41"/>
  <c r="CK72" i="41"/>
  <c r="CJ72" i="41"/>
  <c r="CI72" i="41"/>
  <c r="CG72" i="41"/>
  <c r="CF72" i="41"/>
  <c r="CE72" i="41"/>
  <c r="CC72" i="41"/>
  <c r="CB72" i="41"/>
  <c r="CA72" i="41"/>
  <c r="BY72" i="41"/>
  <c r="BX72" i="41"/>
  <c r="BW72" i="41"/>
  <c r="BU72" i="41"/>
  <c r="BT72" i="41"/>
  <c r="BS72" i="41"/>
  <c r="BQ72" i="41"/>
  <c r="BP72" i="41"/>
  <c r="BO72" i="41"/>
  <c r="BM72" i="41"/>
  <c r="BL72" i="41"/>
  <c r="BK72" i="41"/>
  <c r="BI72" i="41"/>
  <c r="BH72" i="41"/>
  <c r="BG72" i="41"/>
  <c r="M72" i="41"/>
  <c r="L72" i="41"/>
  <c r="K72" i="41"/>
  <c r="BA72" i="41"/>
  <c r="AZ72" i="41"/>
  <c r="AY72" i="41"/>
  <c r="AW72" i="41"/>
  <c r="AV72" i="41"/>
  <c r="AU72" i="41"/>
  <c r="AS72" i="41"/>
  <c r="AR72" i="41"/>
  <c r="AQ72" i="41"/>
  <c r="AO72" i="41"/>
  <c r="AN72" i="41"/>
  <c r="AM72" i="41"/>
  <c r="U72" i="41"/>
  <c r="T72" i="41"/>
  <c r="S72" i="41"/>
  <c r="Q72" i="41"/>
  <c r="P72" i="41"/>
  <c r="O72" i="41"/>
  <c r="N70" i="41"/>
  <c r="AP70" i="41"/>
  <c r="V70" i="41"/>
  <c r="R70" i="41"/>
  <c r="F70" i="41"/>
  <c r="CL69" i="41"/>
  <c r="CK69" i="41"/>
  <c r="CJ69" i="41"/>
  <c r="CI69" i="41"/>
  <c r="CG69" i="41"/>
  <c r="CF69" i="41"/>
  <c r="CE69" i="41"/>
  <c r="CD69" i="41"/>
  <c r="CC69" i="41"/>
  <c r="CB69" i="41"/>
  <c r="CA69" i="41"/>
  <c r="BZ69" i="41"/>
  <c r="BY69" i="41"/>
  <c r="BX69" i="41"/>
  <c r="BW69" i="41"/>
  <c r="BU69" i="41"/>
  <c r="BT69" i="41"/>
  <c r="BS69" i="41"/>
  <c r="BQ69" i="41"/>
  <c r="BP69" i="41"/>
  <c r="BO69" i="41"/>
  <c r="BM69" i="41"/>
  <c r="BL69" i="41"/>
  <c r="BK69" i="41"/>
  <c r="BI69" i="41"/>
  <c r="BH69" i="41"/>
  <c r="BG69" i="41"/>
  <c r="M69" i="41"/>
  <c r="L69" i="41"/>
  <c r="K69" i="41"/>
  <c r="BA69" i="41"/>
  <c r="AZ69" i="41"/>
  <c r="AY69" i="41"/>
  <c r="AW69" i="41"/>
  <c r="AV69" i="41"/>
  <c r="AU69" i="41"/>
  <c r="AS69" i="41"/>
  <c r="AR69" i="41"/>
  <c r="AQ69" i="41"/>
  <c r="AO69" i="41"/>
  <c r="AN69" i="41"/>
  <c r="AM69" i="41"/>
  <c r="AK69" i="41"/>
  <c r="AK62" i="41" s="1"/>
  <c r="AJ69" i="41"/>
  <c r="AJ62" i="41" s="1"/>
  <c r="AG69" i="41"/>
  <c r="AG62" i="41" s="1"/>
  <c r="AF69" i="41"/>
  <c r="AF62" i="41" s="1"/>
  <c r="AE69" i="41"/>
  <c r="AE62" i="41" s="1"/>
  <c r="AC69" i="41"/>
  <c r="AC62" i="41" s="1"/>
  <c r="AB69" i="41"/>
  <c r="AB62" i="41" s="1"/>
  <c r="AA69" i="41"/>
  <c r="AA62" i="41" s="1"/>
  <c r="Z69" i="41"/>
  <c r="Z62" i="41" s="1"/>
  <c r="Y69" i="41"/>
  <c r="Y62" i="41" s="1"/>
  <c r="X69" i="41"/>
  <c r="X62" i="41" s="1"/>
  <c r="W69" i="41"/>
  <c r="W62" i="41" s="1"/>
  <c r="U69" i="41"/>
  <c r="T69" i="41"/>
  <c r="S69" i="41"/>
  <c r="Q69" i="41"/>
  <c r="P69" i="41"/>
  <c r="O69" i="41"/>
  <c r="I69" i="41"/>
  <c r="I62" i="41" s="1"/>
  <c r="H69" i="41"/>
  <c r="G69" i="41"/>
  <c r="G62" i="41" s="1"/>
  <c r="CH68" i="41"/>
  <c r="AP68" i="41"/>
  <c r="F68" i="41"/>
  <c r="N67" i="41"/>
  <c r="AP67" i="41"/>
  <c r="AD67" i="41"/>
  <c r="V67" i="41"/>
  <c r="R67" i="41"/>
  <c r="J67" i="41"/>
  <c r="F67" i="41"/>
  <c r="CH66" i="41"/>
  <c r="BR66" i="41"/>
  <c r="N66" i="41"/>
  <c r="AP66" i="41"/>
  <c r="V66" i="41"/>
  <c r="R66" i="41"/>
  <c r="F66" i="41"/>
  <c r="CH65" i="41"/>
  <c r="BR65" i="41"/>
  <c r="R65" i="41"/>
  <c r="F65" i="41"/>
  <c r="CH64" i="41"/>
  <c r="BR64" i="41"/>
  <c r="N64" i="41"/>
  <c r="AP64" i="41"/>
  <c r="V64" i="41"/>
  <c r="R64" i="41"/>
  <c r="J64" i="41"/>
  <c r="F64" i="41"/>
  <c r="BR63" i="41"/>
  <c r="N63" i="41"/>
  <c r="V63" i="41"/>
  <c r="R63" i="41"/>
  <c r="F63" i="41"/>
  <c r="BJ62" i="41"/>
  <c r="BB62" i="41"/>
  <c r="AX62" i="41"/>
  <c r="AL62" i="41"/>
  <c r="AI62" i="41"/>
  <c r="AH62" i="41"/>
  <c r="CL61" i="41"/>
  <c r="CK61" i="41"/>
  <c r="CJ61" i="41"/>
  <c r="CI61" i="41"/>
  <c r="CH61" i="41"/>
  <c r="CG61" i="41"/>
  <c r="CF61" i="41"/>
  <c r="CE61" i="41"/>
  <c r="CD61" i="41"/>
  <c r="CC61" i="41"/>
  <c r="CB61" i="41"/>
  <c r="CA61" i="41"/>
  <c r="BZ61" i="41"/>
  <c r="BY61" i="41"/>
  <c r="BX61" i="41"/>
  <c r="BW61" i="41"/>
  <c r="BV61" i="41"/>
  <c r="BU61" i="41"/>
  <c r="BT61" i="41"/>
  <c r="BS61" i="41"/>
  <c r="BQ61" i="41"/>
  <c r="BP61" i="41"/>
  <c r="BO61" i="41"/>
  <c r="BM61" i="41"/>
  <c r="BL61" i="41"/>
  <c r="BK61" i="41"/>
  <c r="BI61" i="41"/>
  <c r="BH61" i="41"/>
  <c r="BG61" i="41"/>
  <c r="M61" i="41"/>
  <c r="L61" i="41"/>
  <c r="K61" i="41"/>
  <c r="BA61" i="41"/>
  <c r="AZ61" i="41"/>
  <c r="AY61" i="41"/>
  <c r="AW61" i="41"/>
  <c r="AV61" i="41"/>
  <c r="AU61" i="41"/>
  <c r="AS61" i="41"/>
  <c r="AR61" i="41"/>
  <c r="AQ61" i="41"/>
  <c r="U61" i="41"/>
  <c r="T61" i="41"/>
  <c r="S61" i="41"/>
  <c r="Q61" i="41"/>
  <c r="P61" i="41"/>
  <c r="O61" i="41"/>
  <c r="BR59" i="41"/>
  <c r="N59" i="41"/>
  <c r="AT59" i="41"/>
  <c r="V59" i="41"/>
  <c r="R59" i="41"/>
  <c r="F59" i="41"/>
  <c r="CK58" i="41"/>
  <c r="CJ58" i="41"/>
  <c r="CI58" i="41"/>
  <c r="CG58" i="41"/>
  <c r="CF58" i="41"/>
  <c r="CE58" i="41"/>
  <c r="CC58" i="41"/>
  <c r="CB58" i="41"/>
  <c r="CA58" i="41"/>
  <c r="BY58" i="41"/>
  <c r="BX58" i="41"/>
  <c r="BW58" i="41"/>
  <c r="BP58" i="41"/>
  <c r="BM58" i="41"/>
  <c r="BL58" i="41"/>
  <c r="BK58" i="41"/>
  <c r="BI58" i="41"/>
  <c r="BH58" i="41"/>
  <c r="BG58" i="41"/>
  <c r="M58" i="41"/>
  <c r="L58" i="41"/>
  <c r="K58" i="41"/>
  <c r="BA58" i="41"/>
  <c r="AZ58" i="41"/>
  <c r="AY58" i="41"/>
  <c r="AW58" i="41"/>
  <c r="AV58" i="41"/>
  <c r="AU58" i="41"/>
  <c r="AR58" i="41"/>
  <c r="AK58" i="41"/>
  <c r="AJ58" i="41"/>
  <c r="AJ51" i="41" s="1"/>
  <c r="AI58" i="41"/>
  <c r="AI51" i="41" s="1"/>
  <c r="AG58" i="41"/>
  <c r="AG51" i="41" s="1"/>
  <c r="AF58" i="41"/>
  <c r="AF51" i="41" s="1"/>
  <c r="AE58" i="41"/>
  <c r="AE51" i="41" s="1"/>
  <c r="AC58" i="41"/>
  <c r="AB58" i="41"/>
  <c r="AB51" i="41" s="1"/>
  <c r="AA58" i="41"/>
  <c r="AA51" i="41" s="1"/>
  <c r="Y58" i="41"/>
  <c r="X58" i="41"/>
  <c r="X51" i="41" s="1"/>
  <c r="W58" i="41"/>
  <c r="W51" i="41" s="1"/>
  <c r="Q58" i="41"/>
  <c r="P58" i="41"/>
  <c r="CL57" i="41"/>
  <c r="BR57" i="41"/>
  <c r="BN57" i="41"/>
  <c r="BJ57" i="41"/>
  <c r="AX57" i="41"/>
  <c r="J57" i="41"/>
  <c r="F57" i="41"/>
  <c r="BR56" i="41"/>
  <c r="N56" i="41"/>
  <c r="AX56" i="41"/>
  <c r="AP56" i="41"/>
  <c r="AD56" i="41"/>
  <c r="V56" i="41"/>
  <c r="R56" i="41"/>
  <c r="J56" i="41"/>
  <c r="F56" i="41"/>
  <c r="CH55" i="41"/>
  <c r="BZ55" i="41"/>
  <c r="BS58" i="41"/>
  <c r="BS51" i="41" s="1"/>
  <c r="BN55" i="41"/>
  <c r="BJ55" i="41"/>
  <c r="N55" i="41"/>
  <c r="BB55" i="41"/>
  <c r="AX55" i="41"/>
  <c r="AT55" i="41"/>
  <c r="AL55" i="41"/>
  <c r="AH55" i="41"/>
  <c r="AD55" i="41"/>
  <c r="Z55" i="41"/>
  <c r="T58" i="41"/>
  <c r="S58" i="41"/>
  <c r="R55" i="41"/>
  <c r="J55" i="41"/>
  <c r="F55" i="41"/>
  <c r="CH54" i="41"/>
  <c r="BR54" i="41"/>
  <c r="R54" i="41"/>
  <c r="F54" i="41"/>
  <c r="CH53" i="41"/>
  <c r="BR53" i="41"/>
  <c r="N53" i="41"/>
  <c r="AP53" i="41"/>
  <c r="V53" i="41"/>
  <c r="R53" i="41"/>
  <c r="F53" i="41"/>
  <c r="BR52" i="41"/>
  <c r="N52" i="41"/>
  <c r="V52" i="41"/>
  <c r="R52" i="41"/>
  <c r="F52" i="41"/>
  <c r="G413" i="29"/>
  <c r="G411" i="29"/>
  <c r="G410" i="29"/>
  <c r="G408" i="29"/>
  <c r="G403" i="29"/>
  <c r="G400" i="29"/>
  <c r="G399" i="29"/>
  <c r="G393" i="29"/>
  <c r="G390" i="29"/>
  <c r="G389" i="29"/>
  <c r="G387" i="29"/>
  <c r="G386" i="29"/>
  <c r="G384" i="29"/>
  <c r="G381" i="29"/>
  <c r="G377" i="29"/>
  <c r="F375" i="29"/>
  <c r="E375" i="29"/>
  <c r="D375" i="29"/>
  <c r="G374" i="29"/>
  <c r="G372" i="29"/>
  <c r="G370" i="29"/>
  <c r="G366" i="29"/>
  <c r="G360" i="29"/>
  <c r="G358" i="29"/>
  <c r="G357" i="29"/>
  <c r="F355" i="29"/>
  <c r="E355" i="29"/>
  <c r="D355" i="29"/>
  <c r="G352" i="29"/>
  <c r="G348" i="29"/>
  <c r="G346" i="29"/>
  <c r="G345" i="29"/>
  <c r="G343" i="29"/>
  <c r="G333" i="29"/>
  <c r="G331" i="29"/>
  <c r="G330" i="29"/>
  <c r="G328" i="29"/>
  <c r="G325" i="29"/>
  <c r="G324" i="29"/>
  <c r="G322" i="29"/>
  <c r="G321" i="29"/>
  <c r="G319" i="29"/>
  <c r="G315" i="29"/>
  <c r="G313" i="29"/>
  <c r="G312" i="29"/>
  <c r="G306" i="29"/>
  <c r="F304" i="29"/>
  <c r="E304" i="29"/>
  <c r="D304" i="29"/>
  <c r="G303" i="29"/>
  <c r="G302" i="29"/>
  <c r="F301" i="29"/>
  <c r="E301" i="29"/>
  <c r="D301" i="29"/>
  <c r="G297" i="29"/>
  <c r="G295" i="29"/>
  <c r="G291" i="29"/>
  <c r="G289" i="29"/>
  <c r="G285" i="29"/>
  <c r="G278" i="29"/>
  <c r="G276" i="29"/>
  <c r="G275" i="29"/>
  <c r="G267" i="29"/>
  <c r="G265" i="29"/>
  <c r="G264" i="29"/>
  <c r="G262" i="29"/>
  <c r="G260" i="29"/>
  <c r="F259" i="29"/>
  <c r="E259" i="29"/>
  <c r="D259" i="29"/>
  <c r="G257" i="29"/>
  <c r="F256" i="29"/>
  <c r="E256" i="29"/>
  <c r="D256" i="29"/>
  <c r="G251" i="29"/>
  <c r="G249" i="29"/>
  <c r="G248" i="29"/>
  <c r="G234" i="29"/>
  <c r="G230" i="29"/>
  <c r="G228" i="29"/>
  <c r="G227" i="29"/>
  <c r="G225" i="29"/>
  <c r="G224" i="29"/>
  <c r="G223" i="29"/>
  <c r="G222" i="29"/>
  <c r="G221" i="29"/>
  <c r="G220" i="29"/>
  <c r="G219" i="29"/>
  <c r="G218" i="29"/>
  <c r="G217" i="29"/>
  <c r="G216" i="29"/>
  <c r="G215" i="29"/>
  <c r="AH12" i="32"/>
  <c r="AH11" i="32"/>
  <c r="AH10" i="32"/>
  <c r="AH9" i="32"/>
  <c r="AH8" i="32"/>
  <c r="W12" i="32"/>
  <c r="W11" i="32"/>
  <c r="W10" i="32"/>
  <c r="W9" i="32"/>
  <c r="W8" i="32"/>
  <c r="H12" i="32"/>
  <c r="H11" i="32"/>
  <c r="H10" i="32"/>
  <c r="H9" i="32"/>
  <c r="H8" i="32"/>
  <c r="AH12" i="42"/>
  <c r="AH11" i="42"/>
  <c r="AH10" i="42"/>
  <c r="AH9" i="42"/>
  <c r="AH8" i="42"/>
  <c r="W12" i="42"/>
  <c r="W11" i="42"/>
  <c r="W10" i="42"/>
  <c r="W9" i="42"/>
  <c r="W8" i="42"/>
  <c r="H12" i="42"/>
  <c r="H11" i="42"/>
  <c r="H10" i="42"/>
  <c r="H9" i="42"/>
  <c r="H8" i="42"/>
  <c r="AU41" i="27"/>
  <c r="AU37" i="27"/>
  <c r="AU35" i="27"/>
  <c r="AU34" i="27"/>
  <c r="AU33" i="27"/>
  <c r="AU26" i="27"/>
  <c r="AU24" i="27"/>
  <c r="AU23" i="27"/>
  <c r="AU22" i="27"/>
  <c r="AU21" i="27"/>
  <c r="AU20" i="27"/>
  <c r="AU19" i="27"/>
  <c r="AU15" i="27"/>
  <c r="AU13" i="27"/>
  <c r="AU12" i="27"/>
  <c r="AU11" i="27"/>
  <c r="AU10" i="27"/>
  <c r="AU9" i="27"/>
  <c r="AU8" i="27"/>
  <c r="AT8" i="27"/>
  <c r="AT9" i="27"/>
  <c r="AT10" i="27"/>
  <c r="AT11" i="27"/>
  <c r="AT12" i="27"/>
  <c r="AT13" i="27"/>
  <c r="AT15" i="27"/>
  <c r="AT19" i="27"/>
  <c r="AT20" i="27"/>
  <c r="AT21" i="27"/>
  <c r="AT22" i="27"/>
  <c r="AT23" i="27"/>
  <c r="AT24" i="27"/>
  <c r="AT26" i="27"/>
  <c r="AT33" i="27"/>
  <c r="AT34" i="27"/>
  <c r="AT35" i="27"/>
  <c r="AT37" i="27"/>
  <c r="AT41" i="27"/>
  <c r="AS41" i="27"/>
  <c r="AS37" i="27"/>
  <c r="AS35" i="27"/>
  <c r="AS34" i="27"/>
  <c r="AS33" i="27"/>
  <c r="AS26" i="27"/>
  <c r="AS24" i="27"/>
  <c r="AS23" i="27"/>
  <c r="AS22" i="27"/>
  <c r="AS21" i="27"/>
  <c r="AS20" i="27"/>
  <c r="AS19" i="27"/>
  <c r="AS15" i="27"/>
  <c r="AS13" i="27"/>
  <c r="AS12" i="27"/>
  <c r="AS11" i="27"/>
  <c r="AS10" i="27"/>
  <c r="AS9" i="27"/>
  <c r="AS8" i="27"/>
  <c r="F31" i="27"/>
  <c r="M43" i="27"/>
  <c r="M40" i="27" s="1"/>
  <c r="L43" i="27"/>
  <c r="K43" i="27"/>
  <c r="K40" i="27" s="1"/>
  <c r="N41" i="27"/>
  <c r="M39" i="27"/>
  <c r="L39" i="27"/>
  <c r="K39" i="27"/>
  <c r="N37" i="27"/>
  <c r="M36" i="27"/>
  <c r="L36" i="27"/>
  <c r="K36" i="27"/>
  <c r="N35" i="27"/>
  <c r="N34" i="27"/>
  <c r="N33" i="27"/>
  <c r="M28" i="27"/>
  <c r="L28" i="27"/>
  <c r="K28" i="27"/>
  <c r="N26" i="27"/>
  <c r="M25" i="27"/>
  <c r="L25" i="27"/>
  <c r="K25" i="27"/>
  <c r="N24" i="27"/>
  <c r="N23" i="27"/>
  <c r="N22" i="27"/>
  <c r="N21" i="27"/>
  <c r="N20" i="27"/>
  <c r="N19" i="27"/>
  <c r="M17" i="27"/>
  <c r="L17" i="27"/>
  <c r="K17" i="27"/>
  <c r="M14" i="27"/>
  <c r="L14" i="27"/>
  <c r="K14" i="27"/>
  <c r="N13" i="27"/>
  <c r="N12" i="27"/>
  <c r="N11" i="27"/>
  <c r="N10" i="27"/>
  <c r="N9" i="27"/>
  <c r="N8" i="27"/>
  <c r="F366" i="39"/>
  <c r="BE62" i="41" l="1"/>
  <c r="BD73" i="41"/>
  <c r="BB83" i="41"/>
  <c r="L51" i="41"/>
  <c r="Q62" i="41"/>
  <c r="AT69" i="41"/>
  <c r="AT72" i="41" s="1"/>
  <c r="AP83" i="41"/>
  <c r="BB61" i="41"/>
  <c r="G310" i="29"/>
  <c r="G369" i="29"/>
  <c r="L29" i="27"/>
  <c r="L18" i="27"/>
  <c r="K7" i="27"/>
  <c r="N17" i="27"/>
  <c r="N25" i="27"/>
  <c r="K29" i="27"/>
  <c r="AU17" i="27"/>
  <c r="N28" i="27"/>
  <c r="N36" i="27"/>
  <c r="L7" i="27"/>
  <c r="M18" i="27"/>
  <c r="N39" i="27"/>
  <c r="D361" i="29"/>
  <c r="G365" i="29"/>
  <c r="E298" i="29"/>
  <c r="G298" i="29" s="1"/>
  <c r="G300" i="29"/>
  <c r="D298" i="29"/>
  <c r="D271" i="29"/>
  <c r="D244" i="29"/>
  <c r="CE51" i="41"/>
  <c r="BK51" i="41"/>
  <c r="BY51" i="41"/>
  <c r="BB80" i="41"/>
  <c r="CJ73" i="41"/>
  <c r="CK51" i="41"/>
  <c r="CA62" i="41"/>
  <c r="BD62" i="41"/>
  <c r="CH58" i="41"/>
  <c r="AU62" i="41"/>
  <c r="BK62" i="41"/>
  <c r="BS62" i="41"/>
  <c r="BG51" i="41"/>
  <c r="AT57" i="41"/>
  <c r="H58" i="41"/>
  <c r="H51" i="41" s="1"/>
  <c r="AP80" i="41"/>
  <c r="BC51" i="41"/>
  <c r="BM62" i="41"/>
  <c r="BU62" i="41"/>
  <c r="CC62" i="41"/>
  <c r="V69" i="41"/>
  <c r="CK62" i="41"/>
  <c r="R80" i="41"/>
  <c r="AY51" i="41"/>
  <c r="AV62" i="41"/>
  <c r="BI62" i="41"/>
  <c r="BY62" i="41"/>
  <c r="CA73" i="41"/>
  <c r="CI73" i="41"/>
  <c r="F84" i="41"/>
  <c r="BR55" i="41"/>
  <c r="L62" i="41"/>
  <c r="BU73" i="41"/>
  <c r="CC73" i="41"/>
  <c r="CK73" i="41"/>
  <c r="CL73" i="41" s="1"/>
  <c r="BR84" i="41"/>
  <c r="AN58" i="41"/>
  <c r="AN51" i="41" s="1"/>
  <c r="BD51" i="41"/>
  <c r="F87" i="41"/>
  <c r="F61" i="41"/>
  <c r="BE51" i="41"/>
  <c r="M73" i="41"/>
  <c r="BG62" i="41"/>
  <c r="R61" i="41"/>
  <c r="BN58" i="41"/>
  <c r="R9" i="30"/>
  <c r="CF73" i="41"/>
  <c r="E361" i="29"/>
  <c r="G361" i="29" s="1"/>
  <c r="G247" i="29"/>
  <c r="G383" i="29"/>
  <c r="BQ62" i="41"/>
  <c r="BO62" i="41"/>
  <c r="G327" i="29"/>
  <c r="G241" i="29"/>
  <c r="G272" i="29"/>
  <c r="G274" i="29"/>
  <c r="G354" i="29"/>
  <c r="G363" i="29"/>
  <c r="G355" i="29"/>
  <c r="E235" i="29"/>
  <c r="G282" i="29"/>
  <c r="G299" i="29"/>
  <c r="G307" i="29"/>
  <c r="G375" i="29"/>
  <c r="G254" i="29"/>
  <c r="G236" i="29"/>
  <c r="G238" i="29"/>
  <c r="G362" i="29"/>
  <c r="G246" i="29"/>
  <c r="E244" i="29"/>
  <c r="D235" i="29"/>
  <c r="G232" i="29"/>
  <c r="F244" i="29"/>
  <c r="E280" i="29"/>
  <c r="G280" i="29" s="1"/>
  <c r="G250" i="29"/>
  <c r="BF80" i="41"/>
  <c r="BE73" i="41"/>
  <c r="BF73" i="41" s="1"/>
  <c r="BC73" i="41"/>
  <c r="BF58" i="41"/>
  <c r="T62" i="41"/>
  <c r="CB62" i="41"/>
  <c r="BI51" i="41"/>
  <c r="AT58" i="41"/>
  <c r="AZ51" i="41"/>
  <c r="BH51" i="41"/>
  <c r="AS62" i="41"/>
  <c r="AZ62" i="41"/>
  <c r="BH62" i="41"/>
  <c r="BP62" i="41"/>
  <c r="BX62" i="41"/>
  <c r="S62" i="41"/>
  <c r="N72" i="41"/>
  <c r="AW73" i="41"/>
  <c r="AL73" i="41"/>
  <c r="BX73" i="41"/>
  <c r="AT83" i="41"/>
  <c r="BQ73" i="41"/>
  <c r="AV51" i="41"/>
  <c r="CF51" i="41"/>
  <c r="AZ73" i="41"/>
  <c r="BA73" i="41"/>
  <c r="BB58" i="41"/>
  <c r="AU51" i="41"/>
  <c r="G316" i="29"/>
  <c r="G318" i="29"/>
  <c r="AS51" i="41"/>
  <c r="G309" i="29"/>
  <c r="AO62" i="41"/>
  <c r="AM58" i="41"/>
  <c r="AM51" i="41" s="1"/>
  <c r="G304" i="29"/>
  <c r="G301" i="29"/>
  <c r="AH58" i="41"/>
  <c r="E271" i="29"/>
  <c r="G273" i="29"/>
  <c r="F271" i="29"/>
  <c r="Z58" i="41"/>
  <c r="Z80" i="41"/>
  <c r="K51" i="41"/>
  <c r="N58" i="41"/>
  <c r="BY73" i="41"/>
  <c r="CA51" i="41"/>
  <c r="BA62" i="41"/>
  <c r="AX80" i="41"/>
  <c r="L73" i="41"/>
  <c r="BL73" i="41"/>
  <c r="BN73" i="41" s="1"/>
  <c r="BK73" i="41"/>
  <c r="F72" i="41"/>
  <c r="Q73" i="41"/>
  <c r="R73" i="41" s="1"/>
  <c r="AD58" i="41"/>
  <c r="BR58" i="41"/>
  <c r="CD58" i="41"/>
  <c r="CL58" i="41"/>
  <c r="AP59" i="41"/>
  <c r="AX61" i="41"/>
  <c r="N61" i="41"/>
  <c r="AP69" i="41"/>
  <c r="BL62" i="41"/>
  <c r="BT62" i="41"/>
  <c r="CH69" i="41"/>
  <c r="AD80" i="41"/>
  <c r="F83" i="41"/>
  <c r="AR51" i="41"/>
  <c r="CB73" i="41"/>
  <c r="Y51" i="41"/>
  <c r="Z51" i="41" s="1"/>
  <c r="BM51" i="41"/>
  <c r="BT58" i="41"/>
  <c r="BT51" i="41" s="1"/>
  <c r="AQ51" i="41"/>
  <c r="AQ62" i="41"/>
  <c r="AW62" i="41"/>
  <c r="M62" i="41"/>
  <c r="AN62" i="41"/>
  <c r="K62" i="41"/>
  <c r="AY73" i="41"/>
  <c r="BW73" i="41"/>
  <c r="CE73" i="41"/>
  <c r="BU58" i="41"/>
  <c r="BU51" i="41" s="1"/>
  <c r="AX58" i="41"/>
  <c r="BX51" i="41"/>
  <c r="BZ51" i="41" s="1"/>
  <c r="AT61" i="41"/>
  <c r="BW62" i="41"/>
  <c r="CJ62" i="41"/>
  <c r="Y73" i="41"/>
  <c r="Z73" i="41" s="1"/>
  <c r="AN73" i="41"/>
  <c r="F235" i="29"/>
  <c r="G235" i="29" s="1"/>
  <c r="F253" i="29"/>
  <c r="G253" i="29" s="1"/>
  <c r="U62" i="41"/>
  <c r="T51" i="41"/>
  <c r="V61" i="41"/>
  <c r="G256" i="29"/>
  <c r="O51" i="41"/>
  <c r="R58" i="41"/>
  <c r="O62" i="41"/>
  <c r="G229" i="29"/>
  <c r="J80" i="41"/>
  <c r="J69" i="41"/>
  <c r="I51" i="41"/>
  <c r="F58" i="41"/>
  <c r="F80" i="41"/>
  <c r="BA51" i="41"/>
  <c r="BQ51" i="41"/>
  <c r="AH73" i="41"/>
  <c r="BI73" i="41"/>
  <c r="BJ73" i="41" s="1"/>
  <c r="AH51" i="41"/>
  <c r="CG51" i="41"/>
  <c r="S51" i="41"/>
  <c r="P51" i="41"/>
  <c r="BZ58" i="41"/>
  <c r="AO61" i="41"/>
  <c r="AP61" i="41" s="1"/>
  <c r="CG62" i="41"/>
  <c r="AR62" i="41"/>
  <c r="AY62" i="41"/>
  <c r="V72" i="41"/>
  <c r="AS73" i="41"/>
  <c r="AT73" i="41" s="1"/>
  <c r="AH80" i="41"/>
  <c r="K73" i="41"/>
  <c r="BZ80" i="41"/>
  <c r="CG73" i="41"/>
  <c r="M51" i="41"/>
  <c r="V55" i="41"/>
  <c r="AL58" i="41"/>
  <c r="BJ58" i="41"/>
  <c r="AM62" i="41"/>
  <c r="AD73" i="41"/>
  <c r="BN80" i="41"/>
  <c r="AU73" i="41"/>
  <c r="BS73" i="41"/>
  <c r="AC51" i="41"/>
  <c r="AD51" i="41" s="1"/>
  <c r="AK51" i="41"/>
  <c r="AL51" i="41" s="1"/>
  <c r="AW51" i="41"/>
  <c r="AP55" i="41"/>
  <c r="AO58" i="41"/>
  <c r="CJ51" i="41"/>
  <c r="BO51" i="41"/>
  <c r="CB51" i="41"/>
  <c r="R69" i="41"/>
  <c r="BR69" i="41"/>
  <c r="CE62" i="41"/>
  <c r="AP72" i="41"/>
  <c r="I73" i="41"/>
  <c r="J73" i="41" s="1"/>
  <c r="AL80" i="41"/>
  <c r="BO73" i="41"/>
  <c r="CD80" i="41"/>
  <c r="CL80" i="41"/>
  <c r="BT73" i="41"/>
  <c r="P62" i="41"/>
  <c r="AD69" i="41"/>
  <c r="AD62" i="41" s="1"/>
  <c r="R72" i="41"/>
  <c r="Q51" i="41"/>
  <c r="BL51" i="41"/>
  <c r="BP51" i="41"/>
  <c r="BW51" i="41"/>
  <c r="CC51" i="41"/>
  <c r="CI51" i="41"/>
  <c r="H62" i="41"/>
  <c r="J62" i="41" s="1"/>
  <c r="CF62" i="41"/>
  <c r="CI62" i="41"/>
  <c r="AT80" i="41"/>
  <c r="AX83" i="41"/>
  <c r="AP57" i="41"/>
  <c r="N69" i="41"/>
  <c r="BV80" i="41"/>
  <c r="CH80" i="41"/>
  <c r="BV55" i="41"/>
  <c r="AO73" i="41"/>
  <c r="BJ80" i="41"/>
  <c r="U58" i="41"/>
  <c r="G259" i="29"/>
  <c r="G402" i="29"/>
  <c r="K18" i="27"/>
  <c r="N14" i="27"/>
  <c r="N43" i="27"/>
  <c r="M29" i="27"/>
  <c r="M7" i="27"/>
  <c r="L40" i="27"/>
  <c r="AX121" i="41"/>
  <c r="R62" i="41" l="1"/>
  <c r="BV73" i="41"/>
  <c r="N51" i="41"/>
  <c r="N62" i="41"/>
  <c r="N29" i="27"/>
  <c r="N7" i="27"/>
  <c r="N40" i="27"/>
  <c r="N18" i="27"/>
  <c r="J58" i="41"/>
  <c r="AX51" i="41"/>
  <c r="J51" i="41"/>
  <c r="G271" i="29"/>
  <c r="CL51" i="41"/>
  <c r="BF51" i="41"/>
  <c r="BR62" i="41"/>
  <c r="CH73" i="41"/>
  <c r="F62" i="41"/>
  <c r="V62" i="41"/>
  <c r="BJ51" i="41"/>
  <c r="AP58" i="41"/>
  <c r="CH51" i="41"/>
  <c r="BB51" i="41"/>
  <c r="CD73" i="41"/>
  <c r="F73" i="41"/>
  <c r="AP73" i="41"/>
  <c r="G244" i="29"/>
  <c r="BV58" i="41"/>
  <c r="G226" i="29"/>
  <c r="BN51" i="41"/>
  <c r="F51" i="41"/>
  <c r="BZ73" i="41"/>
  <c r="BB73" i="41"/>
  <c r="AT51" i="41"/>
  <c r="AO51" i="41"/>
  <c r="AP51" i="41" s="1"/>
  <c r="CD51" i="41"/>
  <c r="CH62" i="41"/>
  <c r="BR51" i="41"/>
  <c r="R51" i="41"/>
  <c r="BV51" i="41"/>
  <c r="V58" i="41"/>
  <c r="U51" i="41"/>
  <c r="V51" i="41" s="1"/>
  <c r="E27" i="30"/>
  <c r="F27" i="30"/>
  <c r="D27" i="30"/>
  <c r="F9" i="30"/>
  <c r="E9" i="30"/>
  <c r="D9" i="30"/>
  <c r="G442" i="29"/>
  <c r="G584" i="29"/>
  <c r="E572" i="29"/>
  <c r="F572" i="29"/>
  <c r="D572" i="29"/>
  <c r="G610" i="29"/>
  <c r="G590" i="29"/>
  <c r="E17" i="27"/>
  <c r="G612" i="29"/>
  <c r="G609" i="29"/>
  <c r="G607" i="29"/>
  <c r="CH121" i="41"/>
  <c r="CH99" i="41"/>
  <c r="CG129" i="41"/>
  <c r="CG126" i="41" s="1"/>
  <c r="CF129" i="41"/>
  <c r="CF126" i="41" s="1"/>
  <c r="CE129" i="41"/>
  <c r="CE126" i="41" s="1"/>
  <c r="CG125" i="41"/>
  <c r="CF125" i="41"/>
  <c r="CE125" i="41"/>
  <c r="CG122" i="41"/>
  <c r="CF122" i="41"/>
  <c r="CE122" i="41"/>
  <c r="CG114" i="41"/>
  <c r="CF114" i="41"/>
  <c r="CE114" i="41"/>
  <c r="CH111" i="41"/>
  <c r="CG111" i="41"/>
  <c r="CF111" i="41"/>
  <c r="CE111" i="41"/>
  <c r="CH103" i="41"/>
  <c r="CG103" i="41"/>
  <c r="CF103" i="41"/>
  <c r="CE103" i="41"/>
  <c r="CG100" i="41"/>
  <c r="CF100" i="41"/>
  <c r="CE100" i="41"/>
  <c r="F369" i="39"/>
  <c r="F368" i="39"/>
  <c r="F367" i="39"/>
  <c r="F600" i="29"/>
  <c r="E600" i="29"/>
  <c r="D600" i="29"/>
  <c r="F351" i="39"/>
  <c r="BP99" i="41"/>
  <c r="BQ99" i="41"/>
  <c r="BO99" i="41"/>
  <c r="BP97" i="41"/>
  <c r="BQ97" i="41"/>
  <c r="BO97" i="41"/>
  <c r="BR110" i="41"/>
  <c r="BR108" i="41"/>
  <c r="G574" i="29"/>
  <c r="G573" i="29"/>
  <c r="G570" i="29"/>
  <c r="J105" i="33"/>
  <c r="I105" i="33"/>
  <c r="I9" i="33"/>
  <c r="J9" i="33"/>
  <c r="AZ124" i="33"/>
  <c r="AZ123" i="33"/>
  <c r="AZ122" i="33"/>
  <c r="AY124" i="33"/>
  <c r="AX124" i="33"/>
  <c r="AY123" i="33"/>
  <c r="AX123" i="33"/>
  <c r="AY122" i="33"/>
  <c r="AX122" i="33"/>
  <c r="AS9" i="33" l="1"/>
  <c r="AP9" i="33"/>
  <c r="AR9" i="33"/>
  <c r="AO9" i="33"/>
  <c r="AS105" i="33"/>
  <c r="AP105" i="33"/>
  <c r="AR105" i="33"/>
  <c r="AO105" i="33"/>
  <c r="CF104" i="41"/>
  <c r="CF93" i="41"/>
  <c r="CE93" i="41"/>
  <c r="CG104" i="41"/>
  <c r="CF115" i="41"/>
  <c r="CE104" i="41"/>
  <c r="CH122" i="41"/>
  <c r="CG93" i="41"/>
  <c r="CH93" i="41" s="1"/>
  <c r="CE115" i="41"/>
  <c r="D8" i="30"/>
  <c r="E8" i="30"/>
  <c r="F8" i="30"/>
  <c r="CH100" i="41"/>
  <c r="CG115" i="41"/>
  <c r="M205" i="40"/>
  <c r="L205" i="40"/>
  <c r="K205" i="40"/>
  <c r="M201" i="40"/>
  <c r="M185" i="40"/>
  <c r="L185" i="40"/>
  <c r="M184" i="40"/>
  <c r="L184" i="40"/>
  <c r="K184" i="40"/>
  <c r="M183" i="40"/>
  <c r="L183" i="40"/>
  <c r="K183" i="40"/>
  <c r="M180" i="40"/>
  <c r="L180" i="40"/>
  <c r="K180" i="40"/>
  <c r="M179" i="40"/>
  <c r="M178" i="40"/>
  <c r="L178" i="40"/>
  <c r="K178" i="40"/>
  <c r="M177" i="40"/>
  <c r="L177" i="40"/>
  <c r="K177" i="40"/>
  <c r="M176" i="40"/>
  <c r="L176" i="40"/>
  <c r="K176" i="40"/>
  <c r="M171" i="40"/>
  <c r="L171" i="40"/>
  <c r="K171" i="40"/>
  <c r="M170" i="40"/>
  <c r="L170" i="40"/>
  <c r="K170" i="40"/>
  <c r="M159" i="40"/>
  <c r="L159" i="40"/>
  <c r="K159" i="40"/>
  <c r="M155" i="40"/>
  <c r="M139" i="40"/>
  <c r="L139" i="40"/>
  <c r="M138" i="40"/>
  <c r="L138" i="40"/>
  <c r="K138" i="40"/>
  <c r="M137" i="40"/>
  <c r="L137" i="40"/>
  <c r="K137" i="40"/>
  <c r="E123" i="40"/>
  <c r="D123" i="40"/>
  <c r="C123" i="40"/>
  <c r="M115" i="40"/>
  <c r="L115" i="40"/>
  <c r="K115" i="40"/>
  <c r="M114" i="40"/>
  <c r="L114" i="40"/>
  <c r="K114" i="40"/>
  <c r="M113" i="40"/>
  <c r="L113" i="40"/>
  <c r="K113" i="40"/>
  <c r="M109" i="40"/>
  <c r="M134" i="40"/>
  <c r="L134" i="40"/>
  <c r="K134" i="40"/>
  <c r="M132" i="40"/>
  <c r="L132" i="40"/>
  <c r="K132" i="40"/>
  <c r="M131" i="40"/>
  <c r="L131" i="40"/>
  <c r="K131" i="40"/>
  <c r="M130" i="40"/>
  <c r="L130" i="40"/>
  <c r="K130" i="40"/>
  <c r="E103" i="40"/>
  <c r="D103" i="40"/>
  <c r="C103" i="40"/>
  <c r="F115" i="40"/>
  <c r="F114" i="40"/>
  <c r="J139" i="40"/>
  <c r="F139" i="40"/>
  <c r="J138" i="40"/>
  <c r="F138" i="40"/>
  <c r="J137" i="40"/>
  <c r="F137" i="40"/>
  <c r="J134" i="40"/>
  <c r="F134" i="40"/>
  <c r="J132" i="40"/>
  <c r="F132" i="40"/>
  <c r="J131" i="40"/>
  <c r="F131" i="40"/>
  <c r="J130" i="40"/>
  <c r="F130" i="40"/>
  <c r="I129" i="40"/>
  <c r="I102" i="40" s="1"/>
  <c r="H129" i="40"/>
  <c r="H102" i="40" s="1"/>
  <c r="G129" i="40"/>
  <c r="G102" i="40" s="1"/>
  <c r="E129" i="40"/>
  <c r="E102" i="40" s="1"/>
  <c r="D129" i="40"/>
  <c r="C129" i="40"/>
  <c r="K129" i="40" s="1"/>
  <c r="M128" i="40"/>
  <c r="L128" i="40"/>
  <c r="J128" i="40"/>
  <c r="F128" i="40"/>
  <c r="M127" i="40"/>
  <c r="L127" i="40"/>
  <c r="J127" i="40"/>
  <c r="F127" i="40"/>
  <c r="M126" i="40"/>
  <c r="L126" i="40"/>
  <c r="J126" i="40"/>
  <c r="F126" i="40"/>
  <c r="J125" i="40"/>
  <c r="F125" i="40"/>
  <c r="J124" i="40"/>
  <c r="F124" i="40"/>
  <c r="I123" i="40"/>
  <c r="H123" i="40"/>
  <c r="L123" i="40" s="1"/>
  <c r="G123" i="40"/>
  <c r="M122" i="40"/>
  <c r="L122" i="40"/>
  <c r="K122" i="40"/>
  <c r="J122" i="40"/>
  <c r="F122" i="40"/>
  <c r="M120" i="40"/>
  <c r="L120" i="40"/>
  <c r="K120" i="40"/>
  <c r="J120" i="40"/>
  <c r="F120" i="40"/>
  <c r="M118" i="40"/>
  <c r="L118" i="40"/>
  <c r="K118" i="40"/>
  <c r="J118" i="40"/>
  <c r="F118" i="40"/>
  <c r="M117" i="40"/>
  <c r="L117" i="40"/>
  <c r="K117" i="40"/>
  <c r="J117" i="40"/>
  <c r="F117" i="40"/>
  <c r="M116" i="40"/>
  <c r="L116" i="40"/>
  <c r="K116" i="40"/>
  <c r="J116" i="40"/>
  <c r="F116" i="40"/>
  <c r="J115" i="40"/>
  <c r="J114" i="40"/>
  <c r="J113" i="40"/>
  <c r="F113" i="40"/>
  <c r="M112" i="40"/>
  <c r="L112" i="40"/>
  <c r="K112" i="40"/>
  <c r="J112" i="40"/>
  <c r="F112" i="40"/>
  <c r="L109" i="40"/>
  <c r="K109" i="40"/>
  <c r="J109" i="40"/>
  <c r="F109" i="40"/>
  <c r="M108" i="40"/>
  <c r="L108" i="40"/>
  <c r="K108" i="40"/>
  <c r="J108" i="40"/>
  <c r="F108" i="40"/>
  <c r="M107" i="40"/>
  <c r="L107" i="40"/>
  <c r="K107" i="40"/>
  <c r="J107" i="40"/>
  <c r="F107" i="40"/>
  <c r="M106" i="40"/>
  <c r="L106" i="40"/>
  <c r="K106" i="40"/>
  <c r="J106" i="40"/>
  <c r="F106" i="40"/>
  <c r="M105" i="40"/>
  <c r="L105" i="40"/>
  <c r="K105" i="40"/>
  <c r="J105" i="40"/>
  <c r="F105" i="40"/>
  <c r="M104" i="40"/>
  <c r="L104" i="40"/>
  <c r="K104" i="40"/>
  <c r="J104" i="40"/>
  <c r="F104" i="40"/>
  <c r="I103" i="40"/>
  <c r="M103" i="40" s="1"/>
  <c r="H103" i="40"/>
  <c r="H101" i="40" s="1"/>
  <c r="G103" i="40"/>
  <c r="G101" i="40" l="1"/>
  <c r="L129" i="40"/>
  <c r="M129" i="40"/>
  <c r="K103" i="40"/>
  <c r="C101" i="40"/>
  <c r="K101" i="40" s="1"/>
  <c r="D101" i="40"/>
  <c r="L101" i="40" s="1"/>
  <c r="I100" i="40"/>
  <c r="G100" i="40"/>
  <c r="J102" i="40"/>
  <c r="M102" i="40"/>
  <c r="H100" i="40"/>
  <c r="J103" i="40"/>
  <c r="I101" i="40"/>
  <c r="J101" i="40" s="1"/>
  <c r="E101" i="40"/>
  <c r="H11" i="30"/>
  <c r="H21" i="30"/>
  <c r="CH115" i="41"/>
  <c r="H12" i="30"/>
  <c r="H18" i="30"/>
  <c r="H24" i="30"/>
  <c r="H13" i="30"/>
  <c r="H19" i="30"/>
  <c r="H25" i="30"/>
  <c r="H14" i="30"/>
  <c r="H15" i="30"/>
  <c r="H16" i="30"/>
  <c r="H22" i="30"/>
  <c r="H26" i="30"/>
  <c r="H28" i="30"/>
  <c r="H17" i="30"/>
  <c r="H23" i="30"/>
  <c r="H20" i="30"/>
  <c r="H10" i="30"/>
  <c r="G8" i="30"/>
  <c r="F129" i="40"/>
  <c r="C102" i="40"/>
  <c r="K102" i="40" s="1"/>
  <c r="D102" i="40"/>
  <c r="E100" i="40"/>
  <c r="C100" i="40"/>
  <c r="K100" i="40" s="1"/>
  <c r="F103" i="40"/>
  <c r="J123" i="40"/>
  <c r="J129" i="40"/>
  <c r="D100" i="40"/>
  <c r="K123" i="40"/>
  <c r="F123" i="40"/>
  <c r="L103" i="40"/>
  <c r="M123" i="40"/>
  <c r="J100" i="40" l="1"/>
  <c r="M9" i="30"/>
  <c r="M27" i="30"/>
  <c r="M100" i="40"/>
  <c r="F102" i="40"/>
  <c r="L102" i="40"/>
  <c r="M101" i="40"/>
  <c r="F101" i="40"/>
  <c r="L100" i="40"/>
  <c r="F100" i="40"/>
  <c r="M8" i="30" l="1"/>
  <c r="J190" i="33"/>
  <c r="AP190" i="33" s="1"/>
  <c r="I190" i="33"/>
  <c r="H190" i="33"/>
  <c r="J187" i="33"/>
  <c r="AP187" i="33" s="1"/>
  <c r="I187" i="33"/>
  <c r="H187" i="33"/>
  <c r="J183" i="33"/>
  <c r="I183" i="33"/>
  <c r="H183" i="33"/>
  <c r="J175" i="33"/>
  <c r="I175" i="33"/>
  <c r="H175" i="33"/>
  <c r="K173" i="33"/>
  <c r="J172" i="33"/>
  <c r="I172" i="33"/>
  <c r="H172" i="33"/>
  <c r="K170" i="33"/>
  <c r="K169" i="33"/>
  <c r="K167" i="33"/>
  <c r="K166" i="33"/>
  <c r="J164" i="33"/>
  <c r="AP164" i="33" s="1"/>
  <c r="I164" i="33"/>
  <c r="H164" i="33"/>
  <c r="K162" i="33"/>
  <c r="J161" i="33"/>
  <c r="I161" i="33"/>
  <c r="H161" i="33"/>
  <c r="K159" i="33"/>
  <c r="K158" i="33"/>
  <c r="K156" i="33"/>
  <c r="K155" i="33"/>
  <c r="J153" i="33"/>
  <c r="I153" i="33"/>
  <c r="H153" i="33"/>
  <c r="K151" i="33"/>
  <c r="J150" i="33"/>
  <c r="I150" i="33"/>
  <c r="H150" i="33"/>
  <c r="K148" i="33"/>
  <c r="K145" i="33"/>
  <c r="K144" i="33"/>
  <c r="I141" i="33"/>
  <c r="H141" i="33"/>
  <c r="K139" i="33"/>
  <c r="J137" i="33"/>
  <c r="I137" i="33"/>
  <c r="H137" i="33"/>
  <c r="J136" i="33"/>
  <c r="I136" i="33"/>
  <c r="H136" i="33"/>
  <c r="K134" i="33"/>
  <c r="J133" i="33"/>
  <c r="I133" i="33"/>
  <c r="H133" i="33"/>
  <c r="K132" i="33"/>
  <c r="K131" i="33"/>
  <c r="K130" i="33"/>
  <c r="K129" i="33"/>
  <c r="K128" i="33"/>
  <c r="K127" i="33"/>
  <c r="J125" i="33"/>
  <c r="I125" i="33"/>
  <c r="H125" i="33"/>
  <c r="K124" i="33"/>
  <c r="K123" i="33"/>
  <c r="K122" i="33"/>
  <c r="J121" i="33"/>
  <c r="I121" i="33"/>
  <c r="H121" i="33"/>
  <c r="J120" i="33"/>
  <c r="I120" i="33"/>
  <c r="H120" i="33"/>
  <c r="K118" i="33"/>
  <c r="J117" i="33"/>
  <c r="I117" i="33"/>
  <c r="H117" i="33"/>
  <c r="K116" i="33"/>
  <c r="K115" i="33"/>
  <c r="K114" i="33"/>
  <c r="K113" i="33"/>
  <c r="K112" i="33"/>
  <c r="K111" i="33"/>
  <c r="K109" i="33"/>
  <c r="K108" i="33"/>
  <c r="K105" i="33"/>
  <c r="J104" i="33"/>
  <c r="I104" i="33"/>
  <c r="H104" i="33"/>
  <c r="K102" i="33"/>
  <c r="J101" i="33"/>
  <c r="I101" i="33"/>
  <c r="H101" i="33"/>
  <c r="K99" i="33"/>
  <c r="K98" i="33"/>
  <c r="K97" i="33"/>
  <c r="K96" i="33"/>
  <c r="K95" i="33"/>
  <c r="J54" i="33"/>
  <c r="I54" i="33"/>
  <c r="H54" i="33"/>
  <c r="K53" i="33"/>
  <c r="J50" i="33"/>
  <c r="I50" i="33"/>
  <c r="H50" i="33"/>
  <c r="J49" i="33"/>
  <c r="I49" i="33"/>
  <c r="H49" i="33"/>
  <c r="K47" i="33"/>
  <c r="J46" i="33"/>
  <c r="I46" i="33"/>
  <c r="H46" i="33"/>
  <c r="K45" i="33"/>
  <c r="K44" i="33"/>
  <c r="K43" i="33"/>
  <c r="K42" i="33"/>
  <c r="K41" i="33"/>
  <c r="K40" i="33"/>
  <c r="J23" i="33"/>
  <c r="I23" i="33"/>
  <c r="H23" i="33"/>
  <c r="K22" i="33"/>
  <c r="K21" i="33"/>
  <c r="K20" i="33"/>
  <c r="K19" i="33"/>
  <c r="K18" i="33"/>
  <c r="K17" i="33"/>
  <c r="K11" i="33"/>
  <c r="K10" i="33"/>
  <c r="H9" i="33"/>
  <c r="M91" i="34"/>
  <c r="M90" i="34"/>
  <c r="F86" i="34"/>
  <c r="K86" i="34"/>
  <c r="J111" i="34"/>
  <c r="F99" i="34"/>
  <c r="M115" i="34"/>
  <c r="L115" i="34"/>
  <c r="J115" i="34"/>
  <c r="F115" i="34"/>
  <c r="M114" i="34"/>
  <c r="L114" i="34"/>
  <c r="J114" i="34"/>
  <c r="F114" i="34"/>
  <c r="M113" i="34"/>
  <c r="L113" i="34"/>
  <c r="J113" i="34"/>
  <c r="F113" i="34"/>
  <c r="M112" i="34"/>
  <c r="L112" i="34"/>
  <c r="J112" i="34"/>
  <c r="F112" i="34"/>
  <c r="M111" i="34"/>
  <c r="M109" i="34"/>
  <c r="M108" i="34"/>
  <c r="L108" i="34"/>
  <c r="K108" i="34"/>
  <c r="J108" i="34"/>
  <c r="F108" i="34"/>
  <c r="M107" i="34"/>
  <c r="M106" i="34"/>
  <c r="L106" i="34"/>
  <c r="K106" i="34"/>
  <c r="J106" i="34"/>
  <c r="F106" i="34"/>
  <c r="M105" i="34"/>
  <c r="L105" i="34"/>
  <c r="K105" i="34"/>
  <c r="J105" i="34"/>
  <c r="F105" i="34"/>
  <c r="L104" i="34"/>
  <c r="K104" i="34"/>
  <c r="M103" i="34"/>
  <c r="L103" i="34"/>
  <c r="J103" i="34"/>
  <c r="F103" i="34"/>
  <c r="M102" i="34"/>
  <c r="L102" i="34"/>
  <c r="J102" i="34"/>
  <c r="F102" i="34"/>
  <c r="M101" i="34"/>
  <c r="L101" i="34"/>
  <c r="J101" i="34"/>
  <c r="F101" i="34"/>
  <c r="M100" i="34"/>
  <c r="L100" i="34"/>
  <c r="J100" i="34"/>
  <c r="F100" i="34"/>
  <c r="L99" i="34"/>
  <c r="K99" i="34"/>
  <c r="J99" i="34"/>
  <c r="M98" i="34"/>
  <c r="L98" i="34"/>
  <c r="K98" i="34"/>
  <c r="J98" i="34"/>
  <c r="F98" i="34"/>
  <c r="M97" i="34"/>
  <c r="L97" i="34"/>
  <c r="K97" i="34"/>
  <c r="J97" i="34"/>
  <c r="F97" i="34"/>
  <c r="M96" i="34"/>
  <c r="L96" i="34"/>
  <c r="K96" i="34"/>
  <c r="J96" i="34"/>
  <c r="F96" i="34"/>
  <c r="M95" i="34"/>
  <c r="L95" i="34"/>
  <c r="K95" i="34"/>
  <c r="J95" i="34"/>
  <c r="F95" i="34"/>
  <c r="M94" i="34"/>
  <c r="L94" i="34"/>
  <c r="K94" i="34"/>
  <c r="J94" i="34"/>
  <c r="F94" i="34"/>
  <c r="M93" i="34"/>
  <c r="L93" i="34"/>
  <c r="K93" i="34"/>
  <c r="J93" i="34"/>
  <c r="F93" i="34"/>
  <c r="M92" i="34"/>
  <c r="L92" i="34"/>
  <c r="K92" i="34"/>
  <c r="J92" i="34"/>
  <c r="F92" i="34"/>
  <c r="L91" i="34"/>
  <c r="K91" i="34"/>
  <c r="J91" i="34"/>
  <c r="F91" i="34"/>
  <c r="L90" i="34"/>
  <c r="K90" i="34"/>
  <c r="J90" i="34"/>
  <c r="F90" i="34"/>
  <c r="M89" i="34"/>
  <c r="L89" i="34"/>
  <c r="K89" i="34"/>
  <c r="J89" i="34"/>
  <c r="F89" i="34"/>
  <c r="M88" i="34"/>
  <c r="L88" i="34"/>
  <c r="K88" i="34"/>
  <c r="J88" i="34"/>
  <c r="F88" i="34"/>
  <c r="J87" i="34"/>
  <c r="M87" i="34"/>
  <c r="L87" i="34"/>
  <c r="F554" i="29"/>
  <c r="E554" i="29"/>
  <c r="D554" i="29"/>
  <c r="G556" i="29"/>
  <c r="AQ23" i="33" l="1"/>
  <c r="AN23" i="33"/>
  <c r="AQ9" i="33"/>
  <c r="AN9" i="33"/>
  <c r="AR23" i="33"/>
  <c r="AO23" i="33"/>
  <c r="AS23" i="33"/>
  <c r="AP23" i="33"/>
  <c r="AQ117" i="33"/>
  <c r="AN117" i="33"/>
  <c r="AS133" i="33"/>
  <c r="AP133" i="33"/>
  <c r="AS49" i="33"/>
  <c r="AP49" i="33"/>
  <c r="AQ153" i="33"/>
  <c r="AN153" i="33"/>
  <c r="AR164" i="33"/>
  <c r="AO164" i="33"/>
  <c r="AR46" i="33"/>
  <c r="AO46" i="33"/>
  <c r="AQ50" i="33"/>
  <c r="AN50" i="33"/>
  <c r="AS54" i="33"/>
  <c r="AP54" i="33"/>
  <c r="AQ101" i="33"/>
  <c r="AN101" i="33"/>
  <c r="AS104" i="33"/>
  <c r="AP104" i="33"/>
  <c r="AS117" i="33"/>
  <c r="AP117" i="33"/>
  <c r="AR121" i="33"/>
  <c r="AO121" i="33"/>
  <c r="AR125" i="33"/>
  <c r="AO125" i="33"/>
  <c r="AQ136" i="33"/>
  <c r="AN136" i="33"/>
  <c r="AR153" i="33"/>
  <c r="AO153" i="33"/>
  <c r="AQ161" i="33"/>
  <c r="AN161" i="33"/>
  <c r="AR172" i="33"/>
  <c r="AO172" i="33"/>
  <c r="AQ183" i="33"/>
  <c r="AN183" i="33"/>
  <c r="AQ190" i="33"/>
  <c r="AN190" i="33"/>
  <c r="AQ54" i="33"/>
  <c r="AN54" i="33"/>
  <c r="AR175" i="33"/>
  <c r="AO175" i="33"/>
  <c r="AQ121" i="33"/>
  <c r="AN121" i="33"/>
  <c r="AS175" i="33"/>
  <c r="AP175" i="33"/>
  <c r="AS46" i="33"/>
  <c r="AP46" i="33"/>
  <c r="AR50" i="33"/>
  <c r="AO50" i="33"/>
  <c r="AR101" i="33"/>
  <c r="AO101" i="33"/>
  <c r="AS121" i="33"/>
  <c r="AP121" i="33"/>
  <c r="AS125" i="33"/>
  <c r="AP125" i="33"/>
  <c r="AR136" i="33"/>
  <c r="AO136" i="33"/>
  <c r="AQ141" i="33"/>
  <c r="AN141" i="33"/>
  <c r="AQ150" i="33"/>
  <c r="AN150" i="33"/>
  <c r="AR161" i="33"/>
  <c r="AO161" i="33"/>
  <c r="AS172" i="33"/>
  <c r="AP172" i="33"/>
  <c r="AR183" i="33"/>
  <c r="AO183" i="33"/>
  <c r="AR190" i="33"/>
  <c r="AO190" i="33"/>
  <c r="AQ104" i="33"/>
  <c r="AN104" i="33"/>
  <c r="AR187" i="33"/>
  <c r="AO187" i="33"/>
  <c r="AQ46" i="33"/>
  <c r="AN46" i="33"/>
  <c r="AR104" i="33"/>
  <c r="AO104" i="33"/>
  <c r="AQ125" i="33"/>
  <c r="AN125" i="33"/>
  <c r="AS50" i="33"/>
  <c r="AP50" i="33"/>
  <c r="AS101" i="33"/>
  <c r="AP101" i="33"/>
  <c r="AQ120" i="33"/>
  <c r="AN120" i="33"/>
  <c r="AQ133" i="33"/>
  <c r="AN133" i="33"/>
  <c r="AS136" i="33"/>
  <c r="AP136" i="33"/>
  <c r="AR141" i="33"/>
  <c r="AO141" i="33"/>
  <c r="AR150" i="33"/>
  <c r="AO150" i="33"/>
  <c r="AP161" i="33"/>
  <c r="AS161" i="33"/>
  <c r="AS183" i="33"/>
  <c r="AP183" i="33"/>
  <c r="AR49" i="33"/>
  <c r="AO49" i="33"/>
  <c r="AS120" i="33"/>
  <c r="AP120" i="33"/>
  <c r="AR137" i="33"/>
  <c r="AO137" i="33"/>
  <c r="AQ164" i="33"/>
  <c r="AN164" i="33"/>
  <c r="AR54" i="33"/>
  <c r="AO54" i="33"/>
  <c r="AR117" i="33"/>
  <c r="AO117" i="33"/>
  <c r="AS137" i="33"/>
  <c r="AP137" i="33"/>
  <c r="AQ172" i="33"/>
  <c r="AN172" i="33"/>
  <c r="AQ49" i="33"/>
  <c r="AN49" i="33"/>
  <c r="AR120" i="33"/>
  <c r="AO120" i="33"/>
  <c r="AR133" i="33"/>
  <c r="AO133" i="33"/>
  <c r="AQ137" i="33"/>
  <c r="AN137" i="33"/>
  <c r="AS141" i="33"/>
  <c r="AP141" i="33"/>
  <c r="AS150" i="33"/>
  <c r="AP150" i="33"/>
  <c r="AN175" i="33"/>
  <c r="AQ175" i="33"/>
  <c r="AN187" i="33"/>
  <c r="AQ187" i="33"/>
  <c r="I94" i="33"/>
  <c r="H176" i="33"/>
  <c r="I176" i="33"/>
  <c r="J176" i="33"/>
  <c r="H8" i="33"/>
  <c r="J154" i="33"/>
  <c r="K175" i="33"/>
  <c r="I165" i="33"/>
  <c r="K101" i="33"/>
  <c r="H143" i="33"/>
  <c r="K54" i="33"/>
  <c r="K137" i="33"/>
  <c r="H154" i="33"/>
  <c r="H94" i="33"/>
  <c r="H165" i="33"/>
  <c r="H39" i="33"/>
  <c r="J126" i="33"/>
  <c r="I8" i="33"/>
  <c r="K120" i="33"/>
  <c r="K141" i="33"/>
  <c r="K150" i="33"/>
  <c r="K172" i="33"/>
  <c r="I39" i="33"/>
  <c r="I154" i="33"/>
  <c r="J165" i="33"/>
  <c r="K121" i="33"/>
  <c r="K190" i="33"/>
  <c r="K164" i="33"/>
  <c r="K9" i="33"/>
  <c r="J39" i="33"/>
  <c r="K117" i="33"/>
  <c r="K133" i="33"/>
  <c r="K46" i="33"/>
  <c r="K125" i="33"/>
  <c r="K153" i="33"/>
  <c r="K50" i="33"/>
  <c r="J110" i="33"/>
  <c r="I110" i="33"/>
  <c r="I126" i="33"/>
  <c r="I143" i="33"/>
  <c r="K187" i="33"/>
  <c r="H110" i="33"/>
  <c r="H126" i="33"/>
  <c r="J143" i="33"/>
  <c r="J94" i="33"/>
  <c r="K104" i="33"/>
  <c r="J8" i="33"/>
  <c r="K49" i="33"/>
  <c r="K161" i="33"/>
  <c r="K183" i="33"/>
  <c r="K136" i="33"/>
  <c r="F87" i="34"/>
  <c r="L86" i="34"/>
  <c r="J86" i="34"/>
  <c r="K87" i="34"/>
  <c r="L84" i="34"/>
  <c r="M104" i="34"/>
  <c r="F85" i="34"/>
  <c r="J104" i="34"/>
  <c r="K84" i="34"/>
  <c r="K85" i="34"/>
  <c r="J85" i="34"/>
  <c r="L85" i="34"/>
  <c r="M86" i="34"/>
  <c r="M85" i="34"/>
  <c r="F104" i="34"/>
  <c r="AS8" i="33" l="1"/>
  <c r="AP8" i="33"/>
  <c r="AQ8" i="33"/>
  <c r="AN8" i="33"/>
  <c r="AR8" i="33"/>
  <c r="AO8" i="33"/>
  <c r="AQ110" i="33"/>
  <c r="AN110" i="33"/>
  <c r="AS39" i="33"/>
  <c r="AP39" i="33"/>
  <c r="AR39" i="33"/>
  <c r="AO39" i="33"/>
  <c r="AQ143" i="33"/>
  <c r="AN143" i="33"/>
  <c r="AR126" i="33"/>
  <c r="AO126" i="33"/>
  <c r="AQ165" i="33"/>
  <c r="AN165" i="33"/>
  <c r="AR176" i="33"/>
  <c r="AO176" i="33"/>
  <c r="AR143" i="33"/>
  <c r="AO143" i="33"/>
  <c r="AQ39" i="33"/>
  <c r="AN39" i="33"/>
  <c r="AS176" i="33"/>
  <c r="AP176" i="33"/>
  <c r="AR110" i="33"/>
  <c r="AO110" i="33"/>
  <c r="AQ94" i="33"/>
  <c r="AN94" i="33"/>
  <c r="AR165" i="33"/>
  <c r="AO165" i="33"/>
  <c r="AQ176" i="33"/>
  <c r="AN176" i="33"/>
  <c r="AR154" i="33"/>
  <c r="AO154" i="33"/>
  <c r="AS126" i="33"/>
  <c r="AP126" i="33"/>
  <c r="AS94" i="33"/>
  <c r="AP94" i="33"/>
  <c r="AS143" i="33"/>
  <c r="AP143" i="33"/>
  <c r="AQ126" i="33"/>
  <c r="AN126" i="33"/>
  <c r="AS110" i="33"/>
  <c r="AP110" i="33"/>
  <c r="AS165" i="33"/>
  <c r="AP165" i="33"/>
  <c r="AQ154" i="33"/>
  <c r="AN154" i="33"/>
  <c r="AR94" i="33"/>
  <c r="AO94" i="33"/>
  <c r="AS154" i="33"/>
  <c r="AP154" i="33"/>
  <c r="K176" i="33"/>
  <c r="H38" i="33"/>
  <c r="J38" i="33"/>
  <c r="I38" i="33"/>
  <c r="H142" i="33"/>
  <c r="K143" i="33"/>
  <c r="K39" i="33"/>
  <c r="I142" i="33"/>
  <c r="K154" i="33"/>
  <c r="K94" i="33"/>
  <c r="K126" i="33"/>
  <c r="J142" i="33"/>
  <c r="K165" i="33"/>
  <c r="K8" i="33"/>
  <c r="K110" i="33"/>
  <c r="J84" i="34"/>
  <c r="M84" i="34"/>
  <c r="F84" i="34"/>
  <c r="AQ38" i="33" l="1"/>
  <c r="AN38" i="33"/>
  <c r="AS142" i="33"/>
  <c r="AP142" i="33"/>
  <c r="AQ142" i="33"/>
  <c r="AN142" i="33"/>
  <c r="AR142" i="33"/>
  <c r="AO142" i="33"/>
  <c r="AR38" i="33"/>
  <c r="AO38" i="33"/>
  <c r="AS38" i="33"/>
  <c r="AP38" i="33"/>
  <c r="K38" i="33"/>
  <c r="H37" i="33"/>
  <c r="I37" i="33"/>
  <c r="J37" i="33"/>
  <c r="AS37" i="33" l="1"/>
  <c r="AP37" i="33"/>
  <c r="AR37" i="33"/>
  <c r="AO37" i="33"/>
  <c r="AQ37" i="33"/>
  <c r="AN37" i="33"/>
  <c r="K37" i="33"/>
  <c r="AP101" i="41" l="1"/>
  <c r="AP123" i="41"/>
  <c r="AO122" i="41"/>
  <c r="AJ101" i="41"/>
  <c r="AJ103" i="41" s="1"/>
  <c r="AK101" i="41"/>
  <c r="AK103" i="41" s="1"/>
  <c r="AI101" i="41"/>
  <c r="AI103" i="41" s="1"/>
  <c r="AJ99" i="41"/>
  <c r="AK99" i="41"/>
  <c r="AI99" i="41"/>
  <c r="AL109" i="41"/>
  <c r="AJ97" i="41"/>
  <c r="AK97" i="41"/>
  <c r="AI97" i="41"/>
  <c r="F503" i="29"/>
  <c r="E503" i="29"/>
  <c r="D503" i="29"/>
  <c r="E500" i="29"/>
  <c r="F500" i="29"/>
  <c r="D500" i="29"/>
  <c r="Z99" i="41"/>
  <c r="Z97" i="41"/>
  <c r="Z121" i="41"/>
  <c r="Z98" i="41"/>
  <c r="F346" i="39"/>
  <c r="Q97" i="41"/>
  <c r="P97" i="41"/>
  <c r="P100" i="41" s="1"/>
  <c r="O97" i="41"/>
  <c r="O100" i="41" s="1"/>
  <c r="G460" i="29"/>
  <c r="G454" i="29"/>
  <c r="F458" i="29"/>
  <c r="E458" i="29"/>
  <c r="D458" i="29"/>
  <c r="F455" i="29"/>
  <c r="E455" i="29"/>
  <c r="D455" i="29"/>
  <c r="M103" i="41"/>
  <c r="L103" i="41"/>
  <c r="K103" i="41"/>
  <c r="M100" i="41"/>
  <c r="L100" i="41"/>
  <c r="K100" i="41"/>
  <c r="N97" i="41"/>
  <c r="M111" i="41"/>
  <c r="L111" i="41"/>
  <c r="K111" i="41"/>
  <c r="M114" i="41"/>
  <c r="L114" i="41"/>
  <c r="K114" i="41"/>
  <c r="F272" i="39"/>
  <c r="F365" i="39"/>
  <c r="F364" i="39"/>
  <c r="F363" i="39"/>
  <c r="F362" i="39"/>
  <c r="F361" i="39"/>
  <c r="F360" i="39"/>
  <c r="F359" i="39"/>
  <c r="F358" i="39"/>
  <c r="F357" i="39"/>
  <c r="F356" i="39"/>
  <c r="F355" i="39"/>
  <c r="F354" i="39"/>
  <c r="F353" i="39"/>
  <c r="F352" i="39"/>
  <c r="F350" i="39"/>
  <c r="F349" i="39"/>
  <c r="F348" i="39"/>
  <c r="F347" i="39"/>
  <c r="F345" i="39"/>
  <c r="F344" i="39"/>
  <c r="F343" i="39"/>
  <c r="F342" i="39"/>
  <c r="F341" i="39"/>
  <c r="F340" i="39"/>
  <c r="F339" i="39"/>
  <c r="F338" i="39"/>
  <c r="F337" i="39"/>
  <c r="F336" i="39"/>
  <c r="F335" i="39"/>
  <c r="F334" i="39"/>
  <c r="F333" i="39"/>
  <c r="F332" i="39"/>
  <c r="F331" i="39"/>
  <c r="F330" i="39"/>
  <c r="F329" i="39"/>
  <c r="F328" i="39"/>
  <c r="F327" i="39"/>
  <c r="F326" i="39"/>
  <c r="F325" i="39"/>
  <c r="F324" i="39"/>
  <c r="F323" i="39"/>
  <c r="F322" i="39"/>
  <c r="F321" i="39"/>
  <c r="F320" i="39"/>
  <c r="F319" i="39"/>
  <c r="F318" i="39"/>
  <c r="F317" i="39"/>
  <c r="F316" i="39"/>
  <c r="F315" i="39"/>
  <c r="F314" i="39"/>
  <c r="F313" i="39"/>
  <c r="F312" i="39"/>
  <c r="F311" i="39"/>
  <c r="F310" i="39"/>
  <c r="F309" i="39"/>
  <c r="F308" i="39"/>
  <c r="F307" i="39"/>
  <c r="F306" i="39"/>
  <c r="F305" i="39"/>
  <c r="F304" i="39"/>
  <c r="F303" i="39"/>
  <c r="F302" i="39"/>
  <c r="F301" i="39"/>
  <c r="F300" i="39"/>
  <c r="F299" i="39"/>
  <c r="F298" i="39"/>
  <c r="F297" i="39"/>
  <c r="F296" i="39"/>
  <c r="F295" i="39"/>
  <c r="F294" i="39"/>
  <c r="F293" i="39"/>
  <c r="F292" i="39"/>
  <c r="F291" i="39"/>
  <c r="F290" i="39"/>
  <c r="F289" i="39"/>
  <c r="F288" i="39"/>
  <c r="F287" i="39"/>
  <c r="F286" i="39"/>
  <c r="F285" i="39"/>
  <c r="F284" i="39"/>
  <c r="F283" i="39"/>
  <c r="F282" i="39"/>
  <c r="F281" i="39"/>
  <c r="F280" i="39"/>
  <c r="F279" i="39"/>
  <c r="F278" i="39"/>
  <c r="F277" i="39"/>
  <c r="F276" i="39"/>
  <c r="F275" i="39"/>
  <c r="F274" i="39"/>
  <c r="F273" i="39"/>
  <c r="F271" i="39"/>
  <c r="F270" i="39"/>
  <c r="F269" i="39"/>
  <c r="F268" i="39"/>
  <c r="F267" i="39"/>
  <c r="F266" i="39"/>
  <c r="F265" i="39"/>
  <c r="F264" i="39"/>
  <c r="J99" i="41"/>
  <c r="J121" i="41"/>
  <c r="CC129" i="41"/>
  <c r="CB129" i="41"/>
  <c r="CB126" i="41" s="1"/>
  <c r="CA129" i="41"/>
  <c r="CA126" i="41" s="1"/>
  <c r="BY129" i="41"/>
  <c r="BY126" i="41" s="1"/>
  <c r="BX129" i="41"/>
  <c r="BX126" i="41" s="1"/>
  <c r="BW129" i="41"/>
  <c r="BW126" i="41" s="1"/>
  <c r="BU129" i="41"/>
  <c r="BU126" i="41" s="1"/>
  <c r="BT129" i="41"/>
  <c r="BT126" i="41" s="1"/>
  <c r="BS129" i="41"/>
  <c r="BS126" i="41" s="1"/>
  <c r="BQ129" i="41"/>
  <c r="BQ126" i="41" s="1"/>
  <c r="BP129" i="41"/>
  <c r="BP126" i="41" s="1"/>
  <c r="BO129" i="41"/>
  <c r="BO126" i="41" s="1"/>
  <c r="BM129" i="41"/>
  <c r="BM126" i="41" s="1"/>
  <c r="BL129" i="41"/>
  <c r="BL126" i="41" s="1"/>
  <c r="BK129" i="41"/>
  <c r="BK126" i="41" s="1"/>
  <c r="BI129" i="41"/>
  <c r="BI126" i="41" s="1"/>
  <c r="BH129" i="41"/>
  <c r="BH126" i="41" s="1"/>
  <c r="BG129" i="41"/>
  <c r="BG126" i="41" s="1"/>
  <c r="BE129" i="41"/>
  <c r="BD129" i="41"/>
  <c r="BD126" i="41" s="1"/>
  <c r="BC129" i="41"/>
  <c r="BC126" i="41" s="1"/>
  <c r="BA129" i="41"/>
  <c r="BA126" i="41" s="1"/>
  <c r="AZ129" i="41"/>
  <c r="AZ126" i="41" s="1"/>
  <c r="AY129" i="41"/>
  <c r="AY126" i="41" s="1"/>
  <c r="AW129" i="41"/>
  <c r="AW126" i="41" s="1"/>
  <c r="AV129" i="41"/>
  <c r="AV126" i="41" s="1"/>
  <c r="AU129" i="41"/>
  <c r="AU126" i="41" s="1"/>
  <c r="AS129" i="41"/>
  <c r="AS126" i="41" s="1"/>
  <c r="AR129" i="41"/>
  <c r="AR126" i="41" s="1"/>
  <c r="AQ129" i="41"/>
  <c r="AQ126" i="41" s="1"/>
  <c r="AO129" i="41"/>
  <c r="AN129" i="41"/>
  <c r="AN126" i="41" s="1"/>
  <c r="AM129" i="41"/>
  <c r="AM126" i="41" s="1"/>
  <c r="AK129" i="41"/>
  <c r="AK126" i="41" s="1"/>
  <c r="AJ129" i="41"/>
  <c r="AJ126" i="41" s="1"/>
  <c r="AI129" i="41"/>
  <c r="AI126" i="41" s="1"/>
  <c r="AG129" i="41"/>
  <c r="AG126" i="41" s="1"/>
  <c r="AF129" i="41"/>
  <c r="AF126" i="41" s="1"/>
  <c r="AE129" i="41"/>
  <c r="AE126" i="41" s="1"/>
  <c r="AC129" i="41"/>
  <c r="AC126" i="41" s="1"/>
  <c r="AB129" i="41"/>
  <c r="AB126" i="41" s="1"/>
  <c r="AA129" i="41"/>
  <c r="AA126" i="41" s="1"/>
  <c r="Y129" i="41"/>
  <c r="X129" i="41"/>
  <c r="X126" i="41" s="1"/>
  <c r="W129" i="41"/>
  <c r="W126" i="41" s="1"/>
  <c r="U129" i="41"/>
  <c r="U126" i="41" s="1"/>
  <c r="T129" i="41"/>
  <c r="T126" i="41" s="1"/>
  <c r="S129" i="41"/>
  <c r="S126" i="41" s="1"/>
  <c r="Q129" i="41"/>
  <c r="Q126" i="41" s="1"/>
  <c r="P129" i="41"/>
  <c r="P126" i="41" s="1"/>
  <c r="O129" i="41"/>
  <c r="O126" i="41" s="1"/>
  <c r="M129" i="41"/>
  <c r="M126" i="41" s="1"/>
  <c r="L129" i="41"/>
  <c r="L126" i="41" s="1"/>
  <c r="K129" i="41"/>
  <c r="K126" i="41" s="1"/>
  <c r="I129" i="41"/>
  <c r="I126" i="41" s="1"/>
  <c r="H129" i="41"/>
  <c r="H126" i="41" s="1"/>
  <c r="G129" i="41"/>
  <c r="G126" i="41" s="1"/>
  <c r="CD127" i="41"/>
  <c r="F127" i="41"/>
  <c r="BE126" i="41"/>
  <c r="AO126" i="41"/>
  <c r="Y126" i="41"/>
  <c r="CC125" i="41"/>
  <c r="CB125" i="41"/>
  <c r="CA125" i="41"/>
  <c r="BY125" i="41"/>
  <c r="BX125" i="41"/>
  <c r="BW125" i="41"/>
  <c r="BU125" i="41"/>
  <c r="BT125" i="41"/>
  <c r="BS125" i="41"/>
  <c r="BQ125" i="41"/>
  <c r="BP125" i="41"/>
  <c r="BO125" i="41"/>
  <c r="BM125" i="41"/>
  <c r="BL125" i="41"/>
  <c r="BK125" i="41"/>
  <c r="BI125" i="41"/>
  <c r="BH125" i="41"/>
  <c r="BG125" i="41"/>
  <c r="BE125" i="41"/>
  <c r="BD125" i="41"/>
  <c r="BC125" i="41"/>
  <c r="BA125" i="41"/>
  <c r="AZ125" i="41"/>
  <c r="AY125" i="41"/>
  <c r="AW125" i="41"/>
  <c r="AV125" i="41"/>
  <c r="AU125" i="41"/>
  <c r="AS125" i="41"/>
  <c r="AR125" i="41"/>
  <c r="AQ125" i="41"/>
  <c r="AO125" i="41"/>
  <c r="AN125" i="41"/>
  <c r="AM125" i="41"/>
  <c r="AK125" i="41"/>
  <c r="AJ125" i="41"/>
  <c r="AI125" i="41"/>
  <c r="F125" i="41"/>
  <c r="AL123" i="41"/>
  <c r="F123" i="41"/>
  <c r="CC122" i="41"/>
  <c r="CB122" i="41"/>
  <c r="CA122" i="41"/>
  <c r="BY122" i="41"/>
  <c r="BX122" i="41"/>
  <c r="BW122" i="41"/>
  <c r="BU122" i="41"/>
  <c r="BT122" i="41"/>
  <c r="BS122" i="41"/>
  <c r="BQ122" i="41"/>
  <c r="BP122" i="41"/>
  <c r="BO122" i="41"/>
  <c r="BN122" i="41"/>
  <c r="BN115" i="41" s="1"/>
  <c r="BM122" i="41"/>
  <c r="BL122" i="41"/>
  <c r="BK122" i="41"/>
  <c r="BI122" i="41"/>
  <c r="BH122" i="41"/>
  <c r="BG122" i="41"/>
  <c r="BE122" i="41"/>
  <c r="BD122" i="41"/>
  <c r="BC122" i="41"/>
  <c r="BA122" i="41"/>
  <c r="AZ122" i="41"/>
  <c r="AY122" i="41"/>
  <c r="AW122" i="41"/>
  <c r="AV122" i="41"/>
  <c r="AU122" i="41"/>
  <c r="AS122" i="41"/>
  <c r="AR122" i="41"/>
  <c r="AQ122" i="41"/>
  <c r="AN122" i="41"/>
  <c r="AM122" i="41"/>
  <c r="AK122" i="41"/>
  <c r="AJ122" i="41"/>
  <c r="AI122" i="41"/>
  <c r="AG122" i="41"/>
  <c r="AG115" i="41" s="1"/>
  <c r="AF122" i="41"/>
  <c r="AF115" i="41" s="1"/>
  <c r="AE122" i="41"/>
  <c r="AE115" i="41" s="1"/>
  <c r="AC122" i="41"/>
  <c r="AC115" i="41" s="1"/>
  <c r="AB122" i="41"/>
  <c r="AB115" i="41" s="1"/>
  <c r="AA122" i="41"/>
  <c r="AA115" i="41" s="1"/>
  <c r="Y122" i="41"/>
  <c r="Y115" i="41" s="1"/>
  <c r="X122" i="41"/>
  <c r="X115" i="41" s="1"/>
  <c r="W122" i="41"/>
  <c r="W115" i="41" s="1"/>
  <c r="U122" i="41"/>
  <c r="U115" i="41" s="1"/>
  <c r="T122" i="41"/>
  <c r="T115" i="41" s="1"/>
  <c r="S122" i="41"/>
  <c r="S115" i="41" s="1"/>
  <c r="Q122" i="41"/>
  <c r="Q115" i="41" s="1"/>
  <c r="P122" i="41"/>
  <c r="P115" i="41" s="1"/>
  <c r="O122" i="41"/>
  <c r="O115" i="41" s="1"/>
  <c r="M122" i="41"/>
  <c r="M115" i="41" s="1"/>
  <c r="L122" i="41"/>
  <c r="L115" i="41" s="1"/>
  <c r="K122" i="41"/>
  <c r="K115" i="41" s="1"/>
  <c r="I122" i="41"/>
  <c r="H122" i="41"/>
  <c r="H115" i="41" s="1"/>
  <c r="G122" i="41"/>
  <c r="G115" i="41" s="1"/>
  <c r="BR121" i="41"/>
  <c r="BJ121" i="41"/>
  <c r="BF121" i="41"/>
  <c r="AP121" i="41"/>
  <c r="AL121" i="41"/>
  <c r="F121" i="41"/>
  <c r="AP120" i="41"/>
  <c r="N120" i="41"/>
  <c r="F120" i="41"/>
  <c r="CD119" i="41"/>
  <c r="BZ119" i="41"/>
  <c r="BR119" i="41"/>
  <c r="BJ119" i="41"/>
  <c r="BF119" i="41"/>
  <c r="AX119" i="41"/>
  <c r="AP119" i="41"/>
  <c r="AL119" i="41"/>
  <c r="AH119" i="41"/>
  <c r="AD119" i="41"/>
  <c r="Z119" i="41"/>
  <c r="V119" i="41"/>
  <c r="R119" i="41"/>
  <c r="R122" i="41" s="1"/>
  <c r="R115" i="41" s="1"/>
  <c r="N119" i="41"/>
  <c r="J119" i="41"/>
  <c r="F119" i="41"/>
  <c r="BB115" i="41"/>
  <c r="CC114" i="41"/>
  <c r="CB114" i="41"/>
  <c r="CA114" i="41"/>
  <c r="BY114" i="41"/>
  <c r="BX114" i="41"/>
  <c r="BW114" i="41"/>
  <c r="BU114" i="41"/>
  <c r="BT114" i="41"/>
  <c r="BS114" i="41"/>
  <c r="BQ114" i="41"/>
  <c r="BP114" i="41"/>
  <c r="BO114" i="41"/>
  <c r="BM114" i="41"/>
  <c r="BL114" i="41"/>
  <c r="BK114" i="41"/>
  <c r="BI114" i="41"/>
  <c r="BH114" i="41"/>
  <c r="BG114" i="41"/>
  <c r="BE114" i="41"/>
  <c r="BD114" i="41"/>
  <c r="BC114" i="41"/>
  <c r="BA114" i="41"/>
  <c r="AZ114" i="41"/>
  <c r="AY114" i="41"/>
  <c r="AW114" i="41"/>
  <c r="AV114" i="41"/>
  <c r="AU114" i="41"/>
  <c r="AS114" i="41"/>
  <c r="AR114" i="41"/>
  <c r="AQ114" i="41"/>
  <c r="AO114" i="41"/>
  <c r="AN114" i="41"/>
  <c r="AM114" i="41"/>
  <c r="AK114" i="41"/>
  <c r="AJ114" i="41"/>
  <c r="AI114" i="41"/>
  <c r="Q114" i="41"/>
  <c r="P114" i="41"/>
  <c r="O114" i="41"/>
  <c r="BN112" i="41"/>
  <c r="BJ112" i="41"/>
  <c r="BJ114" i="41" s="1"/>
  <c r="BB112" i="41"/>
  <c r="AL112" i="41"/>
  <c r="R112" i="41"/>
  <c r="N112" i="41"/>
  <c r="F112" i="41"/>
  <c r="CC111" i="41"/>
  <c r="CB111" i="41"/>
  <c r="CA111" i="41"/>
  <c r="BZ111" i="41"/>
  <c r="BY111" i="41"/>
  <c r="BX111" i="41"/>
  <c r="BW111" i="41"/>
  <c r="BV111" i="41"/>
  <c r="BU111" i="41"/>
  <c r="BT111" i="41"/>
  <c r="BT104" i="41" s="1"/>
  <c r="BS111" i="41"/>
  <c r="BQ111" i="41"/>
  <c r="BP111" i="41"/>
  <c r="BP104" i="41" s="1"/>
  <c r="BO111" i="41"/>
  <c r="BM111" i="41"/>
  <c r="BL111" i="41"/>
  <c r="BK111" i="41"/>
  <c r="BI111" i="41"/>
  <c r="BH111" i="41"/>
  <c r="BG111" i="41"/>
  <c r="BE111" i="41"/>
  <c r="BD111" i="41"/>
  <c r="BC111" i="41"/>
  <c r="BA111" i="41"/>
  <c r="AZ111" i="41"/>
  <c r="AZ104" i="41" s="1"/>
  <c r="AY111" i="41"/>
  <c r="AY104" i="41" s="1"/>
  <c r="AW111" i="41"/>
  <c r="AV111" i="41"/>
  <c r="AV104" i="41" s="1"/>
  <c r="AU111" i="41"/>
  <c r="AS111" i="41"/>
  <c r="AS104" i="41" s="1"/>
  <c r="AR111" i="41"/>
  <c r="AR104" i="41" s="1"/>
  <c r="AQ111" i="41"/>
  <c r="AP111" i="41"/>
  <c r="AP114" i="41" s="1"/>
  <c r="AP104" i="41" s="1"/>
  <c r="AO111" i="41"/>
  <c r="AN111" i="41"/>
  <c r="AM111" i="41"/>
  <c r="AK111" i="41"/>
  <c r="AJ111" i="41"/>
  <c r="AI111" i="41"/>
  <c r="AG111" i="41"/>
  <c r="AG104" i="41" s="1"/>
  <c r="AF111" i="41"/>
  <c r="AF104" i="41" s="1"/>
  <c r="AC111" i="41"/>
  <c r="AC104" i="41" s="1"/>
  <c r="AB111" i="41"/>
  <c r="AB104" i="41" s="1"/>
  <c r="AA111" i="41"/>
  <c r="AA104" i="41" s="1"/>
  <c r="Y111" i="41"/>
  <c r="Y104" i="41" s="1"/>
  <c r="X111" i="41"/>
  <c r="W111" i="41"/>
  <c r="W104" i="41" s="1"/>
  <c r="V111" i="41"/>
  <c r="V104" i="41" s="1"/>
  <c r="U111" i="41"/>
  <c r="U104" i="41" s="1"/>
  <c r="T111" i="41"/>
  <c r="T104" i="41" s="1"/>
  <c r="S111" i="41"/>
  <c r="S104" i="41" s="1"/>
  <c r="Q111" i="41"/>
  <c r="P111" i="41"/>
  <c r="O111" i="41"/>
  <c r="I111" i="41"/>
  <c r="I104" i="41" s="1"/>
  <c r="H111" i="41"/>
  <c r="H104" i="41" s="1"/>
  <c r="G111" i="41"/>
  <c r="G104" i="41" s="1"/>
  <c r="CD110" i="41"/>
  <c r="BN110" i="41"/>
  <c r="BJ110" i="41"/>
  <c r="AL110" i="41"/>
  <c r="F110" i="41"/>
  <c r="BR109" i="41"/>
  <c r="BN109" i="41"/>
  <c r="BJ109" i="41"/>
  <c r="BB109" i="41"/>
  <c r="Z109" i="41"/>
  <c r="R109" i="41"/>
  <c r="N109" i="41"/>
  <c r="J109" i="41"/>
  <c r="F109" i="41"/>
  <c r="CD108" i="41"/>
  <c r="BN108" i="41"/>
  <c r="BJ108" i="41"/>
  <c r="BB108" i="41"/>
  <c r="AL108" i="41"/>
  <c r="R108" i="41"/>
  <c r="N108" i="41"/>
  <c r="F108" i="41"/>
  <c r="CD107" i="41"/>
  <c r="BN107" i="41"/>
  <c r="N107" i="41"/>
  <c r="F107" i="41"/>
  <c r="CD106" i="41"/>
  <c r="BN106" i="41"/>
  <c r="BJ106" i="41"/>
  <c r="BB106" i="41"/>
  <c r="AL106" i="41"/>
  <c r="R106" i="41"/>
  <c r="N106" i="41"/>
  <c r="J106" i="41"/>
  <c r="F106" i="41"/>
  <c r="BN105" i="41"/>
  <c r="BJ105" i="41"/>
  <c r="BB105" i="41"/>
  <c r="R105" i="41"/>
  <c r="N105" i="41"/>
  <c r="F105" i="41"/>
  <c r="BF104" i="41"/>
  <c r="AX104" i="41"/>
  <c r="AT104" i="41"/>
  <c r="AH104" i="41"/>
  <c r="AE104" i="41"/>
  <c r="AD104" i="41"/>
  <c r="CD103" i="41"/>
  <c r="CC103" i="41"/>
  <c r="CB103" i="41"/>
  <c r="CA103" i="41"/>
  <c r="BZ103" i="41"/>
  <c r="BY103" i="41"/>
  <c r="BX103" i="41"/>
  <c r="BW103" i="41"/>
  <c r="BV103" i="41"/>
  <c r="BU103" i="41"/>
  <c r="BT103" i="41"/>
  <c r="BS103" i="41"/>
  <c r="BR103" i="41"/>
  <c r="BQ103" i="41"/>
  <c r="BP103" i="41"/>
  <c r="BO103" i="41"/>
  <c r="BM103" i="41"/>
  <c r="BL103" i="41"/>
  <c r="BK103" i="41"/>
  <c r="BI103" i="41"/>
  <c r="BH103" i="41"/>
  <c r="BG103" i="41"/>
  <c r="BE103" i="41"/>
  <c r="BD103" i="41"/>
  <c r="BC103" i="41"/>
  <c r="BA103" i="41"/>
  <c r="AZ103" i="41"/>
  <c r="AY103" i="41"/>
  <c r="AW103" i="41"/>
  <c r="AV103" i="41"/>
  <c r="AU103" i="41"/>
  <c r="AS103" i="41"/>
  <c r="AR103" i="41"/>
  <c r="AQ103" i="41"/>
  <c r="AO103" i="41"/>
  <c r="AN103" i="41"/>
  <c r="AM103" i="41"/>
  <c r="Q103" i="41"/>
  <c r="P103" i="41"/>
  <c r="O103" i="41"/>
  <c r="BN101" i="41"/>
  <c r="BJ101" i="41"/>
  <c r="BB101" i="41"/>
  <c r="R101" i="41"/>
  <c r="N101" i="41"/>
  <c r="F101" i="41"/>
  <c r="CC100" i="41"/>
  <c r="CB100" i="41"/>
  <c r="CA100" i="41"/>
  <c r="BY100" i="41"/>
  <c r="BX100" i="41"/>
  <c r="BW100" i="41"/>
  <c r="BU100" i="41"/>
  <c r="BT100" i="41"/>
  <c r="BS100" i="41"/>
  <c r="BQ100" i="41"/>
  <c r="BP100" i="41"/>
  <c r="BO100" i="41"/>
  <c r="BM100" i="41"/>
  <c r="BL100" i="41"/>
  <c r="BK100" i="41"/>
  <c r="BI100" i="41"/>
  <c r="BH100" i="41"/>
  <c r="BG100" i="41"/>
  <c r="BE100" i="41"/>
  <c r="BD100" i="41"/>
  <c r="BD93" i="41" s="1"/>
  <c r="BC100" i="41"/>
  <c r="BA100" i="41"/>
  <c r="AZ100" i="41"/>
  <c r="AY100" i="41"/>
  <c r="AW100" i="41"/>
  <c r="AV100" i="41"/>
  <c r="AV93" i="41" s="1"/>
  <c r="AU100" i="41"/>
  <c r="AS100" i="41"/>
  <c r="AR100" i="41"/>
  <c r="AQ100" i="41"/>
  <c r="AO100" i="41"/>
  <c r="AN100" i="41"/>
  <c r="AM100" i="41"/>
  <c r="AG100" i="41"/>
  <c r="AG93" i="41" s="1"/>
  <c r="AF100" i="41"/>
  <c r="AF93" i="41" s="1"/>
  <c r="AE100" i="41"/>
  <c r="AE93" i="41" s="1"/>
  <c r="AC100" i="41"/>
  <c r="AC93" i="41" s="1"/>
  <c r="AB100" i="41"/>
  <c r="AB93" i="41" s="1"/>
  <c r="AA100" i="41"/>
  <c r="AA93" i="41" s="1"/>
  <c r="Y100" i="41"/>
  <c r="Y93" i="41" s="1"/>
  <c r="X100" i="41"/>
  <c r="X93" i="41" s="1"/>
  <c r="W100" i="41"/>
  <c r="W93" i="41" s="1"/>
  <c r="U100" i="41"/>
  <c r="U93" i="41" s="1"/>
  <c r="T100" i="41"/>
  <c r="T93" i="41" s="1"/>
  <c r="S100" i="41"/>
  <c r="S93" i="41" s="1"/>
  <c r="Q100" i="41"/>
  <c r="I100" i="41"/>
  <c r="I93" i="41" s="1"/>
  <c r="H100" i="41"/>
  <c r="H93" i="41" s="1"/>
  <c r="G100" i="41"/>
  <c r="G93" i="41" s="1"/>
  <c r="F100" i="41"/>
  <c r="BR99" i="41"/>
  <c r="BN99" i="41"/>
  <c r="BJ99" i="41"/>
  <c r="BF99" i="41"/>
  <c r="AT99" i="41"/>
  <c r="AP99" i="41"/>
  <c r="F99" i="41"/>
  <c r="BN98" i="41"/>
  <c r="BJ98" i="41"/>
  <c r="BB98" i="41"/>
  <c r="AT98" i="41"/>
  <c r="AP98" i="41"/>
  <c r="AL98" i="41"/>
  <c r="R98" i="41"/>
  <c r="N98" i="41"/>
  <c r="J98" i="41"/>
  <c r="F98" i="41"/>
  <c r="CD97" i="41"/>
  <c r="BZ97" i="41"/>
  <c r="BV97" i="41"/>
  <c r="BR97" i="41"/>
  <c r="BN97" i="41"/>
  <c r="BJ97" i="41"/>
  <c r="BF97" i="41"/>
  <c r="BB97" i="41"/>
  <c r="AX97" i="41"/>
  <c r="AT97" i="41"/>
  <c r="AP97" i="41"/>
  <c r="AH97" i="41"/>
  <c r="AD97" i="41"/>
  <c r="V97" i="41"/>
  <c r="J97" i="41"/>
  <c r="F97" i="41"/>
  <c r="CD96" i="41"/>
  <c r="BN96" i="41"/>
  <c r="N96" i="41"/>
  <c r="F96" i="41"/>
  <c r="CD95" i="41"/>
  <c r="BN95" i="41"/>
  <c r="BJ95" i="41"/>
  <c r="BB95" i="41"/>
  <c r="AL95" i="41"/>
  <c r="R95" i="41"/>
  <c r="N95" i="41"/>
  <c r="J95" i="41"/>
  <c r="F95" i="41"/>
  <c r="BN94" i="41"/>
  <c r="BJ94" i="41"/>
  <c r="BB94" i="41"/>
  <c r="R94" i="41"/>
  <c r="N94" i="41"/>
  <c r="F94" i="41"/>
  <c r="F93" i="41"/>
  <c r="AS115" i="41" l="1"/>
  <c r="BI115" i="41"/>
  <c r="BA115" i="41"/>
  <c r="AI104" i="41"/>
  <c r="BY93" i="41"/>
  <c r="BS93" i="41"/>
  <c r="CB93" i="41"/>
  <c r="AY115" i="41"/>
  <c r="BN114" i="41"/>
  <c r="N100" i="41"/>
  <c r="BB114" i="41"/>
  <c r="BX104" i="41"/>
  <c r="AL101" i="41"/>
  <c r="AT100" i="41"/>
  <c r="BX93" i="41"/>
  <c r="CC115" i="41"/>
  <c r="CD129" i="41"/>
  <c r="N111" i="41"/>
  <c r="R97" i="41"/>
  <c r="CA104" i="41"/>
  <c r="AU115" i="41"/>
  <c r="BZ122" i="41"/>
  <c r="AV115" i="41"/>
  <c r="BD115" i="41"/>
  <c r="BL115" i="41"/>
  <c r="BS115" i="41"/>
  <c r="CA115" i="41"/>
  <c r="BG115" i="41"/>
  <c r="AT103" i="41"/>
  <c r="AN104" i="41"/>
  <c r="BC115" i="41"/>
  <c r="AP103" i="41"/>
  <c r="AN115" i="41"/>
  <c r="BM115" i="41"/>
  <c r="BT115" i="41"/>
  <c r="CB115" i="41"/>
  <c r="AZ115" i="41"/>
  <c r="AK100" i="41"/>
  <c r="AK93" i="41" s="1"/>
  <c r="BK115" i="41"/>
  <c r="AP125" i="41"/>
  <c r="AU93" i="41"/>
  <c r="BC93" i="41"/>
  <c r="BK93" i="41"/>
  <c r="O104" i="41"/>
  <c r="AM104" i="41"/>
  <c r="AT125" i="41"/>
  <c r="L93" i="41"/>
  <c r="AJ100" i="41"/>
  <c r="AJ93" i="41" s="1"/>
  <c r="BD104" i="41"/>
  <c r="BE104" i="41"/>
  <c r="CB104" i="41"/>
  <c r="BE115" i="41"/>
  <c r="CD111" i="41"/>
  <c r="AJ104" i="41"/>
  <c r="AQ115" i="41"/>
  <c r="BV122" i="41"/>
  <c r="AW104" i="41"/>
  <c r="BQ104" i="41"/>
  <c r="BR111" i="41"/>
  <c r="AI115" i="41"/>
  <c r="BO115" i="41"/>
  <c r="BW115" i="41"/>
  <c r="M93" i="41"/>
  <c r="AO104" i="41"/>
  <c r="AW115" i="41"/>
  <c r="AX115" i="41" s="1"/>
  <c r="P104" i="41"/>
  <c r="BS104" i="41"/>
  <c r="BP115" i="41"/>
  <c r="BX115" i="41"/>
  <c r="K93" i="41"/>
  <c r="AI100" i="41"/>
  <c r="AI93" i="41" s="1"/>
  <c r="BJ111" i="41"/>
  <c r="F129" i="41"/>
  <c r="F115" i="41"/>
  <c r="CD100" i="41"/>
  <c r="BZ100" i="41"/>
  <c r="BW93" i="41"/>
  <c r="BV100" i="41"/>
  <c r="BR100" i="41"/>
  <c r="BP93" i="41"/>
  <c r="BQ93" i="41"/>
  <c r="BL93" i="41"/>
  <c r="BK104" i="41"/>
  <c r="BN100" i="41"/>
  <c r="BG93" i="41"/>
  <c r="BJ100" i="41"/>
  <c r="BG104" i="41"/>
  <c r="BH93" i="41"/>
  <c r="BI93" i="41"/>
  <c r="BF100" i="41"/>
  <c r="BA93" i="41"/>
  <c r="BB103" i="41"/>
  <c r="AR115" i="41"/>
  <c r="AT122" i="41"/>
  <c r="AM115" i="41"/>
  <c r="AO115" i="41"/>
  <c r="AN93" i="41"/>
  <c r="AP100" i="41"/>
  <c r="AM93" i="41"/>
  <c r="AO93" i="41"/>
  <c r="AL111" i="41"/>
  <c r="AK104" i="41"/>
  <c r="AL114" i="41"/>
  <c r="AH93" i="41"/>
  <c r="AH100" i="41"/>
  <c r="Z111" i="41"/>
  <c r="Z104" i="41" s="1"/>
  <c r="Z100" i="41"/>
  <c r="Z93" i="41"/>
  <c r="V115" i="41"/>
  <c r="V122" i="41"/>
  <c r="V93" i="41"/>
  <c r="R100" i="41"/>
  <c r="R114" i="41"/>
  <c r="Q93" i="41"/>
  <c r="J93" i="41"/>
  <c r="J100" i="41"/>
  <c r="J122" i="41"/>
  <c r="AR93" i="41"/>
  <c r="F126" i="41"/>
  <c r="AS93" i="41"/>
  <c r="AL99" i="41"/>
  <c r="V100" i="41"/>
  <c r="AD100" i="41"/>
  <c r="BB100" i="41"/>
  <c r="O93" i="41"/>
  <c r="BL104" i="41"/>
  <c r="J111" i="41"/>
  <c r="R111" i="41"/>
  <c r="M104" i="41"/>
  <c r="BY115" i="41"/>
  <c r="AH122" i="41"/>
  <c r="CC93" i="41"/>
  <c r="BB111" i="41"/>
  <c r="BQ115" i="41"/>
  <c r="F103" i="41"/>
  <c r="R103" i="41"/>
  <c r="BA104" i="41"/>
  <c r="BB104" i="41" s="1"/>
  <c r="K104" i="41"/>
  <c r="BY104" i="41"/>
  <c r="BU104" i="41"/>
  <c r="CC104" i="41"/>
  <c r="CD104" i="41" s="1"/>
  <c r="AH115" i="41"/>
  <c r="F122" i="41"/>
  <c r="AP122" i="41"/>
  <c r="AD93" i="41"/>
  <c r="AL103" i="41"/>
  <c r="J104" i="41"/>
  <c r="AL97" i="41"/>
  <c r="N103" i="41"/>
  <c r="I115" i="41"/>
  <c r="J115" i="41" s="1"/>
  <c r="AL125" i="41"/>
  <c r="AX100" i="41"/>
  <c r="AW93" i="41"/>
  <c r="AX93" i="41" s="1"/>
  <c r="BE93" i="41"/>
  <c r="BF93" i="41" s="1"/>
  <c r="BT93" i="41"/>
  <c r="F104" i="41"/>
  <c r="BN111" i="41"/>
  <c r="AU104" i="41"/>
  <c r="BI104" i="41"/>
  <c r="BO104" i="41"/>
  <c r="BW104" i="41"/>
  <c r="AD115" i="41"/>
  <c r="AJ115" i="41"/>
  <c r="BM93" i="41"/>
  <c r="AQ93" i="41"/>
  <c r="AY93" i="41"/>
  <c r="BO93" i="41"/>
  <c r="BU93" i="41"/>
  <c r="CA93" i="41"/>
  <c r="AQ104" i="41"/>
  <c r="F114" i="41"/>
  <c r="BC104" i="41"/>
  <c r="AD122" i="41"/>
  <c r="AK115" i="41"/>
  <c r="BH115" i="41"/>
  <c r="BJ115" i="41" s="1"/>
  <c r="Z115" i="41"/>
  <c r="N115" i="41"/>
  <c r="P93" i="41"/>
  <c r="AZ93" i="41"/>
  <c r="CC126" i="41"/>
  <c r="CD126" i="41" s="1"/>
  <c r="BM104" i="41"/>
  <c r="L104" i="41"/>
  <c r="X104" i="41"/>
  <c r="BH104" i="41"/>
  <c r="N114" i="41"/>
  <c r="N122" i="41"/>
  <c r="Z122" i="41"/>
  <c r="AL122" i="41"/>
  <c r="AX122" i="41"/>
  <c r="Q104" i="41"/>
  <c r="F111" i="41"/>
  <c r="BJ122" i="41"/>
  <c r="BU115" i="41"/>
  <c r="BF122" i="41"/>
  <c r="BR122" i="41"/>
  <c r="CD122" i="41"/>
  <c r="BZ93" i="41" l="1"/>
  <c r="CD93" i="41"/>
  <c r="BZ115" i="41"/>
  <c r="CD115" i="41"/>
  <c r="N93" i="41"/>
  <c r="AL100" i="41"/>
  <c r="AP115" i="41"/>
  <c r="BF115" i="41"/>
  <c r="BB93" i="41"/>
  <c r="BV115" i="41"/>
  <c r="BR115" i="41"/>
  <c r="AL104" i="41"/>
  <c r="R104" i="41"/>
  <c r="BV93" i="41"/>
  <c r="BR93" i="41"/>
  <c r="BN93" i="41"/>
  <c r="BJ104" i="41"/>
  <c r="BJ93" i="41"/>
  <c r="AP93" i="41"/>
  <c r="AL115" i="41"/>
  <c r="R93" i="41"/>
  <c r="N104" i="41"/>
  <c r="AL93" i="41"/>
  <c r="BN104" i="41"/>
  <c r="AT93" i="41"/>
  <c r="G606" i="29" l="1"/>
  <c r="G604" i="29"/>
  <c r="G603" i="29"/>
  <c r="G601" i="29"/>
  <c r="G599" i="29"/>
  <c r="G597" i="29"/>
  <c r="G592" i="29"/>
  <c r="G589" i="29"/>
  <c r="G586" i="29"/>
  <c r="G583" i="29"/>
  <c r="G581" i="29"/>
  <c r="G580" i="29"/>
  <c r="G572" i="29"/>
  <c r="G571" i="29"/>
  <c r="G569" i="29"/>
  <c r="G567" i="29"/>
  <c r="G566" i="29"/>
  <c r="G564" i="29"/>
  <c r="G563" i="29"/>
  <c r="G559" i="29"/>
  <c r="G557" i="29"/>
  <c r="G555" i="29"/>
  <c r="G554" i="29"/>
  <c r="G551" i="29"/>
  <c r="G552" i="29"/>
  <c r="G547" i="29"/>
  <c r="G545" i="29"/>
  <c r="G544" i="29"/>
  <c r="G540" i="29"/>
  <c r="G537" i="29"/>
  <c r="G536" i="29"/>
  <c r="G533" i="29"/>
  <c r="G532" i="29"/>
  <c r="G530" i="29"/>
  <c r="G529" i="29"/>
  <c r="G523" i="29"/>
  <c r="G521" i="29"/>
  <c r="G520" i="29"/>
  <c r="G518" i="29"/>
  <c r="G517" i="29"/>
  <c r="G514" i="29"/>
  <c r="G512" i="29"/>
  <c r="G511" i="29"/>
  <c r="G505" i="29"/>
  <c r="G503" i="29"/>
  <c r="G502" i="29"/>
  <c r="G501" i="29"/>
  <c r="G499" i="29"/>
  <c r="G498" i="29"/>
  <c r="G496" i="29"/>
  <c r="G494" i="29"/>
  <c r="G484" i="29"/>
  <c r="G481" i="29"/>
  <c r="G477" i="29"/>
  <c r="G475" i="29"/>
  <c r="G474" i="29"/>
  <c r="G472" i="29"/>
  <c r="G466" i="29"/>
  <c r="G459" i="29"/>
  <c r="G458" i="29"/>
  <c r="G456" i="29"/>
  <c r="G455" i="29"/>
  <c r="G450" i="29"/>
  <c r="G448" i="29"/>
  <c r="G447" i="29"/>
  <c r="G446" i="29"/>
  <c r="G445" i="29"/>
  <c r="G444" i="29"/>
  <c r="G438" i="29"/>
  <c r="G437" i="29"/>
  <c r="G436" i="29"/>
  <c r="G435" i="29"/>
  <c r="G433" i="29"/>
  <c r="G432" i="29"/>
  <c r="G430" i="29"/>
  <c r="G429" i="29"/>
  <c r="G428" i="29"/>
  <c r="G427" i="29"/>
  <c r="G426" i="29"/>
  <c r="G425" i="29"/>
  <c r="G424" i="29"/>
  <c r="G423" i="29"/>
  <c r="AD12" i="32"/>
  <c r="AD11" i="32"/>
  <c r="AD10" i="32"/>
  <c r="AD9" i="32"/>
  <c r="AD8" i="32"/>
  <c r="AJ12" i="32"/>
  <c r="AJ11" i="32"/>
  <c r="AJ10" i="32"/>
  <c r="AJ9" i="32"/>
  <c r="AJ8" i="32"/>
  <c r="Z12" i="32"/>
  <c r="Z11" i="32"/>
  <c r="Z10" i="32"/>
  <c r="Z9" i="32"/>
  <c r="Z8" i="32"/>
  <c r="Y12" i="32"/>
  <c r="Y11" i="32"/>
  <c r="Y10" i="32"/>
  <c r="Y9" i="32"/>
  <c r="Y8" i="32"/>
  <c r="X12" i="32"/>
  <c r="X11" i="32"/>
  <c r="X10" i="32"/>
  <c r="X9" i="32"/>
  <c r="X8" i="32"/>
  <c r="J12" i="32"/>
  <c r="J11" i="32"/>
  <c r="J10" i="32"/>
  <c r="J9" i="32"/>
  <c r="J8" i="32"/>
  <c r="L8" i="42"/>
  <c r="J8" i="42"/>
  <c r="Q14" i="27"/>
  <c r="AU14" i="27" s="1"/>
  <c r="Q7" i="27" l="1"/>
  <c r="AU7" i="27" s="1"/>
  <c r="G490" i="29"/>
  <c r="G539" i="29"/>
  <c r="G453" i="29"/>
  <c r="G476" i="29"/>
  <c r="G479" i="29"/>
  <c r="G482" i="29"/>
  <c r="G508" i="29"/>
  <c r="G526" i="29"/>
  <c r="G534" i="29"/>
  <c r="G561" i="29"/>
  <c r="G440" i="29"/>
  <c r="G461" i="29"/>
  <c r="G463" i="29"/>
  <c r="G473" i="29"/>
  <c r="G596" i="29"/>
  <c r="G464" i="29"/>
  <c r="G500" i="29"/>
  <c r="G598" i="29"/>
  <c r="G488" i="29"/>
  <c r="G506" i="29"/>
  <c r="G578" i="29"/>
  <c r="G449" i="29"/>
  <c r="G509" i="29"/>
  <c r="G524" i="29"/>
  <c r="G527" i="29"/>
  <c r="G600" i="29"/>
  <c r="G587" i="29"/>
  <c r="G443" i="29"/>
  <c r="G470" i="29"/>
  <c r="G542" i="29"/>
  <c r="G434" i="29"/>
  <c r="G431" i="29"/>
  <c r="G452" i="29"/>
  <c r="G497" i="29"/>
  <c r="G553" i="29"/>
  <c r="G560" i="29"/>
  <c r="G515" i="29"/>
  <c r="G471" i="29"/>
  <c r="AX8" i="27" l="1"/>
  <c r="AX9" i="27"/>
  <c r="AX10" i="27"/>
  <c r="AX11" i="27"/>
  <c r="AX12" i="27"/>
  <c r="AX13" i="27"/>
  <c r="AX15" i="27"/>
  <c r="AX16" i="27"/>
  <c r="AX19" i="27"/>
  <c r="AX20" i="27"/>
  <c r="AX21" i="27"/>
  <c r="AX22" i="27"/>
  <c r="AX23" i="27"/>
  <c r="AX24" i="27"/>
  <c r="AX26" i="27"/>
  <c r="AX27" i="27"/>
  <c r="AX33" i="27"/>
  <c r="AX34" i="27"/>
  <c r="AX35" i="27"/>
  <c r="AX37" i="27"/>
  <c r="AX41" i="27"/>
  <c r="AW8" i="27"/>
  <c r="AW9" i="27"/>
  <c r="AW10" i="27"/>
  <c r="AW11" i="27"/>
  <c r="AW12" i="27"/>
  <c r="AW13" i="27"/>
  <c r="AW15" i="27"/>
  <c r="AW16" i="27"/>
  <c r="AW19" i="27"/>
  <c r="AW20" i="27"/>
  <c r="AW21" i="27"/>
  <c r="AW22" i="27"/>
  <c r="AW23" i="27"/>
  <c r="AW24" i="27"/>
  <c r="AW26" i="27"/>
  <c r="AW27" i="27"/>
  <c r="AW33" i="27"/>
  <c r="AW34" i="27"/>
  <c r="AW35" i="27"/>
  <c r="AW37" i="27"/>
  <c r="AW41" i="27"/>
  <c r="AV8" i="27"/>
  <c r="AV9" i="27"/>
  <c r="AV10" i="27"/>
  <c r="AV11" i="27"/>
  <c r="AV12" i="27"/>
  <c r="AV13" i="27"/>
  <c r="AV15" i="27"/>
  <c r="AV16" i="27"/>
  <c r="AV19" i="27"/>
  <c r="AV20" i="27"/>
  <c r="AV21" i="27"/>
  <c r="AV22" i="27"/>
  <c r="AV23" i="27"/>
  <c r="AV24" i="27"/>
  <c r="AV26" i="27"/>
  <c r="AV27" i="27"/>
  <c r="AV33" i="27"/>
  <c r="AV34" i="27"/>
  <c r="AV35" i="27"/>
  <c r="AV37" i="27"/>
  <c r="AV41" i="27"/>
  <c r="AJ12" i="42" l="1"/>
  <c r="AJ11" i="42"/>
  <c r="AJ10" i="42"/>
  <c r="AJ9" i="42"/>
  <c r="AJ8" i="42"/>
  <c r="X9" i="42"/>
  <c r="X10" i="42"/>
  <c r="X11" i="42"/>
  <c r="X12" i="42"/>
  <c r="X8" i="42"/>
  <c r="J12" i="42"/>
  <c r="J11" i="42"/>
  <c r="J10" i="42"/>
  <c r="J9" i="42"/>
  <c r="Q43" i="27" l="1"/>
  <c r="AU43" i="27" s="1"/>
  <c r="P43" i="27"/>
  <c r="O43" i="27"/>
  <c r="R41" i="27"/>
  <c r="Q39" i="27"/>
  <c r="AU39" i="27" s="1"/>
  <c r="P39" i="27"/>
  <c r="O39" i="27"/>
  <c r="R37" i="27"/>
  <c r="Q36" i="27"/>
  <c r="AU36" i="27" s="1"/>
  <c r="P36" i="27"/>
  <c r="O36" i="27"/>
  <c r="R35" i="27"/>
  <c r="R34" i="27"/>
  <c r="R33" i="27"/>
  <c r="Q28" i="27"/>
  <c r="AU28" i="27" s="1"/>
  <c r="P28" i="27"/>
  <c r="O28" i="27"/>
  <c r="R26" i="27"/>
  <c r="Q25" i="27"/>
  <c r="AU25" i="27" s="1"/>
  <c r="P25" i="27"/>
  <c r="O25" i="27"/>
  <c r="R24" i="27"/>
  <c r="R23" i="27"/>
  <c r="R22" i="27"/>
  <c r="R21" i="27"/>
  <c r="R20" i="27"/>
  <c r="R19" i="27"/>
  <c r="Q18" i="27"/>
  <c r="AU18" i="27" s="1"/>
  <c r="P17" i="27"/>
  <c r="O17" i="27"/>
  <c r="P14" i="27"/>
  <c r="O14" i="27"/>
  <c r="R13" i="27"/>
  <c r="R12" i="27"/>
  <c r="R11" i="27"/>
  <c r="R10" i="27"/>
  <c r="R9" i="27"/>
  <c r="R8" i="27"/>
  <c r="AW142" i="41"/>
  <c r="AX141" i="41"/>
  <c r="AT39" i="27" l="1"/>
  <c r="AT28" i="27"/>
  <c r="AS14" i="27"/>
  <c r="AS43" i="27"/>
  <c r="AT25" i="27"/>
  <c r="AT43" i="27"/>
  <c r="AS17" i="27"/>
  <c r="AT17" i="27"/>
  <c r="AS28" i="27"/>
  <c r="AS36" i="27"/>
  <c r="AT36" i="27"/>
  <c r="AS25" i="27"/>
  <c r="AT14" i="27"/>
  <c r="AS39" i="27"/>
  <c r="R28" i="27"/>
  <c r="O18" i="27"/>
  <c r="O40" i="27"/>
  <c r="R14" i="27"/>
  <c r="P18" i="27"/>
  <c r="R43" i="27"/>
  <c r="O29" i="27"/>
  <c r="R39" i="27"/>
  <c r="R25" i="27"/>
  <c r="P29" i="27"/>
  <c r="P40" i="27"/>
  <c r="Q29" i="27"/>
  <c r="AU29" i="27" s="1"/>
  <c r="R36" i="27"/>
  <c r="O7" i="27"/>
  <c r="R17" i="27"/>
  <c r="P7" i="27"/>
  <c r="Q40" i="27"/>
  <c r="AU40" i="27" s="1"/>
  <c r="E145" i="41"/>
  <c r="F143" i="41"/>
  <c r="AS7" i="27" l="1"/>
  <c r="AS18" i="27"/>
  <c r="AS29" i="27"/>
  <c r="AT7" i="27"/>
  <c r="AT40" i="27"/>
  <c r="AT29" i="27"/>
  <c r="AS40" i="27"/>
  <c r="R18" i="27"/>
  <c r="AT18" i="27"/>
  <c r="R40" i="27"/>
  <c r="R29" i="27"/>
  <c r="R7" i="27"/>
  <c r="AB12" i="32"/>
  <c r="AA12" i="32"/>
  <c r="AB11" i="32"/>
  <c r="AA11" i="32"/>
  <c r="AB10" i="32"/>
  <c r="AA10" i="32"/>
  <c r="AB9" i="32"/>
  <c r="AA9" i="32"/>
  <c r="AB8" i="32"/>
  <c r="AA8" i="32"/>
  <c r="AB9" i="42"/>
  <c r="AB10" i="42"/>
  <c r="AB11" i="42"/>
  <c r="AB12" i="42"/>
  <c r="AB8" i="42"/>
  <c r="AA9" i="42"/>
  <c r="AA10" i="42"/>
  <c r="AA11" i="42"/>
  <c r="AA12" i="42"/>
  <c r="AA8" i="42"/>
  <c r="Z9" i="42"/>
  <c r="Z10" i="42"/>
  <c r="Z11" i="42"/>
  <c r="Z12" i="42"/>
  <c r="Z8" i="42"/>
  <c r="Y9" i="42"/>
  <c r="Y10" i="42"/>
  <c r="Y11" i="42"/>
  <c r="Y12" i="42"/>
  <c r="Y8" i="42"/>
  <c r="G1151" i="29" l="1"/>
  <c r="K1154" i="29"/>
  <c r="F1152" i="29"/>
  <c r="E1152" i="29"/>
  <c r="D1152" i="29"/>
  <c r="G1155" i="29"/>
  <c r="E1002" i="29"/>
  <c r="F1002" i="29"/>
  <c r="D1002" i="29"/>
  <c r="F1006" i="29"/>
  <c r="E1006" i="29"/>
  <c r="D1006" i="29"/>
  <c r="G1009" i="29"/>
  <c r="G1005" i="29"/>
  <c r="X13" i="27" l="1"/>
  <c r="Y13" i="27"/>
  <c r="W13" i="27"/>
  <c r="X12" i="27"/>
  <c r="Y12" i="27"/>
  <c r="W12" i="27"/>
  <c r="X11" i="27"/>
  <c r="Y11" i="27"/>
  <c r="W11" i="27"/>
  <c r="AL9" i="32" l="1"/>
  <c r="AL10" i="32"/>
  <c r="AL11" i="32"/>
  <c r="AL12" i="32"/>
  <c r="AL8" i="32"/>
  <c r="D9" i="32"/>
  <c r="D10" i="32"/>
  <c r="D11" i="32"/>
  <c r="D12" i="32"/>
  <c r="D8" i="32"/>
  <c r="AD9" i="42" l="1"/>
  <c r="AD10" i="42"/>
  <c r="AD11" i="42"/>
  <c r="AD12" i="42"/>
  <c r="AD8" i="42"/>
  <c r="AL9" i="42"/>
  <c r="AL10" i="42"/>
  <c r="AL11" i="42"/>
  <c r="AL12" i="42"/>
  <c r="AL8" i="42"/>
  <c r="D9" i="42"/>
  <c r="D10" i="42"/>
  <c r="D11" i="42"/>
  <c r="D12" i="42"/>
  <c r="D8" i="42"/>
  <c r="F459" i="39" l="1"/>
  <c r="F458" i="39"/>
  <c r="F456" i="39"/>
  <c r="AX189" i="33" l="1"/>
  <c r="AX188" i="33"/>
  <c r="AY139" i="33" l="1"/>
  <c r="AX139" i="33"/>
  <c r="AW139" i="33"/>
  <c r="R137" i="33"/>
  <c r="AV137" i="33" s="1"/>
  <c r="Q137" i="33"/>
  <c r="P137" i="33"/>
  <c r="S138" i="33"/>
  <c r="AX138" i="33" s="1"/>
  <c r="S102" i="33"/>
  <c r="S109" i="33"/>
  <c r="S108" i="33"/>
  <c r="S105" i="33"/>
  <c r="S18" i="33"/>
  <c r="S21" i="33"/>
  <c r="AW103" i="33"/>
  <c r="AY181" i="33"/>
  <c r="AX181" i="33"/>
  <c r="AW181" i="33"/>
  <c r="AX173" i="33"/>
  <c r="AW173" i="33"/>
  <c r="AY170" i="33"/>
  <c r="AX170" i="33"/>
  <c r="AW170" i="33"/>
  <c r="AY169" i="33"/>
  <c r="AX169" i="33"/>
  <c r="AW169" i="33"/>
  <c r="AY167" i="33"/>
  <c r="AX167" i="33"/>
  <c r="AW167" i="33"/>
  <c r="AY166" i="33"/>
  <c r="AX166" i="33"/>
  <c r="AW166" i="33"/>
  <c r="AX162" i="33"/>
  <c r="AW162" i="33"/>
  <c r="AY159" i="33"/>
  <c r="AX159" i="33"/>
  <c r="AW159" i="33"/>
  <c r="AY158" i="33"/>
  <c r="AX158" i="33"/>
  <c r="AW158" i="33"/>
  <c r="AY156" i="33"/>
  <c r="AX156" i="33"/>
  <c r="AW156" i="33"/>
  <c r="AY155" i="33"/>
  <c r="AX155" i="33"/>
  <c r="AW155" i="33"/>
  <c r="AY148" i="33"/>
  <c r="AX148" i="33"/>
  <c r="AW148" i="33"/>
  <c r="AY147" i="33"/>
  <c r="AX147" i="33"/>
  <c r="AW147" i="33"/>
  <c r="AY145" i="33"/>
  <c r="AX145" i="33"/>
  <c r="AW145" i="33"/>
  <c r="AY144" i="33"/>
  <c r="AX144" i="33"/>
  <c r="AW144" i="33"/>
  <c r="AY134" i="33"/>
  <c r="AX134" i="33"/>
  <c r="AW134" i="33"/>
  <c r="AY132" i="33"/>
  <c r="AX132" i="33"/>
  <c r="AW132" i="33"/>
  <c r="AY131" i="33"/>
  <c r="AX131" i="33"/>
  <c r="AW131" i="33"/>
  <c r="AY130" i="33"/>
  <c r="AX130" i="33"/>
  <c r="AW130" i="33"/>
  <c r="AY129" i="33"/>
  <c r="AX129" i="33"/>
  <c r="AW129" i="33"/>
  <c r="AY128" i="33"/>
  <c r="AX128" i="33"/>
  <c r="AW128" i="33"/>
  <c r="AY127" i="33"/>
  <c r="AX127" i="33"/>
  <c r="AW127" i="33"/>
  <c r="AY118" i="33"/>
  <c r="AX118" i="33"/>
  <c r="AW118" i="33"/>
  <c r="AY116" i="33"/>
  <c r="AX116" i="33"/>
  <c r="AW116" i="33"/>
  <c r="AY115" i="33"/>
  <c r="AX115" i="33"/>
  <c r="AW115" i="33"/>
  <c r="AY114" i="33"/>
  <c r="AX114" i="33"/>
  <c r="AW114" i="33"/>
  <c r="AY113" i="33"/>
  <c r="AX113" i="33"/>
  <c r="AW113" i="33"/>
  <c r="AY112" i="33"/>
  <c r="AX112" i="33"/>
  <c r="AW112" i="33"/>
  <c r="AY111" i="33"/>
  <c r="AX111" i="33"/>
  <c r="AW111" i="33"/>
  <c r="AY103" i="33"/>
  <c r="AX103" i="33"/>
  <c r="AY102" i="33"/>
  <c r="AX102" i="33"/>
  <c r="AW102" i="33"/>
  <c r="AY99" i="33"/>
  <c r="AX99" i="33"/>
  <c r="AW99" i="33"/>
  <c r="AY98" i="33"/>
  <c r="AX98" i="33"/>
  <c r="AW98" i="33"/>
  <c r="AY97" i="33"/>
  <c r="AX97" i="33"/>
  <c r="AW97" i="33"/>
  <c r="AY96" i="33"/>
  <c r="AX96" i="33"/>
  <c r="AW96" i="33"/>
  <c r="AY95" i="33"/>
  <c r="AX95" i="33"/>
  <c r="AW95" i="33"/>
  <c r="BB10" i="33"/>
  <c r="BB12" i="33"/>
  <c r="BB14" i="33"/>
  <c r="BB15" i="33"/>
  <c r="BB17" i="33"/>
  <c r="BB19" i="33"/>
  <c r="BB21" i="33"/>
  <c r="BB24" i="33"/>
  <c r="BB25" i="33"/>
  <c r="BB26" i="33"/>
  <c r="BB27" i="33"/>
  <c r="BA10" i="33"/>
  <c r="BA12" i="33"/>
  <c r="BA14" i="33"/>
  <c r="BA15" i="33"/>
  <c r="BA17" i="33"/>
  <c r="BA19" i="33"/>
  <c r="BA21" i="33"/>
  <c r="BA24" i="33"/>
  <c r="BA25" i="33"/>
  <c r="BA26" i="33"/>
  <c r="BA27" i="33"/>
  <c r="AZ10" i="33"/>
  <c r="AZ12" i="33"/>
  <c r="AZ14" i="33"/>
  <c r="AZ15" i="33"/>
  <c r="AZ17" i="33"/>
  <c r="AZ19" i="33"/>
  <c r="AZ21" i="33"/>
  <c r="AZ24" i="33"/>
  <c r="AZ25" i="33"/>
  <c r="AZ26" i="33"/>
  <c r="AZ27" i="33"/>
  <c r="AY10" i="33"/>
  <c r="AY11" i="33"/>
  <c r="AY17" i="33"/>
  <c r="AY19" i="33"/>
  <c r="AY20" i="33"/>
  <c r="AY21" i="33"/>
  <c r="AY22" i="33"/>
  <c r="AY24" i="33"/>
  <c r="AY25" i="33"/>
  <c r="AY26" i="33"/>
  <c r="AY27" i="33"/>
  <c r="AX10" i="33"/>
  <c r="AX11" i="33"/>
  <c r="AX17" i="33"/>
  <c r="AX19" i="33"/>
  <c r="AX20" i="33"/>
  <c r="AX21" i="33"/>
  <c r="AX22" i="33"/>
  <c r="AX24" i="33"/>
  <c r="AX25" i="33"/>
  <c r="AX26" i="33"/>
  <c r="AX27" i="33"/>
  <c r="AW11" i="33"/>
  <c r="AW17" i="33"/>
  <c r="AW19" i="33"/>
  <c r="AW20" i="33"/>
  <c r="AW21" i="33"/>
  <c r="AW22" i="33"/>
  <c r="AW24" i="33"/>
  <c r="AW25" i="33"/>
  <c r="AW26" i="33"/>
  <c r="AW27" i="33"/>
  <c r="AW10" i="33"/>
  <c r="BB40" i="33"/>
  <c r="BB41" i="33"/>
  <c r="BB42" i="33"/>
  <c r="BB43" i="33"/>
  <c r="BB44" i="33"/>
  <c r="BB45" i="33"/>
  <c r="BB47" i="33"/>
  <c r="BB56" i="33"/>
  <c r="BB57" i="33"/>
  <c r="BB58" i="33"/>
  <c r="BB59" i="33"/>
  <c r="BB60" i="33"/>
  <c r="BB63" i="33"/>
  <c r="BB64" i="33"/>
  <c r="BB70" i="33"/>
  <c r="BB71" i="33"/>
  <c r="BB72" i="33"/>
  <c r="BB73" i="33"/>
  <c r="BB74" i="33"/>
  <c r="BB75" i="33"/>
  <c r="BB77" i="33"/>
  <c r="BB78" i="33"/>
  <c r="BB84" i="33"/>
  <c r="BB85" i="33"/>
  <c r="BB86" i="33"/>
  <c r="BB87" i="33"/>
  <c r="BB88" i="33"/>
  <c r="BB91" i="33"/>
  <c r="BB95" i="33"/>
  <c r="BB96" i="33"/>
  <c r="BB97" i="33"/>
  <c r="BB98" i="33"/>
  <c r="BB99" i="33"/>
  <c r="BB102" i="33"/>
  <c r="BB103" i="33"/>
  <c r="BB111" i="33"/>
  <c r="BB112" i="33"/>
  <c r="BB113" i="33"/>
  <c r="BB114" i="33"/>
  <c r="BB115" i="33"/>
  <c r="BB116" i="33"/>
  <c r="BB118" i="33"/>
  <c r="BB127" i="33"/>
  <c r="BB128" i="33"/>
  <c r="BB129" i="33"/>
  <c r="BB130" i="33"/>
  <c r="BB131" i="33"/>
  <c r="BB132" i="33"/>
  <c r="BB134" i="33"/>
  <c r="BB135" i="33"/>
  <c r="BB144" i="33"/>
  <c r="BB145" i="33"/>
  <c r="BB147" i="33"/>
  <c r="BB148" i="33"/>
  <c r="BB155" i="33"/>
  <c r="BB156" i="33"/>
  <c r="BB158" i="33"/>
  <c r="BB159" i="33"/>
  <c r="BB166" i="33"/>
  <c r="BB167" i="33"/>
  <c r="BB169" i="33"/>
  <c r="BB170" i="33"/>
  <c r="BB173" i="33"/>
  <c r="BB181" i="33"/>
  <c r="BA40" i="33"/>
  <c r="BA41" i="33"/>
  <c r="BA42" i="33"/>
  <c r="BA43" i="33"/>
  <c r="BA44" i="33"/>
  <c r="BA45" i="33"/>
  <c r="BA47" i="33"/>
  <c r="BA48" i="33"/>
  <c r="BA56" i="33"/>
  <c r="BA57" i="33"/>
  <c r="BA58" i="33"/>
  <c r="BA59" i="33"/>
  <c r="BA60" i="33"/>
  <c r="BA61" i="33"/>
  <c r="BA63" i="33"/>
  <c r="BA64" i="33"/>
  <c r="BA70" i="33"/>
  <c r="BA71" i="33"/>
  <c r="BA72" i="33"/>
  <c r="BA73" i="33"/>
  <c r="BA74" i="33"/>
  <c r="BA75" i="33"/>
  <c r="BA77" i="33"/>
  <c r="BA78" i="33"/>
  <c r="BA84" i="33"/>
  <c r="BA85" i="33"/>
  <c r="BA86" i="33"/>
  <c r="BA87" i="33"/>
  <c r="BA88" i="33"/>
  <c r="BA91" i="33"/>
  <c r="BA95" i="33"/>
  <c r="BA96" i="33"/>
  <c r="BA97" i="33"/>
  <c r="BA98" i="33"/>
  <c r="BA99" i="33"/>
  <c r="BA102" i="33"/>
  <c r="BA103" i="33"/>
  <c r="BA111" i="33"/>
  <c r="BA112" i="33"/>
  <c r="BA113" i="33"/>
  <c r="BA114" i="33"/>
  <c r="BA115" i="33"/>
  <c r="BA116" i="33"/>
  <c r="BA118" i="33"/>
  <c r="BA127" i="33"/>
  <c r="BA128" i="33"/>
  <c r="BA129" i="33"/>
  <c r="BA130" i="33"/>
  <c r="BA131" i="33"/>
  <c r="BA132" i="33"/>
  <c r="BA134" i="33"/>
  <c r="BA135" i="33"/>
  <c r="BA144" i="33"/>
  <c r="BA145" i="33"/>
  <c r="BA147" i="33"/>
  <c r="BA148" i="33"/>
  <c r="BA151" i="33"/>
  <c r="BA155" i="33"/>
  <c r="BA156" i="33"/>
  <c r="BA158" i="33"/>
  <c r="BA159" i="33"/>
  <c r="BA162" i="33"/>
  <c r="BA166" i="33"/>
  <c r="BA167" i="33"/>
  <c r="BA169" i="33"/>
  <c r="BA170" i="33"/>
  <c r="BA173" i="33"/>
  <c r="BA181" i="33"/>
  <c r="AZ40" i="33"/>
  <c r="AZ41" i="33"/>
  <c r="AZ42" i="33"/>
  <c r="AZ43" i="33"/>
  <c r="AZ44" i="33"/>
  <c r="AZ45" i="33"/>
  <c r="AZ47" i="33"/>
  <c r="AZ48" i="33"/>
  <c r="AZ56" i="33"/>
  <c r="AZ57" i="33"/>
  <c r="AZ58" i="33"/>
  <c r="AZ59" i="33"/>
  <c r="AZ60" i="33"/>
  <c r="AZ61" i="33"/>
  <c r="AZ63" i="33"/>
  <c r="AZ64" i="33"/>
  <c r="AZ70" i="33"/>
  <c r="AZ71" i="33"/>
  <c r="AZ72" i="33"/>
  <c r="AZ73" i="33"/>
  <c r="AZ74" i="33"/>
  <c r="AZ75" i="33"/>
  <c r="AZ77" i="33"/>
  <c r="AZ78" i="33"/>
  <c r="AZ84" i="33"/>
  <c r="AZ85" i="33"/>
  <c r="AZ86" i="33"/>
  <c r="AZ87" i="33"/>
  <c r="AZ88" i="33"/>
  <c r="AZ91" i="33"/>
  <c r="AZ95" i="33"/>
  <c r="AZ96" i="33"/>
  <c r="AZ97" i="33"/>
  <c r="AZ98" i="33"/>
  <c r="AZ99" i="33"/>
  <c r="AZ102" i="33"/>
  <c r="AZ103" i="33"/>
  <c r="AZ111" i="33"/>
  <c r="AZ112" i="33"/>
  <c r="AZ113" i="33"/>
  <c r="AZ114" i="33"/>
  <c r="AZ115" i="33"/>
  <c r="AZ116" i="33"/>
  <c r="AZ118" i="33"/>
  <c r="AZ127" i="33"/>
  <c r="AZ128" i="33"/>
  <c r="AZ129" i="33"/>
  <c r="AZ130" i="33"/>
  <c r="AZ131" i="33"/>
  <c r="AZ132" i="33"/>
  <c r="AZ134" i="33"/>
  <c r="AZ135" i="33"/>
  <c r="AZ144" i="33"/>
  <c r="AZ145" i="33"/>
  <c r="AZ147" i="33"/>
  <c r="AZ148" i="33"/>
  <c r="AZ151" i="33"/>
  <c r="AZ155" i="33"/>
  <c r="AZ156" i="33"/>
  <c r="AZ158" i="33"/>
  <c r="AZ159" i="33"/>
  <c r="AZ162" i="33"/>
  <c r="AZ166" i="33"/>
  <c r="AZ167" i="33"/>
  <c r="AZ169" i="33"/>
  <c r="AZ170" i="33"/>
  <c r="AZ173" i="33"/>
  <c r="AZ181" i="33"/>
  <c r="S17" i="33"/>
  <c r="E149" i="40"/>
  <c r="D149" i="40"/>
  <c r="C149" i="40"/>
  <c r="E175" i="40"/>
  <c r="D175" i="40"/>
  <c r="C175" i="40"/>
  <c r="F179" i="40"/>
  <c r="E169" i="40"/>
  <c r="D169" i="40"/>
  <c r="C169" i="40"/>
  <c r="M150" i="34"/>
  <c r="L150" i="34"/>
  <c r="M152" i="34"/>
  <c r="L152" i="34"/>
  <c r="M151" i="34"/>
  <c r="L151" i="34"/>
  <c r="F148" i="34"/>
  <c r="M149" i="34"/>
  <c r="L149" i="34"/>
  <c r="M146" i="34"/>
  <c r="M148" i="34"/>
  <c r="M145" i="34"/>
  <c r="L145" i="34"/>
  <c r="K145" i="34"/>
  <c r="M144" i="34"/>
  <c r="M143" i="34"/>
  <c r="L143" i="34"/>
  <c r="K143" i="34"/>
  <c r="M142" i="34"/>
  <c r="L142" i="34"/>
  <c r="K142" i="34"/>
  <c r="M136" i="34"/>
  <c r="L136" i="34"/>
  <c r="K136" i="34"/>
  <c r="E124" i="34"/>
  <c r="E122" i="34" s="1"/>
  <c r="D124" i="34"/>
  <c r="D122" i="34" s="1"/>
  <c r="C124" i="34"/>
  <c r="C122" i="34" s="1"/>
  <c r="AT137" i="33" l="1"/>
  <c r="AU137" i="33"/>
  <c r="D147" i="40"/>
  <c r="E148" i="40"/>
  <c r="C147" i="40"/>
  <c r="C148" i="40"/>
  <c r="E147" i="40"/>
  <c r="C146" i="40"/>
  <c r="E146" i="40"/>
  <c r="D146" i="40"/>
  <c r="D148" i="40"/>
  <c r="U27" i="30"/>
  <c r="T27" i="30"/>
  <c r="S27" i="30"/>
  <c r="V71" i="30"/>
  <c r="V70" i="30"/>
  <c r="V68" i="30"/>
  <c r="V67" i="30"/>
  <c r="V65" i="30"/>
  <c r="V64" i="30"/>
  <c r="V63" i="30"/>
  <c r="V62" i="30"/>
  <c r="V61" i="30"/>
  <c r="V60" i="30"/>
  <c r="V59" i="30"/>
  <c r="V58" i="30"/>
  <c r="V57" i="30"/>
  <c r="V55" i="30"/>
  <c r="V54" i="30"/>
  <c r="V53" i="30"/>
  <c r="V52" i="30"/>
  <c r="V51" i="30"/>
  <c r="V50" i="30"/>
  <c r="V45" i="30"/>
  <c r="V43" i="30"/>
  <c r="V42" i="30"/>
  <c r="V38" i="30"/>
  <c r="V37" i="30"/>
  <c r="V35" i="30"/>
  <c r="V34" i="30"/>
  <c r="V33" i="30"/>
  <c r="AY142" i="41" l="1"/>
  <c r="F400" i="39"/>
  <c r="F397" i="39"/>
  <c r="F383" i="39"/>
  <c r="V190" i="33"/>
  <c r="U190" i="33"/>
  <c r="T190" i="33"/>
  <c r="W189" i="33"/>
  <c r="W188" i="33"/>
  <c r="V187" i="33"/>
  <c r="U187" i="33"/>
  <c r="T187" i="33"/>
  <c r="V183" i="33"/>
  <c r="U183" i="33"/>
  <c r="T183" i="33"/>
  <c r="T176" i="33" s="1"/>
  <c r="V175" i="33"/>
  <c r="U175" i="33"/>
  <c r="T175" i="33"/>
  <c r="W173" i="33"/>
  <c r="V172" i="33"/>
  <c r="U172" i="33"/>
  <c r="T172" i="33"/>
  <c r="W170" i="33"/>
  <c r="W169" i="33"/>
  <c r="W167" i="33"/>
  <c r="W166" i="33"/>
  <c r="V164" i="33"/>
  <c r="U164" i="33"/>
  <c r="T164" i="33"/>
  <c r="W162" i="33"/>
  <c r="V161" i="33"/>
  <c r="U161" i="33"/>
  <c r="T161" i="33"/>
  <c r="W159" i="33"/>
  <c r="W158" i="33"/>
  <c r="W156" i="33"/>
  <c r="W155" i="33"/>
  <c r="V153" i="33"/>
  <c r="U153" i="33"/>
  <c r="T153" i="33"/>
  <c r="W151" i="33"/>
  <c r="V150" i="33"/>
  <c r="U150" i="33"/>
  <c r="T150" i="33"/>
  <c r="W148" i="33"/>
  <c r="W145" i="33"/>
  <c r="W144" i="33"/>
  <c r="V141" i="33"/>
  <c r="U141" i="33"/>
  <c r="T141" i="33"/>
  <c r="W139" i="33"/>
  <c r="V137" i="33"/>
  <c r="AY137" i="33" s="1"/>
  <c r="U137" i="33"/>
  <c r="T137" i="33"/>
  <c r="AW137" i="33" s="1"/>
  <c r="V136" i="33"/>
  <c r="U136" i="33"/>
  <c r="T136" i="33"/>
  <c r="W134" i="33"/>
  <c r="V133" i="33"/>
  <c r="U133" i="33"/>
  <c r="T133" i="33"/>
  <c r="W132" i="33"/>
  <c r="W131" i="33"/>
  <c r="W130" i="33"/>
  <c r="W129" i="33"/>
  <c r="W128" i="33"/>
  <c r="W127" i="33"/>
  <c r="V93" i="33"/>
  <c r="U93" i="33"/>
  <c r="T93" i="33"/>
  <c r="W91" i="33"/>
  <c r="V90" i="33"/>
  <c r="U90" i="33"/>
  <c r="T90" i="33"/>
  <c r="W88" i="33"/>
  <c r="W87" i="33"/>
  <c r="W86" i="33"/>
  <c r="W85" i="33"/>
  <c r="W84" i="33"/>
  <c r="V82" i="33"/>
  <c r="U82" i="33"/>
  <c r="T82" i="33"/>
  <c r="W81" i="33"/>
  <c r="V80" i="33"/>
  <c r="U80" i="33"/>
  <c r="T80" i="33"/>
  <c r="V79" i="33"/>
  <c r="U79" i="33"/>
  <c r="T79" i="33"/>
  <c r="W77" i="33"/>
  <c r="V76" i="33"/>
  <c r="U76" i="33"/>
  <c r="T76" i="33"/>
  <c r="W74" i="33"/>
  <c r="W73" i="33"/>
  <c r="W72" i="33"/>
  <c r="W71" i="33"/>
  <c r="W70" i="33"/>
  <c r="V68" i="33"/>
  <c r="U68" i="33"/>
  <c r="T68" i="33"/>
  <c r="W67" i="33"/>
  <c r="V66" i="33"/>
  <c r="U66" i="33"/>
  <c r="T66" i="33"/>
  <c r="V65" i="33"/>
  <c r="U65" i="33"/>
  <c r="T65" i="33"/>
  <c r="W63" i="33"/>
  <c r="V62" i="33"/>
  <c r="U62" i="33"/>
  <c r="T62" i="33"/>
  <c r="W61" i="33"/>
  <c r="W60" i="33"/>
  <c r="W59" i="33"/>
  <c r="W58" i="33"/>
  <c r="W57" i="33"/>
  <c r="W56" i="33"/>
  <c r="V125" i="33"/>
  <c r="U125" i="33"/>
  <c r="T125" i="33"/>
  <c r="W124" i="33"/>
  <c r="W123" i="33"/>
  <c r="W122" i="33"/>
  <c r="V121" i="33"/>
  <c r="U121" i="33"/>
  <c r="T121" i="33"/>
  <c r="V120" i="33"/>
  <c r="U120" i="33"/>
  <c r="T120" i="33"/>
  <c r="W118" i="33"/>
  <c r="V117" i="33"/>
  <c r="U117" i="33"/>
  <c r="T117" i="33"/>
  <c r="W116" i="33"/>
  <c r="W115" i="33"/>
  <c r="W114" i="33"/>
  <c r="W113" i="33"/>
  <c r="W112" i="33"/>
  <c r="W111" i="33"/>
  <c r="V104" i="33"/>
  <c r="U104" i="33"/>
  <c r="T104" i="33"/>
  <c r="W103" i="33"/>
  <c r="W102" i="33"/>
  <c r="V101" i="33"/>
  <c r="U101" i="33"/>
  <c r="T101" i="33"/>
  <c r="W99" i="33"/>
  <c r="W98" i="33"/>
  <c r="W97" i="33"/>
  <c r="W96" i="33"/>
  <c r="W95" i="33"/>
  <c r="V54" i="33"/>
  <c r="U54" i="33"/>
  <c r="T54" i="33"/>
  <c r="W53" i="33"/>
  <c r="W51" i="33"/>
  <c r="V50" i="33"/>
  <c r="U50" i="33"/>
  <c r="T50" i="33"/>
  <c r="V49" i="33"/>
  <c r="U49" i="33"/>
  <c r="T49" i="33"/>
  <c r="W47" i="33"/>
  <c r="V46" i="33"/>
  <c r="U46" i="33"/>
  <c r="T46" i="33"/>
  <c r="W45" i="33"/>
  <c r="W44" i="33"/>
  <c r="W43" i="33"/>
  <c r="W42" i="33"/>
  <c r="W41" i="33"/>
  <c r="W40" i="33"/>
  <c r="V23" i="33"/>
  <c r="U23" i="33"/>
  <c r="T23" i="33"/>
  <c r="W22" i="33"/>
  <c r="W21" i="33"/>
  <c r="W16" i="33"/>
  <c r="W15" i="33"/>
  <c r="W14" i="33"/>
  <c r="W13" i="33"/>
  <c r="W12" i="33"/>
  <c r="W20" i="33"/>
  <c r="W19" i="33"/>
  <c r="W17" i="33"/>
  <c r="W11" i="33"/>
  <c r="W10" i="33"/>
  <c r="V9" i="33"/>
  <c r="U9" i="33"/>
  <c r="T9" i="33"/>
  <c r="J185" i="40"/>
  <c r="J184" i="40"/>
  <c r="J183" i="40"/>
  <c r="J180" i="40"/>
  <c r="J178" i="40"/>
  <c r="J177" i="40"/>
  <c r="J176" i="40"/>
  <c r="I175" i="40"/>
  <c r="M175" i="40" s="1"/>
  <c r="H175" i="40"/>
  <c r="G175" i="40"/>
  <c r="K175" i="40" s="1"/>
  <c r="J174" i="40"/>
  <c r="J173" i="40"/>
  <c r="J172" i="40"/>
  <c r="J171" i="40"/>
  <c r="J170" i="40"/>
  <c r="I169" i="40"/>
  <c r="H169" i="40"/>
  <c r="G169" i="40"/>
  <c r="J168" i="40"/>
  <c r="J166" i="40"/>
  <c r="J164" i="40"/>
  <c r="J163" i="40"/>
  <c r="J162" i="40"/>
  <c r="J161" i="40"/>
  <c r="J160" i="40"/>
  <c r="J159" i="40"/>
  <c r="J158" i="40"/>
  <c r="J155" i="40"/>
  <c r="J154" i="40"/>
  <c r="J153" i="40"/>
  <c r="J152" i="40"/>
  <c r="J151" i="40"/>
  <c r="J150" i="40"/>
  <c r="I149" i="40"/>
  <c r="I147" i="40" s="1"/>
  <c r="H149" i="40"/>
  <c r="G149" i="40"/>
  <c r="G147" i="40" s="1"/>
  <c r="I148" i="40"/>
  <c r="M148" i="40" s="1"/>
  <c r="F186" i="40"/>
  <c r="F185" i="40"/>
  <c r="F184" i="40"/>
  <c r="F183" i="40"/>
  <c r="F180" i="40"/>
  <c r="F178" i="40"/>
  <c r="F177" i="40"/>
  <c r="F176" i="40"/>
  <c r="F175" i="40"/>
  <c r="M174" i="40"/>
  <c r="L174" i="40"/>
  <c r="F174" i="40"/>
  <c r="M173" i="40"/>
  <c r="L173" i="40"/>
  <c r="F173" i="40"/>
  <c r="M172" i="40"/>
  <c r="L172" i="40"/>
  <c r="F172" i="40"/>
  <c r="F171" i="40"/>
  <c r="F170" i="40"/>
  <c r="M169" i="40"/>
  <c r="M168" i="40"/>
  <c r="L168" i="40"/>
  <c r="K168" i="40"/>
  <c r="F168" i="40"/>
  <c r="M166" i="40"/>
  <c r="L166" i="40"/>
  <c r="K166" i="40"/>
  <c r="F166" i="40"/>
  <c r="M164" i="40"/>
  <c r="L164" i="40"/>
  <c r="K164" i="40"/>
  <c r="F164" i="40"/>
  <c r="M163" i="40"/>
  <c r="L163" i="40"/>
  <c r="K163" i="40"/>
  <c r="F163" i="40"/>
  <c r="M162" i="40"/>
  <c r="L162" i="40"/>
  <c r="K162" i="40"/>
  <c r="F162" i="40"/>
  <c r="M161" i="40"/>
  <c r="L161" i="40"/>
  <c r="K161" i="40"/>
  <c r="F161" i="40"/>
  <c r="M160" i="40"/>
  <c r="L160" i="40"/>
  <c r="K160" i="40"/>
  <c r="F160" i="40"/>
  <c r="F159" i="40"/>
  <c r="M158" i="40"/>
  <c r="L158" i="40"/>
  <c r="K158" i="40"/>
  <c r="F158" i="40"/>
  <c r="L155" i="40"/>
  <c r="K155" i="40"/>
  <c r="F155" i="40"/>
  <c r="M154" i="40"/>
  <c r="L154" i="40"/>
  <c r="K154" i="40"/>
  <c r="F154" i="40"/>
  <c r="M153" i="40"/>
  <c r="L153" i="40"/>
  <c r="K153" i="40"/>
  <c r="F153" i="40"/>
  <c r="M152" i="40"/>
  <c r="L152" i="40"/>
  <c r="K152" i="40"/>
  <c r="F152" i="40"/>
  <c r="M151" i="40"/>
  <c r="L151" i="40"/>
  <c r="K151" i="40"/>
  <c r="F151" i="40"/>
  <c r="M150" i="40"/>
  <c r="L150" i="40"/>
  <c r="K150" i="40"/>
  <c r="F150" i="40"/>
  <c r="F149" i="40"/>
  <c r="F148" i="40"/>
  <c r="J152" i="34"/>
  <c r="J151" i="34"/>
  <c r="J150" i="34"/>
  <c r="J149" i="34"/>
  <c r="J145" i="34"/>
  <c r="J143" i="34"/>
  <c r="J142" i="34"/>
  <c r="I141" i="34"/>
  <c r="I123" i="34" s="1"/>
  <c r="H141" i="34"/>
  <c r="H123" i="34" s="1"/>
  <c r="G141" i="34"/>
  <c r="G123" i="34" s="1"/>
  <c r="J140" i="34"/>
  <c r="J139" i="34"/>
  <c r="J138" i="34"/>
  <c r="J137" i="34"/>
  <c r="J136" i="34"/>
  <c r="J135" i="34"/>
  <c r="J134" i="34"/>
  <c r="J133" i="34"/>
  <c r="J132" i="34"/>
  <c r="J131" i="34"/>
  <c r="J130" i="34"/>
  <c r="J129" i="34"/>
  <c r="J128" i="34"/>
  <c r="J127" i="34"/>
  <c r="J126" i="34"/>
  <c r="J125" i="34"/>
  <c r="I124" i="34"/>
  <c r="I122" i="34" s="1"/>
  <c r="M122" i="34" s="1"/>
  <c r="H124" i="34"/>
  <c r="L124" i="34" s="1"/>
  <c r="G124" i="34"/>
  <c r="K124" i="34" s="1"/>
  <c r="F152" i="34"/>
  <c r="F151" i="34"/>
  <c r="F150" i="34"/>
  <c r="F149" i="34"/>
  <c r="F145" i="34"/>
  <c r="F143" i="34"/>
  <c r="F142" i="34"/>
  <c r="E141" i="34"/>
  <c r="D141" i="34"/>
  <c r="C141" i="34"/>
  <c r="M140" i="34"/>
  <c r="L140" i="34"/>
  <c r="F140" i="34"/>
  <c r="M139" i="34"/>
  <c r="L139" i="34"/>
  <c r="F139" i="34"/>
  <c r="M138" i="34"/>
  <c r="L138" i="34"/>
  <c r="F138" i="34"/>
  <c r="M137" i="34"/>
  <c r="L137" i="34"/>
  <c r="F137" i="34"/>
  <c r="F136" i="34"/>
  <c r="M135" i="34"/>
  <c r="L135" i="34"/>
  <c r="K135" i="34"/>
  <c r="F135" i="34"/>
  <c r="M134" i="34"/>
  <c r="L134" i="34"/>
  <c r="K134" i="34"/>
  <c r="F134" i="34"/>
  <c r="M133" i="34"/>
  <c r="L133" i="34"/>
  <c r="K133" i="34"/>
  <c r="F133" i="34"/>
  <c r="M132" i="34"/>
  <c r="L132" i="34"/>
  <c r="K132" i="34"/>
  <c r="F132" i="34"/>
  <c r="M131" i="34"/>
  <c r="L131" i="34"/>
  <c r="K131" i="34"/>
  <c r="F131" i="34"/>
  <c r="M130" i="34"/>
  <c r="L130" i="34"/>
  <c r="K130" i="34"/>
  <c r="F130" i="34"/>
  <c r="M129" i="34"/>
  <c r="L129" i="34"/>
  <c r="K129" i="34"/>
  <c r="F129" i="34"/>
  <c r="L128" i="34"/>
  <c r="K128" i="34"/>
  <c r="F128" i="34"/>
  <c r="L127" i="34"/>
  <c r="K127" i="34"/>
  <c r="F127" i="34"/>
  <c r="M126" i="34"/>
  <c r="L126" i="34"/>
  <c r="K126" i="34"/>
  <c r="F126" i="34"/>
  <c r="M125" i="34"/>
  <c r="L125" i="34"/>
  <c r="K125" i="34"/>
  <c r="F125" i="34"/>
  <c r="F124" i="34"/>
  <c r="AA32" i="30"/>
  <c r="AA31" i="30"/>
  <c r="AA30" i="30"/>
  <c r="AA29" i="30"/>
  <c r="AA28" i="30"/>
  <c r="Z27" i="30"/>
  <c r="Y27" i="30"/>
  <c r="X27" i="30"/>
  <c r="AA26" i="30"/>
  <c r="AA25" i="30"/>
  <c r="AA24" i="30"/>
  <c r="AA23" i="30"/>
  <c r="AA22" i="30"/>
  <c r="AA21" i="30"/>
  <c r="AA20" i="30"/>
  <c r="AA19" i="30"/>
  <c r="AA18" i="30"/>
  <c r="AA17" i="30"/>
  <c r="AA16" i="30"/>
  <c r="AA15" i="30"/>
  <c r="AA14" i="30"/>
  <c r="AA13" i="30"/>
  <c r="AA12" i="30"/>
  <c r="AA10" i="30"/>
  <c r="Z9" i="30"/>
  <c r="Y9" i="30"/>
  <c r="X9" i="30"/>
  <c r="F476" i="39"/>
  <c r="F475" i="39"/>
  <c r="F474" i="39"/>
  <c r="F473" i="39"/>
  <c r="F472" i="39"/>
  <c r="F471" i="39"/>
  <c r="F470" i="39"/>
  <c r="F469" i="39"/>
  <c r="F468" i="39"/>
  <c r="F467" i="39"/>
  <c r="F466" i="39"/>
  <c r="F465" i="39"/>
  <c r="F464" i="39"/>
  <c r="F463" i="39"/>
  <c r="F462" i="39"/>
  <c r="F461" i="39"/>
  <c r="F460" i="39"/>
  <c r="F457" i="39"/>
  <c r="F455" i="39"/>
  <c r="F454" i="39"/>
  <c r="F453" i="39"/>
  <c r="F452" i="39"/>
  <c r="F451" i="39"/>
  <c r="F450" i="39"/>
  <c r="F449" i="39"/>
  <c r="F448" i="39"/>
  <c r="F447" i="39"/>
  <c r="F446" i="39"/>
  <c r="F445" i="39"/>
  <c r="F444" i="39"/>
  <c r="F443" i="39"/>
  <c r="F442" i="39"/>
  <c r="F441" i="39"/>
  <c r="F440" i="39"/>
  <c r="F439" i="39"/>
  <c r="F438" i="39"/>
  <c r="F437" i="39"/>
  <c r="F436" i="39"/>
  <c r="F435" i="39"/>
  <c r="F434" i="39"/>
  <c r="F433" i="39"/>
  <c r="F432" i="39"/>
  <c r="F431" i="39"/>
  <c r="F430" i="39"/>
  <c r="F429" i="39"/>
  <c r="F428" i="39"/>
  <c r="F427" i="39"/>
  <c r="F426" i="39"/>
  <c r="F425" i="39"/>
  <c r="F424" i="39"/>
  <c r="F423" i="39"/>
  <c r="F422" i="39"/>
  <c r="F421" i="39"/>
  <c r="F420" i="39"/>
  <c r="F419" i="39"/>
  <c r="F418" i="39"/>
  <c r="F417" i="39"/>
  <c r="F416" i="39"/>
  <c r="F415" i="39"/>
  <c r="F414" i="39"/>
  <c r="F413" i="39"/>
  <c r="F412" i="39"/>
  <c r="F411" i="39"/>
  <c r="F410" i="39"/>
  <c r="F409" i="39"/>
  <c r="F408" i="39"/>
  <c r="F407" i="39"/>
  <c r="F406" i="39"/>
  <c r="F405" i="39"/>
  <c r="F404" i="39"/>
  <c r="F403" i="39"/>
  <c r="F402" i="39"/>
  <c r="F401" i="39"/>
  <c r="F399" i="39"/>
  <c r="F398" i="39"/>
  <c r="F396" i="39"/>
  <c r="F395" i="39"/>
  <c r="F394" i="39"/>
  <c r="F393" i="39"/>
  <c r="F392" i="39"/>
  <c r="F391" i="39"/>
  <c r="F390" i="39"/>
  <c r="F389" i="39"/>
  <c r="F388" i="39"/>
  <c r="F387" i="39"/>
  <c r="F386" i="39"/>
  <c r="F385" i="39"/>
  <c r="F384" i="39"/>
  <c r="F382" i="39"/>
  <c r="F381" i="39"/>
  <c r="F380" i="39"/>
  <c r="F379" i="39"/>
  <c r="F378" i="39"/>
  <c r="F377" i="39"/>
  <c r="F376" i="39"/>
  <c r="F375" i="39"/>
  <c r="G148" i="40" l="1"/>
  <c r="K148" i="40" s="1"/>
  <c r="J124" i="34"/>
  <c r="H122" i="34"/>
  <c r="L122" i="34" s="1"/>
  <c r="W80" i="33"/>
  <c r="W141" i="33"/>
  <c r="K149" i="40"/>
  <c r="J175" i="40"/>
  <c r="L175" i="40"/>
  <c r="L149" i="40"/>
  <c r="H147" i="40"/>
  <c r="L147" i="40" s="1"/>
  <c r="Z8" i="30"/>
  <c r="Y8" i="30"/>
  <c r="X8" i="30"/>
  <c r="AB32" i="30" s="1"/>
  <c r="W54" i="33"/>
  <c r="W121" i="33"/>
  <c r="H146" i="40"/>
  <c r="H148" i="40"/>
  <c r="J149" i="40"/>
  <c r="I146" i="40"/>
  <c r="L169" i="40"/>
  <c r="G146" i="40"/>
  <c r="K146" i="40" s="1"/>
  <c r="AX137" i="33"/>
  <c r="T94" i="33"/>
  <c r="T55" i="33"/>
  <c r="V165" i="33"/>
  <c r="W117" i="33"/>
  <c r="U176" i="33"/>
  <c r="U126" i="33"/>
  <c r="W150" i="33"/>
  <c r="V176" i="33"/>
  <c r="U165" i="33"/>
  <c r="V110" i="33"/>
  <c r="V83" i="33"/>
  <c r="J141" i="34"/>
  <c r="J123" i="34"/>
  <c r="H121" i="34"/>
  <c r="I121" i="34"/>
  <c r="K141" i="34"/>
  <c r="C123" i="34"/>
  <c r="G122" i="34"/>
  <c r="G121" i="34" s="1"/>
  <c r="L141" i="34"/>
  <c r="D123" i="34"/>
  <c r="M141" i="34"/>
  <c r="E123" i="34"/>
  <c r="AA27" i="30"/>
  <c r="AA9" i="30"/>
  <c r="V8" i="33"/>
  <c r="T39" i="33"/>
  <c r="V39" i="33"/>
  <c r="V154" i="33"/>
  <c r="W66" i="33"/>
  <c r="W46" i="33"/>
  <c r="V126" i="33"/>
  <c r="V55" i="33"/>
  <c r="T165" i="33"/>
  <c r="W50" i="33"/>
  <c r="W62" i="33"/>
  <c r="T143" i="33"/>
  <c r="U154" i="33"/>
  <c r="W137" i="33"/>
  <c r="W172" i="33"/>
  <c r="T69" i="33"/>
  <c r="W79" i="33"/>
  <c r="W164" i="33"/>
  <c r="U69" i="33"/>
  <c r="T83" i="33"/>
  <c r="W125" i="33"/>
  <c r="U143" i="33"/>
  <c r="W175" i="33"/>
  <c r="W104" i="33"/>
  <c r="V69" i="33"/>
  <c r="T8" i="33"/>
  <c r="V94" i="33"/>
  <c r="T110" i="33"/>
  <c r="W76" i="33"/>
  <c r="U83" i="33"/>
  <c r="T126" i="33"/>
  <c r="W187" i="33"/>
  <c r="W9" i="33"/>
  <c r="W68" i="33"/>
  <c r="V143" i="33"/>
  <c r="T154" i="33"/>
  <c r="U94" i="33"/>
  <c r="W82" i="33"/>
  <c r="W190" i="33"/>
  <c r="W101" i="33"/>
  <c r="W153" i="33"/>
  <c r="W161" i="33"/>
  <c r="W183" i="33"/>
  <c r="W49" i="33"/>
  <c r="W120" i="33"/>
  <c r="W65" i="33"/>
  <c r="W93" i="33"/>
  <c r="U8" i="33"/>
  <c r="U39" i="33"/>
  <c r="U110" i="33"/>
  <c r="U55" i="33"/>
  <c r="W90" i="33"/>
  <c r="W136" i="33"/>
  <c r="W133" i="33"/>
  <c r="J169" i="40"/>
  <c r="K169" i="40"/>
  <c r="F147" i="40"/>
  <c r="M147" i="40"/>
  <c r="M149" i="40"/>
  <c r="K147" i="40"/>
  <c r="F169" i="40"/>
  <c r="F141" i="34"/>
  <c r="M124" i="34"/>
  <c r="J122" i="34"/>
  <c r="F122" i="34"/>
  <c r="J147" i="40" l="1"/>
  <c r="J121" i="34"/>
  <c r="AB25" i="30"/>
  <c r="AB14" i="30"/>
  <c r="J146" i="40"/>
  <c r="J148" i="40"/>
  <c r="L148" i="40"/>
  <c r="AB31" i="30"/>
  <c r="AB19" i="30"/>
  <c r="AA8" i="30"/>
  <c r="AB12" i="30"/>
  <c r="AB20" i="30"/>
  <c r="AB29" i="30"/>
  <c r="AB13" i="30"/>
  <c r="AB26" i="30"/>
  <c r="AB24" i="30"/>
  <c r="AB16" i="30"/>
  <c r="AB23" i="30"/>
  <c r="AB15" i="30"/>
  <c r="AB22" i="30"/>
  <c r="AB17" i="30"/>
  <c r="AB18" i="30"/>
  <c r="AB10" i="30"/>
  <c r="AB30" i="30"/>
  <c r="AB21" i="30"/>
  <c r="AB28" i="30"/>
  <c r="W126" i="33"/>
  <c r="M146" i="40"/>
  <c r="W83" i="33"/>
  <c r="W39" i="33"/>
  <c r="W143" i="33"/>
  <c r="W165" i="33"/>
  <c r="V38" i="33"/>
  <c r="W69" i="33"/>
  <c r="W176" i="33"/>
  <c r="W154" i="33"/>
  <c r="W55" i="33"/>
  <c r="W110" i="33"/>
  <c r="U142" i="33"/>
  <c r="K122" i="34"/>
  <c r="C121" i="34"/>
  <c r="K121" i="34" s="1"/>
  <c r="K123" i="34"/>
  <c r="L123" i="34"/>
  <c r="D121" i="34"/>
  <c r="L121" i="34" s="1"/>
  <c r="M123" i="34"/>
  <c r="E121" i="34"/>
  <c r="F123" i="34"/>
  <c r="W8" i="33"/>
  <c r="T142" i="33"/>
  <c r="V142" i="33"/>
  <c r="T38" i="33"/>
  <c r="W94" i="33"/>
  <c r="U38" i="33"/>
  <c r="L146" i="40"/>
  <c r="F146" i="40"/>
  <c r="AB27" i="30" l="1"/>
  <c r="U37" i="33"/>
  <c r="V37" i="33"/>
  <c r="T37" i="33"/>
  <c r="F121" i="34"/>
  <c r="M121" i="34"/>
  <c r="W38" i="33"/>
  <c r="W37" i="33" l="1"/>
  <c r="BR151" i="41"/>
  <c r="BR141" i="41"/>
  <c r="BR163" i="41"/>
  <c r="AL137" i="41"/>
  <c r="AK143" i="41"/>
  <c r="AJ143" i="41"/>
  <c r="AI143" i="41"/>
  <c r="AK141" i="41"/>
  <c r="AJ141" i="41"/>
  <c r="AI141" i="41"/>
  <c r="AL140" i="41"/>
  <c r="AK139" i="41"/>
  <c r="AJ139" i="41"/>
  <c r="AI139" i="41"/>
  <c r="AL148" i="41"/>
  <c r="G995" i="29"/>
  <c r="F993" i="29"/>
  <c r="E993" i="29"/>
  <c r="D993" i="29"/>
  <c r="G992" i="29"/>
  <c r="G990" i="29"/>
  <c r="F989" i="29"/>
  <c r="E989" i="29"/>
  <c r="D989" i="29"/>
  <c r="G988" i="29"/>
  <c r="F987" i="29"/>
  <c r="E987" i="29"/>
  <c r="D987" i="29"/>
  <c r="F986" i="29"/>
  <c r="E986" i="29"/>
  <c r="D986" i="29"/>
  <c r="F982" i="29"/>
  <c r="E982" i="29"/>
  <c r="D982" i="29"/>
  <c r="G981" i="29"/>
  <c r="F979" i="29"/>
  <c r="E979" i="29"/>
  <c r="D979" i="29"/>
  <c r="F978" i="29"/>
  <c r="E978" i="29"/>
  <c r="D978" i="29"/>
  <c r="F977" i="29"/>
  <c r="E977" i="29"/>
  <c r="D977" i="29"/>
  <c r="G975" i="29"/>
  <c r="F973" i="29"/>
  <c r="E973" i="29"/>
  <c r="D973" i="29"/>
  <c r="G972" i="29"/>
  <c r="F970" i="29"/>
  <c r="E970" i="29"/>
  <c r="D970" i="29"/>
  <c r="F969" i="29"/>
  <c r="E969" i="29"/>
  <c r="D969" i="29"/>
  <c r="F968" i="29"/>
  <c r="E968" i="29"/>
  <c r="D968" i="29"/>
  <c r="F964" i="29"/>
  <c r="E964" i="29"/>
  <c r="D964" i="29"/>
  <c r="G963" i="29"/>
  <c r="F961" i="29"/>
  <c r="E961" i="29"/>
  <c r="D961" i="29"/>
  <c r="F960" i="29"/>
  <c r="E960" i="29"/>
  <c r="D960" i="29"/>
  <c r="F959" i="29"/>
  <c r="E959" i="29"/>
  <c r="D959" i="29"/>
  <c r="G956" i="29"/>
  <c r="F955" i="29"/>
  <c r="E955" i="29"/>
  <c r="D955" i="29"/>
  <c r="G953" i="29"/>
  <c r="F952" i="29"/>
  <c r="E952" i="29"/>
  <c r="D952" i="29"/>
  <c r="F951" i="29"/>
  <c r="E951" i="29"/>
  <c r="D951" i="29"/>
  <c r="F950" i="29"/>
  <c r="E950" i="29"/>
  <c r="D950" i="29"/>
  <c r="G948" i="29"/>
  <c r="F946" i="29"/>
  <c r="E946" i="29"/>
  <c r="D946" i="29"/>
  <c r="G945" i="29"/>
  <c r="G944" i="29"/>
  <c r="F943" i="29"/>
  <c r="E943" i="29"/>
  <c r="D943" i="29"/>
  <c r="F942" i="29"/>
  <c r="E942" i="29"/>
  <c r="D942" i="29"/>
  <c r="F941" i="29"/>
  <c r="E941" i="29"/>
  <c r="D941" i="29"/>
  <c r="F937" i="29"/>
  <c r="E937" i="29"/>
  <c r="D937" i="29"/>
  <c r="G936" i="29"/>
  <c r="F934" i="29"/>
  <c r="E934" i="29"/>
  <c r="D934" i="29"/>
  <c r="F933" i="29"/>
  <c r="E933" i="29"/>
  <c r="D933" i="29"/>
  <c r="F932" i="29"/>
  <c r="E932" i="29"/>
  <c r="D932" i="29"/>
  <c r="G929" i="29"/>
  <c r="F928" i="29"/>
  <c r="E928" i="29"/>
  <c r="D928" i="29"/>
  <c r="G926" i="29"/>
  <c r="F925" i="29"/>
  <c r="E925" i="29"/>
  <c r="D925" i="29"/>
  <c r="F924" i="29"/>
  <c r="E924" i="29"/>
  <c r="D924" i="29"/>
  <c r="F923" i="29"/>
  <c r="E923" i="29"/>
  <c r="D923" i="29"/>
  <c r="G921" i="29"/>
  <c r="F919" i="29"/>
  <c r="E919" i="29"/>
  <c r="D919" i="29"/>
  <c r="G918" i="29"/>
  <c r="F916" i="29"/>
  <c r="E916" i="29"/>
  <c r="D916" i="29"/>
  <c r="F915" i="29"/>
  <c r="E915" i="29"/>
  <c r="D915" i="29"/>
  <c r="F914" i="29"/>
  <c r="E914" i="29"/>
  <c r="D914" i="29"/>
  <c r="G912" i="29"/>
  <c r="F910" i="29"/>
  <c r="E910" i="29"/>
  <c r="D910" i="29"/>
  <c r="G909" i="29"/>
  <c r="F907" i="29"/>
  <c r="E907" i="29"/>
  <c r="D907" i="29"/>
  <c r="F906" i="29"/>
  <c r="E906" i="29"/>
  <c r="D906" i="29"/>
  <c r="F905" i="29"/>
  <c r="E905" i="29"/>
  <c r="D905" i="29"/>
  <c r="G903" i="29"/>
  <c r="F901" i="29"/>
  <c r="E901" i="29"/>
  <c r="D901" i="29"/>
  <c r="G900" i="29"/>
  <c r="F898" i="29"/>
  <c r="E898" i="29"/>
  <c r="D898" i="29"/>
  <c r="F897" i="29"/>
  <c r="E897" i="29"/>
  <c r="D897" i="29"/>
  <c r="F896" i="29"/>
  <c r="E896" i="29"/>
  <c r="D896" i="29"/>
  <c r="G894" i="29"/>
  <c r="F892" i="29"/>
  <c r="E892" i="29"/>
  <c r="D892" i="29"/>
  <c r="G891" i="29"/>
  <c r="G890" i="29"/>
  <c r="F889" i="29"/>
  <c r="E889" i="29"/>
  <c r="D889" i="29"/>
  <c r="F888" i="29"/>
  <c r="E888" i="29"/>
  <c r="D888" i="29"/>
  <c r="F887" i="29"/>
  <c r="E887" i="29"/>
  <c r="D887" i="29"/>
  <c r="G885" i="29"/>
  <c r="F883" i="29"/>
  <c r="E883" i="29"/>
  <c r="D883" i="29"/>
  <c r="F880" i="29"/>
  <c r="E880" i="29"/>
  <c r="D880" i="29"/>
  <c r="F879" i="29"/>
  <c r="E879" i="29"/>
  <c r="D879" i="29"/>
  <c r="F878" i="29"/>
  <c r="E878" i="29"/>
  <c r="D878" i="29"/>
  <c r="F874" i="29"/>
  <c r="E874" i="29"/>
  <c r="D874" i="29"/>
  <c r="G873" i="29"/>
  <c r="F871" i="29"/>
  <c r="E871" i="29"/>
  <c r="D871" i="29"/>
  <c r="F870" i="29"/>
  <c r="E870" i="29"/>
  <c r="D870" i="29"/>
  <c r="F869" i="29"/>
  <c r="E869" i="29"/>
  <c r="D869" i="29"/>
  <c r="G866" i="29"/>
  <c r="F865" i="29"/>
  <c r="E865" i="29"/>
  <c r="D865" i="29"/>
  <c r="G864" i="29"/>
  <c r="G863" i="29"/>
  <c r="F862" i="29"/>
  <c r="E862" i="29"/>
  <c r="D862" i="29"/>
  <c r="F861" i="29"/>
  <c r="E861" i="29"/>
  <c r="D861" i="29"/>
  <c r="F860" i="29"/>
  <c r="E860" i="29"/>
  <c r="D860" i="29"/>
  <c r="F856" i="29"/>
  <c r="E856" i="29"/>
  <c r="D856" i="29"/>
  <c r="G855" i="29"/>
  <c r="F853" i="29"/>
  <c r="E853" i="29"/>
  <c r="D853" i="29"/>
  <c r="F852" i="29"/>
  <c r="E852" i="29"/>
  <c r="D852" i="29"/>
  <c r="F851" i="29"/>
  <c r="E851" i="29"/>
  <c r="D851" i="29"/>
  <c r="G848" i="29"/>
  <c r="F847" i="29"/>
  <c r="E847" i="29"/>
  <c r="D847" i="29"/>
  <c r="G845" i="29"/>
  <c r="F844" i="29"/>
  <c r="E844" i="29"/>
  <c r="D844" i="29"/>
  <c r="F843" i="29"/>
  <c r="E843" i="29"/>
  <c r="D843" i="29"/>
  <c r="F842" i="29"/>
  <c r="E842" i="29"/>
  <c r="D842" i="29"/>
  <c r="G839" i="29"/>
  <c r="F838" i="29"/>
  <c r="E838" i="29"/>
  <c r="D838" i="29"/>
  <c r="G837" i="29"/>
  <c r="G836" i="29"/>
  <c r="F835" i="29"/>
  <c r="E835" i="29"/>
  <c r="D835" i="29"/>
  <c r="F834" i="29"/>
  <c r="E834" i="29"/>
  <c r="D834" i="29"/>
  <c r="F833" i="29"/>
  <c r="E833" i="29"/>
  <c r="D833" i="29"/>
  <c r="G831" i="29"/>
  <c r="F829" i="29"/>
  <c r="E829" i="29"/>
  <c r="D829" i="29"/>
  <c r="G827" i="29"/>
  <c r="F826" i="29"/>
  <c r="E826" i="29"/>
  <c r="D826" i="29"/>
  <c r="F825" i="29"/>
  <c r="E825" i="29"/>
  <c r="D825" i="29"/>
  <c r="F824" i="29"/>
  <c r="E824" i="29"/>
  <c r="D824" i="29"/>
  <c r="F822" i="29"/>
  <c r="E822" i="29"/>
  <c r="D822" i="29"/>
  <c r="F821" i="29"/>
  <c r="E821" i="29"/>
  <c r="D821" i="29"/>
  <c r="G819" i="29"/>
  <c r="F818" i="29"/>
  <c r="E818" i="29"/>
  <c r="D818" i="29"/>
  <c r="F817" i="29"/>
  <c r="E817" i="29"/>
  <c r="D817" i="29"/>
  <c r="G815" i="29"/>
  <c r="G814" i="29"/>
  <c r="G813" i="29"/>
  <c r="G812" i="29"/>
  <c r="G825" i="29" l="1"/>
  <c r="G822" i="29"/>
  <c r="G883" i="29"/>
  <c r="G847" i="29"/>
  <c r="E816" i="29"/>
  <c r="D841" i="29"/>
  <c r="D820" i="29"/>
  <c r="G838" i="29"/>
  <c r="G865" i="29"/>
  <c r="G844" i="29"/>
  <c r="G910" i="29"/>
  <c r="G826" i="29"/>
  <c r="G970" i="29"/>
  <c r="G952" i="29"/>
  <c r="G973" i="29"/>
  <c r="G989" i="29"/>
  <c r="G892" i="29"/>
  <c r="F958" i="29"/>
  <c r="G889" i="29"/>
  <c r="F940" i="29"/>
  <c r="D976" i="29"/>
  <c r="G986" i="29"/>
  <c r="G933" i="29"/>
  <c r="G907" i="29"/>
  <c r="G919" i="29"/>
  <c r="G934" i="29"/>
  <c r="G946" i="29"/>
  <c r="G961" i="29"/>
  <c r="F816" i="29"/>
  <c r="G928" i="29"/>
  <c r="E820" i="29"/>
  <c r="G993" i="29"/>
  <c r="G870" i="29"/>
  <c r="D967" i="29"/>
  <c r="F850" i="29"/>
  <c r="E832" i="29"/>
  <c r="G879" i="29"/>
  <c r="G829" i="29"/>
  <c r="G943" i="29"/>
  <c r="G861" i="29"/>
  <c r="G906" i="29"/>
  <c r="G955" i="29"/>
  <c r="G818" i="29"/>
  <c r="G898" i="29"/>
  <c r="G925" i="29"/>
  <c r="E859" i="29"/>
  <c r="F841" i="29"/>
  <c r="F904" i="29"/>
  <c r="G888" i="29"/>
  <c r="D868" i="29"/>
  <c r="F877" i="29"/>
  <c r="D904" i="29"/>
  <c r="F922" i="29"/>
  <c r="G833" i="29"/>
  <c r="D850" i="29"/>
  <c r="G860" i="29"/>
  <c r="G897" i="29"/>
  <c r="G915" i="29"/>
  <c r="D816" i="29"/>
  <c r="E841" i="29"/>
  <c r="G923" i="29"/>
  <c r="G987" i="29"/>
  <c r="G834" i="29"/>
  <c r="E868" i="29"/>
  <c r="D877" i="29"/>
  <c r="D931" i="29"/>
  <c r="G950" i="29"/>
  <c r="G960" i="29"/>
  <c r="E967" i="29"/>
  <c r="E976" i="29"/>
  <c r="G978" i="29"/>
  <c r="D823" i="29"/>
  <c r="E850" i="29"/>
  <c r="D859" i="29"/>
  <c r="F868" i="29"/>
  <c r="E877" i="29"/>
  <c r="D895" i="29"/>
  <c r="F913" i="29"/>
  <c r="E922" i="29"/>
  <c r="D949" i="29"/>
  <c r="D958" i="29"/>
  <c r="G969" i="29"/>
  <c r="G816" i="29"/>
  <c r="F832" i="29"/>
  <c r="G832" i="29" s="1"/>
  <c r="G853" i="29"/>
  <c r="G871" i="29"/>
  <c r="G916" i="29"/>
  <c r="F820" i="29"/>
  <c r="G842" i="29"/>
  <c r="G862" i="29"/>
  <c r="D886" i="29"/>
  <c r="E895" i="29"/>
  <c r="G901" i="29"/>
  <c r="D922" i="29"/>
  <c r="E931" i="29"/>
  <c r="G942" i="29"/>
  <c r="F976" i="29"/>
  <c r="D985" i="29"/>
  <c r="E823" i="29"/>
  <c r="G852" i="29"/>
  <c r="E886" i="29"/>
  <c r="F895" i="29"/>
  <c r="E904" i="29"/>
  <c r="D913" i="29"/>
  <c r="F931" i="29"/>
  <c r="D940" i="29"/>
  <c r="G979" i="29"/>
  <c r="E985" i="29"/>
  <c r="D832" i="29"/>
  <c r="F823" i="29"/>
  <c r="G835" i="29"/>
  <c r="F886" i="29"/>
  <c r="E913" i="29"/>
  <c r="E940" i="29"/>
  <c r="E949" i="29"/>
  <c r="E958" i="29"/>
  <c r="F967" i="29"/>
  <c r="G817" i="29"/>
  <c r="G824" i="29"/>
  <c r="F859" i="29"/>
  <c r="G887" i="29"/>
  <c r="G941" i="29"/>
  <c r="F949" i="29"/>
  <c r="F985" i="29"/>
  <c r="G821" i="29"/>
  <c r="G904" i="29" l="1"/>
  <c r="G877" i="29"/>
  <c r="G868" i="29"/>
  <c r="G940" i="29"/>
  <c r="G820" i="29"/>
  <c r="G958" i="29"/>
  <c r="G976" i="29"/>
  <c r="G922" i="29"/>
  <c r="G850" i="29"/>
  <c r="G895" i="29"/>
  <c r="G913" i="29"/>
  <c r="G841" i="29"/>
  <c r="G949" i="29"/>
  <c r="G859" i="29"/>
  <c r="G931" i="29"/>
  <c r="G967" i="29"/>
  <c r="G823" i="29"/>
  <c r="G985" i="29"/>
  <c r="G886" i="29"/>
  <c r="F629" i="29"/>
  <c r="E629" i="29"/>
  <c r="D629" i="29"/>
  <c r="G798" i="29"/>
  <c r="G805" i="29"/>
  <c r="R138" i="41"/>
  <c r="P142" i="41"/>
  <c r="O142" i="41"/>
  <c r="R161" i="41"/>
  <c r="R149" i="41"/>
  <c r="J139" i="41"/>
  <c r="J140" i="41"/>
  <c r="G142" i="41"/>
  <c r="G135" i="41" s="1"/>
  <c r="CC171" i="41"/>
  <c r="CB171" i="41"/>
  <c r="CB168" i="41" s="1"/>
  <c r="CA171" i="41"/>
  <c r="CA168" i="41" s="1"/>
  <c r="CD169" i="41"/>
  <c r="F137" i="41"/>
  <c r="F138" i="41"/>
  <c r="F139" i="41"/>
  <c r="F140" i="41"/>
  <c r="F141" i="41"/>
  <c r="F147" i="41"/>
  <c r="F148" i="41"/>
  <c r="F149" i="41"/>
  <c r="F150" i="41"/>
  <c r="F151" i="41"/>
  <c r="F152" i="41"/>
  <c r="F154" i="41"/>
  <c r="F161" i="41"/>
  <c r="F162" i="41"/>
  <c r="F163" i="41"/>
  <c r="F165" i="41"/>
  <c r="F169" i="41"/>
  <c r="E171" i="41"/>
  <c r="E168" i="41" s="1"/>
  <c r="D171" i="41"/>
  <c r="D168" i="41" s="1"/>
  <c r="C171" i="41"/>
  <c r="C168" i="41" s="1"/>
  <c r="E167" i="41"/>
  <c r="D167" i="41"/>
  <c r="C167" i="41"/>
  <c r="E164" i="41"/>
  <c r="D164" i="41"/>
  <c r="C164" i="41"/>
  <c r="E156" i="41"/>
  <c r="D156" i="41"/>
  <c r="C156" i="41"/>
  <c r="E153" i="41"/>
  <c r="D153" i="41"/>
  <c r="C153" i="41"/>
  <c r="D145" i="41"/>
  <c r="F145" i="41" s="1"/>
  <c r="C145" i="41"/>
  <c r="E142" i="41"/>
  <c r="D142" i="41"/>
  <c r="C142" i="41"/>
  <c r="F136" i="41"/>
  <c r="BY171" i="41"/>
  <c r="BY168" i="41" s="1"/>
  <c r="BX171" i="41"/>
  <c r="BX168" i="41" s="1"/>
  <c r="BW171" i="41"/>
  <c r="BW168" i="41" s="1"/>
  <c r="BU171" i="41"/>
  <c r="BU168" i="41" s="1"/>
  <c r="BT171" i="41"/>
  <c r="BT168" i="41" s="1"/>
  <c r="BS171" i="41"/>
  <c r="BS168" i="41" s="1"/>
  <c r="BQ171" i="41"/>
  <c r="BQ168" i="41" s="1"/>
  <c r="BP171" i="41"/>
  <c r="BP168" i="41" s="1"/>
  <c r="BO171" i="41"/>
  <c r="BO168" i="41" s="1"/>
  <c r="BM171" i="41"/>
  <c r="BM168" i="41" s="1"/>
  <c r="BL171" i="41"/>
  <c r="BL168" i="41" s="1"/>
  <c r="BK171" i="41"/>
  <c r="BK168" i="41" s="1"/>
  <c r="BI171" i="41"/>
  <c r="BI168" i="41" s="1"/>
  <c r="BH171" i="41"/>
  <c r="BH168" i="41" s="1"/>
  <c r="BG171" i="41"/>
  <c r="BG168" i="41" s="1"/>
  <c r="BE171" i="41"/>
  <c r="BE168" i="41" s="1"/>
  <c r="BD171" i="41"/>
  <c r="BD168" i="41" s="1"/>
  <c r="BC171" i="41"/>
  <c r="BC168" i="41" s="1"/>
  <c r="BA171" i="41"/>
  <c r="BA168" i="41" s="1"/>
  <c r="AZ171" i="41"/>
  <c r="AZ168" i="41" s="1"/>
  <c r="AY171" i="41"/>
  <c r="AY168" i="41" s="1"/>
  <c r="AW171" i="41"/>
  <c r="AW168" i="41" s="1"/>
  <c r="AV171" i="41"/>
  <c r="AV168" i="41" s="1"/>
  <c r="AU171" i="41"/>
  <c r="AU168" i="41" s="1"/>
  <c r="AS171" i="41"/>
  <c r="AS168" i="41" s="1"/>
  <c r="AR171" i="41"/>
  <c r="AR168" i="41" s="1"/>
  <c r="AQ171" i="41"/>
  <c r="AQ168" i="41" s="1"/>
  <c r="AO171" i="41"/>
  <c r="AO168" i="41" s="1"/>
  <c r="AN171" i="41"/>
  <c r="AN168" i="41" s="1"/>
  <c r="AM171" i="41"/>
  <c r="AM168" i="41" s="1"/>
  <c r="AK171" i="41"/>
  <c r="AK168" i="41" s="1"/>
  <c r="AJ171" i="41"/>
  <c r="AJ168" i="41" s="1"/>
  <c r="AI171" i="41"/>
  <c r="AI168" i="41" s="1"/>
  <c r="AG171" i="41"/>
  <c r="AG168" i="41" s="1"/>
  <c r="AF171" i="41"/>
  <c r="AF168" i="41" s="1"/>
  <c r="AE171" i="41"/>
  <c r="AE168" i="41" s="1"/>
  <c r="AC171" i="41"/>
  <c r="AC168" i="41" s="1"/>
  <c r="AB171" i="41"/>
  <c r="AB168" i="41" s="1"/>
  <c r="AA171" i="41"/>
  <c r="AA168" i="41" s="1"/>
  <c r="Y171" i="41"/>
  <c r="Y168" i="41" s="1"/>
  <c r="X171" i="41"/>
  <c r="X168" i="41" s="1"/>
  <c r="W171" i="41"/>
  <c r="W168" i="41" s="1"/>
  <c r="U171" i="41"/>
  <c r="U168" i="41" s="1"/>
  <c r="T171" i="41"/>
  <c r="T168" i="41" s="1"/>
  <c r="S171" i="41"/>
  <c r="S168" i="41" s="1"/>
  <c r="Q171" i="41"/>
  <c r="Q168" i="41" s="1"/>
  <c r="P171" i="41"/>
  <c r="P168" i="41" s="1"/>
  <c r="O171" i="41"/>
  <c r="O168" i="41" s="1"/>
  <c r="M171" i="41"/>
  <c r="M168" i="41" s="1"/>
  <c r="L171" i="41"/>
  <c r="L168" i="41" s="1"/>
  <c r="K171" i="41"/>
  <c r="K168" i="41" s="1"/>
  <c r="I171" i="41"/>
  <c r="I168" i="41" s="1"/>
  <c r="H171" i="41"/>
  <c r="H168" i="41" s="1"/>
  <c r="G171" i="41"/>
  <c r="G168" i="41" s="1"/>
  <c r="CC167" i="41"/>
  <c r="CB167" i="41"/>
  <c r="CA167" i="41"/>
  <c r="BY167" i="41"/>
  <c r="BX167" i="41"/>
  <c r="BW167" i="41"/>
  <c r="BU167" i="41"/>
  <c r="BT167" i="41"/>
  <c r="BS167" i="41"/>
  <c r="BQ167" i="41"/>
  <c r="BP167" i="41"/>
  <c r="BO167" i="41"/>
  <c r="BM167" i="41"/>
  <c r="BL167" i="41"/>
  <c r="BK167" i="41"/>
  <c r="BI167" i="41"/>
  <c r="BH167" i="41"/>
  <c r="BG167" i="41"/>
  <c r="BE167" i="41"/>
  <c r="BD167" i="41"/>
  <c r="BC167" i="41"/>
  <c r="BA167" i="41"/>
  <c r="AZ167" i="41"/>
  <c r="AY167" i="41"/>
  <c r="AW167" i="41"/>
  <c r="AV167" i="41"/>
  <c r="AU167" i="41"/>
  <c r="AS167" i="41"/>
  <c r="AR167" i="41"/>
  <c r="AQ167" i="41"/>
  <c r="AO167" i="41"/>
  <c r="AN167" i="41"/>
  <c r="AM167" i="41"/>
  <c r="AK167" i="41"/>
  <c r="AJ167" i="41"/>
  <c r="AI167" i="41"/>
  <c r="AL165" i="41"/>
  <c r="CC164" i="41"/>
  <c r="CB164" i="41"/>
  <c r="CA164" i="41"/>
  <c r="BY164" i="41"/>
  <c r="BX164" i="41"/>
  <c r="BW164" i="41"/>
  <c r="BU164" i="41"/>
  <c r="BT164" i="41"/>
  <c r="BS164" i="41"/>
  <c r="BQ164" i="41"/>
  <c r="BP164" i="41"/>
  <c r="BO164" i="41"/>
  <c r="BN164" i="41"/>
  <c r="BN157" i="41" s="1"/>
  <c r="BM164" i="41"/>
  <c r="BL164" i="41"/>
  <c r="BK164" i="41"/>
  <c r="BI164" i="41"/>
  <c r="BH164" i="41"/>
  <c r="BG164" i="41"/>
  <c r="BE164" i="41"/>
  <c r="BD164" i="41"/>
  <c r="BC164" i="41"/>
  <c r="BA164" i="41"/>
  <c r="AZ164" i="41"/>
  <c r="AY164" i="41"/>
  <c r="AW164" i="41"/>
  <c r="AV164" i="41"/>
  <c r="AU164" i="41"/>
  <c r="AS164" i="41"/>
  <c r="AR164" i="41"/>
  <c r="AQ164" i="41"/>
  <c r="AO164" i="41"/>
  <c r="AN164" i="41"/>
  <c r="AM164" i="41"/>
  <c r="AK164" i="41"/>
  <c r="AJ164" i="41"/>
  <c r="AI164" i="41"/>
  <c r="AI157" i="41" s="1"/>
  <c r="AG164" i="41"/>
  <c r="AG157" i="41" s="1"/>
  <c r="AF164" i="41"/>
  <c r="AF157" i="41" s="1"/>
  <c r="AE164" i="41"/>
  <c r="AE157" i="41" s="1"/>
  <c r="AC164" i="41"/>
  <c r="AC157" i="41" s="1"/>
  <c r="AB164" i="41"/>
  <c r="AB157" i="41" s="1"/>
  <c r="AA164" i="41"/>
  <c r="AA157" i="41" s="1"/>
  <c r="Y164" i="41"/>
  <c r="Y157" i="41" s="1"/>
  <c r="X164" i="41"/>
  <c r="X157" i="41" s="1"/>
  <c r="W164" i="41"/>
  <c r="W157" i="41" s="1"/>
  <c r="U164" i="41"/>
  <c r="U157" i="41" s="1"/>
  <c r="T164" i="41"/>
  <c r="T157" i="41" s="1"/>
  <c r="S164" i="41"/>
  <c r="S157" i="41" s="1"/>
  <c r="Q164" i="41"/>
  <c r="Q157" i="41" s="1"/>
  <c r="P164" i="41"/>
  <c r="P157" i="41" s="1"/>
  <c r="O164" i="41"/>
  <c r="O157" i="41" s="1"/>
  <c r="M164" i="41"/>
  <c r="L164" i="41"/>
  <c r="L157" i="41" s="1"/>
  <c r="K164" i="41"/>
  <c r="K157" i="41" s="1"/>
  <c r="I164" i="41"/>
  <c r="I157" i="41" s="1"/>
  <c r="H164" i="41"/>
  <c r="H157" i="41" s="1"/>
  <c r="G164" i="41"/>
  <c r="G157" i="41" s="1"/>
  <c r="BJ163" i="41"/>
  <c r="BF163" i="41"/>
  <c r="AX163" i="41"/>
  <c r="AP163" i="41"/>
  <c r="AL163" i="41"/>
  <c r="AP162" i="41"/>
  <c r="N162" i="41"/>
  <c r="CD161" i="41"/>
  <c r="BZ161" i="41"/>
  <c r="BR161" i="41"/>
  <c r="BJ161" i="41"/>
  <c r="BF161" i="41"/>
  <c r="AX161" i="41"/>
  <c r="AP161" i="41"/>
  <c r="AL161" i="41"/>
  <c r="AH161" i="41"/>
  <c r="AD161" i="41"/>
  <c r="Z161" i="41"/>
  <c r="V161" i="41"/>
  <c r="N161" i="41"/>
  <c r="J161" i="41"/>
  <c r="BB157" i="41"/>
  <c r="CC156" i="41"/>
  <c r="CB156" i="41"/>
  <c r="CA156" i="41"/>
  <c r="BY156" i="41"/>
  <c r="BX156" i="41"/>
  <c r="BW156" i="41"/>
  <c r="BU156" i="41"/>
  <c r="BT156" i="41"/>
  <c r="BS156" i="41"/>
  <c r="BQ156" i="41"/>
  <c r="BP156" i="41"/>
  <c r="BO156" i="41"/>
  <c r="BM156" i="41"/>
  <c r="BL156" i="41"/>
  <c r="BK156" i="41"/>
  <c r="BI156" i="41"/>
  <c r="BH156" i="41"/>
  <c r="BG156" i="41"/>
  <c r="BE156" i="41"/>
  <c r="BD156" i="41"/>
  <c r="BC156" i="41"/>
  <c r="BA156" i="41"/>
  <c r="AZ156" i="41"/>
  <c r="AY156" i="41"/>
  <c r="AW156" i="41"/>
  <c r="AV156" i="41"/>
  <c r="AU156" i="41"/>
  <c r="AS156" i="41"/>
  <c r="AR156" i="41"/>
  <c r="AQ156" i="41"/>
  <c r="AO156" i="41"/>
  <c r="AN156" i="41"/>
  <c r="AM156" i="41"/>
  <c r="AK156" i="41"/>
  <c r="AJ156" i="41"/>
  <c r="AI156" i="41"/>
  <c r="Q156" i="41"/>
  <c r="P156" i="41"/>
  <c r="O156" i="41"/>
  <c r="M156" i="41"/>
  <c r="L156" i="41"/>
  <c r="K156" i="41"/>
  <c r="BN154" i="41"/>
  <c r="BJ154" i="41"/>
  <c r="BJ156" i="41" s="1"/>
  <c r="BB154" i="41"/>
  <c r="AL154" i="41"/>
  <c r="R154" i="41"/>
  <c r="N154" i="41"/>
  <c r="CC153" i="41"/>
  <c r="CB153" i="41"/>
  <c r="CA153" i="41"/>
  <c r="BZ153" i="41"/>
  <c r="BY153" i="41"/>
  <c r="BX153" i="41"/>
  <c r="BW153" i="41"/>
  <c r="BV153" i="41"/>
  <c r="BU153" i="41"/>
  <c r="BT153" i="41"/>
  <c r="BS153" i="41"/>
  <c r="BQ153" i="41"/>
  <c r="BP153" i="41"/>
  <c r="BO153" i="41"/>
  <c r="BM153" i="41"/>
  <c r="BL153" i="41"/>
  <c r="BK153" i="41"/>
  <c r="BI153" i="41"/>
  <c r="BH153" i="41"/>
  <c r="BG153" i="41"/>
  <c r="BE153" i="41"/>
  <c r="BD153" i="41"/>
  <c r="BC153" i="41"/>
  <c r="BC146" i="41" s="1"/>
  <c r="BA153" i="41"/>
  <c r="AZ153" i="41"/>
  <c r="AY153" i="41"/>
  <c r="AW153" i="41"/>
  <c r="AV153" i="41"/>
  <c r="AU153" i="41"/>
  <c r="AU146" i="41" s="1"/>
  <c r="AS153" i="41"/>
  <c r="AR153" i="41"/>
  <c r="AQ153" i="41"/>
  <c r="AP153" i="41"/>
  <c r="AP156" i="41" s="1"/>
  <c r="AP146" i="41" s="1"/>
  <c r="AO153" i="41"/>
  <c r="AN153" i="41"/>
  <c r="AN146" i="41" s="1"/>
  <c r="AM153" i="41"/>
  <c r="AK153" i="41"/>
  <c r="AJ153" i="41"/>
  <c r="AI153" i="41"/>
  <c r="AG153" i="41"/>
  <c r="AG146" i="41" s="1"/>
  <c r="AF153" i="41"/>
  <c r="AF146" i="41" s="1"/>
  <c r="AC153" i="41"/>
  <c r="AC146" i="41" s="1"/>
  <c r="AB153" i="41"/>
  <c r="AB146" i="41" s="1"/>
  <c r="AA153" i="41"/>
  <c r="Y153" i="41"/>
  <c r="Y146" i="41" s="1"/>
  <c r="X153" i="41"/>
  <c r="X146" i="41" s="1"/>
  <c r="W153" i="41"/>
  <c r="W146" i="41" s="1"/>
  <c r="V153" i="41"/>
  <c r="V146" i="41" s="1"/>
  <c r="U153" i="41"/>
  <c r="U146" i="41" s="1"/>
  <c r="T153" i="41"/>
  <c r="T146" i="41" s="1"/>
  <c r="S153" i="41"/>
  <c r="S146" i="41" s="1"/>
  <c r="Q153" i="41"/>
  <c r="P153" i="41"/>
  <c r="P146" i="41" s="1"/>
  <c r="O153" i="41"/>
  <c r="M153" i="41"/>
  <c r="L153" i="41"/>
  <c r="K153" i="41"/>
  <c r="I153" i="41"/>
  <c r="I146" i="41" s="1"/>
  <c r="H153" i="41"/>
  <c r="H146" i="41" s="1"/>
  <c r="G153" i="41"/>
  <c r="G146" i="41" s="1"/>
  <c r="CD152" i="41"/>
  <c r="BN152" i="41"/>
  <c r="BJ152" i="41"/>
  <c r="AL152" i="41"/>
  <c r="BN151" i="41"/>
  <c r="BJ151" i="41"/>
  <c r="BB151" i="41"/>
  <c r="Z151" i="41"/>
  <c r="R151" i="41"/>
  <c r="N151" i="41"/>
  <c r="J151" i="41"/>
  <c r="CD150" i="41"/>
  <c r="BN150" i="41"/>
  <c r="BJ150" i="41"/>
  <c r="BB150" i="41"/>
  <c r="AL150" i="41"/>
  <c r="R150" i="41"/>
  <c r="N150" i="41"/>
  <c r="CD149" i="41"/>
  <c r="BN149" i="41"/>
  <c r="N149" i="41"/>
  <c r="CD148" i="41"/>
  <c r="BN148" i="41"/>
  <c r="BJ148" i="41"/>
  <c r="BB148" i="41"/>
  <c r="R148" i="41"/>
  <c r="N148" i="41"/>
  <c r="J148" i="41"/>
  <c r="BN147" i="41"/>
  <c r="BJ147" i="41"/>
  <c r="BB147" i="41"/>
  <c r="R147" i="41"/>
  <c r="N147" i="41"/>
  <c r="BF146" i="41"/>
  <c r="AX146" i="41"/>
  <c r="AT146" i="41"/>
  <c r="AH146" i="41"/>
  <c r="AE146" i="41"/>
  <c r="AD146" i="41"/>
  <c r="AA146" i="41"/>
  <c r="CD145" i="41"/>
  <c r="CC145" i="41"/>
  <c r="CB145" i="41"/>
  <c r="CA145" i="41"/>
  <c r="BZ145" i="41"/>
  <c r="BY145" i="41"/>
  <c r="BX145" i="41"/>
  <c r="BW145" i="41"/>
  <c r="BV145" i="41"/>
  <c r="BU145" i="41"/>
  <c r="BT145" i="41"/>
  <c r="BS145" i="41"/>
  <c r="BR145" i="41"/>
  <c r="BQ145" i="41"/>
  <c r="BP145" i="41"/>
  <c r="BO145" i="41"/>
  <c r="BM145" i="41"/>
  <c r="BL145" i="41"/>
  <c r="BK145" i="41"/>
  <c r="BI145" i="41"/>
  <c r="BH145" i="41"/>
  <c r="BG145" i="41"/>
  <c r="BE145" i="41"/>
  <c r="BD145" i="41"/>
  <c r="BC145" i="41"/>
  <c r="BA145" i="41"/>
  <c r="AZ145" i="41"/>
  <c r="AY145" i="41"/>
  <c r="AY135" i="41" s="1"/>
  <c r="AW145" i="41"/>
  <c r="AV145" i="41"/>
  <c r="AU145" i="41"/>
  <c r="AS145" i="41"/>
  <c r="AR145" i="41"/>
  <c r="AQ145" i="41"/>
  <c r="AP145" i="41"/>
  <c r="AO145" i="41"/>
  <c r="AN145" i="41"/>
  <c r="AM145" i="41"/>
  <c r="AK145" i="41"/>
  <c r="AJ145" i="41"/>
  <c r="AI145" i="41"/>
  <c r="Q145" i="41"/>
  <c r="P145" i="41"/>
  <c r="O145" i="41"/>
  <c r="M145" i="41"/>
  <c r="L145" i="41"/>
  <c r="K145" i="41"/>
  <c r="BN143" i="41"/>
  <c r="BJ143" i="41"/>
  <c r="BB143" i="41"/>
  <c r="AL143" i="41"/>
  <c r="R143" i="41"/>
  <c r="N143" i="41"/>
  <c r="BY142" i="41"/>
  <c r="BX142" i="41"/>
  <c r="BX135" i="41" s="1"/>
  <c r="BW142" i="41"/>
  <c r="BW135" i="41" s="1"/>
  <c r="BU142" i="41"/>
  <c r="BT142" i="41"/>
  <c r="BS142" i="41"/>
  <c r="BQ142" i="41"/>
  <c r="BP142" i="41"/>
  <c r="BO142" i="41"/>
  <c r="BM142" i="41"/>
  <c r="BL142" i="41"/>
  <c r="BK142" i="41"/>
  <c r="BI142" i="41"/>
  <c r="BH142" i="41"/>
  <c r="BG142" i="41"/>
  <c r="BE142" i="41"/>
  <c r="BD142" i="41"/>
  <c r="BC142" i="41"/>
  <c r="BA142" i="41"/>
  <c r="AZ142" i="41"/>
  <c r="AV142" i="41"/>
  <c r="AU142" i="41"/>
  <c r="AS142" i="41"/>
  <c r="AR142" i="41"/>
  <c r="AQ142" i="41"/>
  <c r="AO142" i="41"/>
  <c r="AN142" i="41"/>
  <c r="AM142" i="41"/>
  <c r="AK142" i="41"/>
  <c r="AJ142" i="41"/>
  <c r="AI142" i="41"/>
  <c r="AG142" i="41"/>
  <c r="AG135" i="41" s="1"/>
  <c r="AF142" i="41"/>
  <c r="AF135" i="41" s="1"/>
  <c r="AE142" i="41"/>
  <c r="AE135" i="41" s="1"/>
  <c r="AC142" i="41"/>
  <c r="AC135" i="41" s="1"/>
  <c r="AB142" i="41"/>
  <c r="AB135" i="41" s="1"/>
  <c r="AA142" i="41"/>
  <c r="Y142" i="41"/>
  <c r="X142" i="41"/>
  <c r="X135" i="41" s="1"/>
  <c r="W142" i="41"/>
  <c r="W135" i="41" s="1"/>
  <c r="U142" i="41"/>
  <c r="T142" i="41"/>
  <c r="T135" i="41" s="1"/>
  <c r="S142" i="41"/>
  <c r="S135" i="41" s="1"/>
  <c r="Q142" i="41"/>
  <c r="M142" i="41"/>
  <c r="L142" i="41"/>
  <c r="K142" i="41"/>
  <c r="I142" i="41"/>
  <c r="I135" i="41" s="1"/>
  <c r="H142" i="41"/>
  <c r="H135" i="41" s="1"/>
  <c r="BN141" i="41"/>
  <c r="BJ141" i="41"/>
  <c r="BF141" i="41"/>
  <c r="AT141" i="41"/>
  <c r="AP141" i="41"/>
  <c r="AL141" i="41"/>
  <c r="BN140" i="41"/>
  <c r="BJ140" i="41"/>
  <c r="BB140" i="41"/>
  <c r="AT140" i="41"/>
  <c r="AP140" i="41"/>
  <c r="R140" i="41"/>
  <c r="N140" i="41"/>
  <c r="CC142" i="41"/>
  <c r="CB142" i="41"/>
  <c r="CB135" i="41" s="1"/>
  <c r="CA142" i="41"/>
  <c r="CA135" i="41" s="1"/>
  <c r="BZ139" i="41"/>
  <c r="BV139" i="41"/>
  <c r="BR139" i="41"/>
  <c r="BN139" i="41"/>
  <c r="BJ139" i="41"/>
  <c r="BF139" i="41"/>
  <c r="BB139" i="41"/>
  <c r="AX139" i="41"/>
  <c r="AT139" i="41"/>
  <c r="AP139" i="41"/>
  <c r="AL139" i="41"/>
  <c r="AH139" i="41"/>
  <c r="AD139" i="41"/>
  <c r="V139" i="41"/>
  <c r="R139" i="41"/>
  <c r="N139" i="41"/>
  <c r="CD138" i="41"/>
  <c r="BN138" i="41"/>
  <c r="N138" i="41"/>
  <c r="CD137" i="41"/>
  <c r="BN137" i="41"/>
  <c r="BJ137" i="41"/>
  <c r="BB137" i="41"/>
  <c r="R137" i="41"/>
  <c r="N137" i="41"/>
  <c r="J137" i="41"/>
  <c r="BN136" i="41"/>
  <c r="BJ136" i="41"/>
  <c r="BB136" i="41"/>
  <c r="R136" i="41"/>
  <c r="N136" i="41"/>
  <c r="AA135" i="41"/>
  <c r="D634" i="29"/>
  <c r="E634" i="29"/>
  <c r="F634" i="29"/>
  <c r="AT12" i="42"/>
  <c r="AR12" i="42"/>
  <c r="AP12" i="42"/>
  <c r="AN12" i="42"/>
  <c r="T12" i="42"/>
  <c r="R12" i="42"/>
  <c r="P12" i="42"/>
  <c r="N12" i="42"/>
  <c r="L12" i="42"/>
  <c r="AT11" i="42"/>
  <c r="AR11" i="42"/>
  <c r="AP11" i="42"/>
  <c r="AN11" i="42"/>
  <c r="T11" i="42"/>
  <c r="R11" i="42"/>
  <c r="P11" i="42"/>
  <c r="N11" i="42"/>
  <c r="L11" i="42"/>
  <c r="AT10" i="42"/>
  <c r="AR10" i="42"/>
  <c r="AP10" i="42"/>
  <c r="AN10" i="42"/>
  <c r="T10" i="42"/>
  <c r="R10" i="42"/>
  <c r="P10" i="42"/>
  <c r="N10" i="42"/>
  <c r="L10" i="42"/>
  <c r="AT9" i="42"/>
  <c r="AR9" i="42"/>
  <c r="AP9" i="42"/>
  <c r="AN9" i="42"/>
  <c r="T9" i="42"/>
  <c r="R9" i="42"/>
  <c r="P9" i="42"/>
  <c r="N9" i="42"/>
  <c r="L9" i="42"/>
  <c r="AT8" i="42"/>
  <c r="AR8" i="42"/>
  <c r="AP8" i="42"/>
  <c r="AN8" i="42"/>
  <c r="T8" i="42"/>
  <c r="R8" i="42"/>
  <c r="P8" i="42"/>
  <c r="N8" i="42"/>
  <c r="BY146" i="41" l="1"/>
  <c r="BO157" i="41"/>
  <c r="AR135" i="41"/>
  <c r="Q135" i="41"/>
  <c r="AH135" i="41"/>
  <c r="BT157" i="41"/>
  <c r="CB157" i="41"/>
  <c r="AO146" i="41"/>
  <c r="AW146" i="41"/>
  <c r="BE146" i="41"/>
  <c r="BR153" i="41"/>
  <c r="AJ146" i="41"/>
  <c r="BP146" i="41"/>
  <c r="K135" i="41"/>
  <c r="AZ135" i="41"/>
  <c r="BH135" i="41"/>
  <c r="BP135" i="41"/>
  <c r="AM146" i="41"/>
  <c r="AN157" i="41"/>
  <c r="AV157" i="41"/>
  <c r="BD157" i="41"/>
  <c r="BL157" i="41"/>
  <c r="L135" i="41"/>
  <c r="M135" i="41"/>
  <c r="AV146" i="41"/>
  <c r="BD146" i="41"/>
  <c r="BL146" i="41"/>
  <c r="BO135" i="41"/>
  <c r="AR157" i="41"/>
  <c r="AQ135" i="41"/>
  <c r="AJ135" i="41"/>
  <c r="AL153" i="41"/>
  <c r="CD153" i="41"/>
  <c r="BP157" i="41"/>
  <c r="V157" i="41"/>
  <c r="J157" i="41"/>
  <c r="R164" i="41"/>
  <c r="R157" i="41" s="1"/>
  <c r="AO157" i="41"/>
  <c r="AW157" i="41"/>
  <c r="BM157" i="41"/>
  <c r="AQ157" i="41"/>
  <c r="BU157" i="41"/>
  <c r="BQ146" i="41"/>
  <c r="AS146" i="41"/>
  <c r="BZ164" i="41"/>
  <c r="C146" i="41"/>
  <c r="AL156" i="41"/>
  <c r="BF164" i="41"/>
  <c r="BQ135" i="41"/>
  <c r="AS135" i="41"/>
  <c r="BC135" i="41"/>
  <c r="BK135" i="41"/>
  <c r="BS135" i="41"/>
  <c r="L146" i="41"/>
  <c r="D157" i="41"/>
  <c r="N156" i="41"/>
  <c r="AM135" i="41"/>
  <c r="AU135" i="41"/>
  <c r="BD135" i="41"/>
  <c r="BL135" i="41"/>
  <c r="M146" i="41"/>
  <c r="AR146" i="41"/>
  <c r="BH146" i="41"/>
  <c r="AS157" i="41"/>
  <c r="BI157" i="41"/>
  <c r="J135" i="41"/>
  <c r="CC135" i="41"/>
  <c r="CD135" i="41" s="1"/>
  <c r="AN135" i="41"/>
  <c r="O146" i="41"/>
  <c r="BX146" i="41"/>
  <c r="BQ157" i="41"/>
  <c r="C135" i="41"/>
  <c r="D135" i="41"/>
  <c r="D146" i="41"/>
  <c r="R145" i="41"/>
  <c r="AU157" i="41"/>
  <c r="F156" i="41"/>
  <c r="F167" i="41"/>
  <c r="BO146" i="41"/>
  <c r="F168" i="41"/>
  <c r="V142" i="41"/>
  <c r="U135" i="41"/>
  <c r="V135" i="41" s="1"/>
  <c r="BT135" i="41"/>
  <c r="CD164" i="41"/>
  <c r="CD171" i="41"/>
  <c r="AV135" i="41"/>
  <c r="AX142" i="41"/>
  <c r="BE135" i="41"/>
  <c r="AI146" i="41"/>
  <c r="BE157" i="41"/>
  <c r="F171" i="41"/>
  <c r="AQ146" i="41"/>
  <c r="BG146" i="41"/>
  <c r="AY157" i="41"/>
  <c r="O135" i="41"/>
  <c r="AI135" i="41"/>
  <c r="BT146" i="41"/>
  <c r="AM157" i="41"/>
  <c r="BC157" i="41"/>
  <c r="BK157" i="41"/>
  <c r="AZ157" i="41"/>
  <c r="BX157" i="41"/>
  <c r="F164" i="41"/>
  <c r="P135" i="41"/>
  <c r="BW146" i="41"/>
  <c r="R156" i="41"/>
  <c r="BN156" i="41"/>
  <c r="BS157" i="41"/>
  <c r="CA157" i="41"/>
  <c r="BA157" i="41"/>
  <c r="C157" i="41"/>
  <c r="J146" i="41"/>
  <c r="E146" i="41"/>
  <c r="E135" i="41"/>
  <c r="F142" i="41"/>
  <c r="BU146" i="41"/>
  <c r="BS146" i="41"/>
  <c r="BK146" i="41"/>
  <c r="BM146" i="41"/>
  <c r="BN142" i="41"/>
  <c r="BM135" i="41"/>
  <c r="BW157" i="41"/>
  <c r="BY157" i="41"/>
  <c r="BZ142" i="41"/>
  <c r="BY135" i="41"/>
  <c r="BZ135" i="41" s="1"/>
  <c r="BV142" i="41"/>
  <c r="BU135" i="41"/>
  <c r="BR142" i="41"/>
  <c r="BR164" i="41"/>
  <c r="BG135" i="41"/>
  <c r="BJ142" i="41"/>
  <c r="BI135" i="41"/>
  <c r="BJ153" i="41"/>
  <c r="BI146" i="41"/>
  <c r="BG157" i="41"/>
  <c r="BH157" i="41"/>
  <c r="BF142" i="41"/>
  <c r="AW135" i="41"/>
  <c r="AT142" i="41"/>
  <c r="AT164" i="41"/>
  <c r="AP164" i="41"/>
  <c r="AP142" i="41"/>
  <c r="AO135" i="41"/>
  <c r="AZ146" i="41"/>
  <c r="AY146" i="41"/>
  <c r="BB145" i="41"/>
  <c r="BB142" i="41"/>
  <c r="BA135" i="41"/>
  <c r="BB156" i="41"/>
  <c r="BB153" i="41"/>
  <c r="BA146" i="41"/>
  <c r="AL145" i="41"/>
  <c r="AL142" i="41"/>
  <c r="AK135" i="41"/>
  <c r="AK157" i="41"/>
  <c r="AJ157" i="41"/>
  <c r="AL167" i="41"/>
  <c r="AH142" i="41"/>
  <c r="AD157" i="41"/>
  <c r="AD164" i="41"/>
  <c r="Z142" i="41"/>
  <c r="Y135" i="41"/>
  <c r="Z135" i="41" s="1"/>
  <c r="Z153" i="41"/>
  <c r="CB146" i="41"/>
  <c r="CC146" i="41"/>
  <c r="CA146" i="41"/>
  <c r="CC157" i="41"/>
  <c r="CD142" i="41"/>
  <c r="R142" i="41"/>
  <c r="R153" i="41"/>
  <c r="N145" i="41"/>
  <c r="N142" i="41"/>
  <c r="N164" i="41"/>
  <c r="K146" i="41"/>
  <c r="N153" i="41"/>
  <c r="J153" i="41"/>
  <c r="J142" i="41"/>
  <c r="CC168" i="41"/>
  <c r="CD168" i="41" s="1"/>
  <c r="E157" i="41"/>
  <c r="F153" i="41"/>
  <c r="AH157" i="41"/>
  <c r="Z157" i="41"/>
  <c r="AD135" i="41"/>
  <c r="AD142" i="41"/>
  <c r="Q146" i="41"/>
  <c r="R146" i="41" s="1"/>
  <c r="Z164" i="41"/>
  <c r="AL164" i="41"/>
  <c r="AX164" i="41"/>
  <c r="M157" i="41"/>
  <c r="N157" i="41" s="1"/>
  <c r="BJ164" i="41"/>
  <c r="BV164" i="41"/>
  <c r="BN153" i="41"/>
  <c r="AK146" i="41"/>
  <c r="J164" i="41"/>
  <c r="V164" i="41"/>
  <c r="AH164" i="41"/>
  <c r="CD139" i="41"/>
  <c r="BV157" i="41" l="1"/>
  <c r="AT135" i="41"/>
  <c r="R135" i="41"/>
  <c r="AX157" i="41"/>
  <c r="F135" i="41"/>
  <c r="CD157" i="41"/>
  <c r="AL135" i="41"/>
  <c r="BB135" i="41"/>
  <c r="AP157" i="41"/>
  <c r="BF157" i="41"/>
  <c r="AP135" i="41"/>
  <c r="BR157" i="41"/>
  <c r="N135" i="41"/>
  <c r="BR135" i="41"/>
  <c r="N146" i="41"/>
  <c r="BJ135" i="41"/>
  <c r="BN135" i="41"/>
  <c r="BZ157" i="41"/>
  <c r="BN146" i="41"/>
  <c r="F157" i="41"/>
  <c r="BF135" i="41"/>
  <c r="AL157" i="41"/>
  <c r="AX135" i="41"/>
  <c r="BB146" i="41"/>
  <c r="F146" i="41"/>
  <c r="BV135" i="41"/>
  <c r="BJ146" i="41"/>
  <c r="BJ157" i="41"/>
  <c r="CD146" i="41"/>
  <c r="D14" i="27" l="1"/>
  <c r="AN14" i="27" s="1"/>
  <c r="F12" i="27"/>
  <c r="F10" i="27"/>
  <c r="F9" i="27"/>
  <c r="E43" i="27"/>
  <c r="D43" i="27"/>
  <c r="C43" i="27"/>
  <c r="F41" i="27"/>
  <c r="E39" i="27"/>
  <c r="D39" i="27"/>
  <c r="C39" i="27"/>
  <c r="F37" i="27"/>
  <c r="E36" i="27"/>
  <c r="AO36" i="27" s="1"/>
  <c r="D36" i="27"/>
  <c r="AN36" i="27" s="1"/>
  <c r="C36" i="27"/>
  <c r="AM36" i="27" s="1"/>
  <c r="F35" i="27"/>
  <c r="F34" i="27"/>
  <c r="F33" i="27"/>
  <c r="E28" i="27"/>
  <c r="D28" i="27"/>
  <c r="C28" i="27"/>
  <c r="F26" i="27"/>
  <c r="E25" i="27"/>
  <c r="D25" i="27"/>
  <c r="C25" i="27"/>
  <c r="F24" i="27"/>
  <c r="F23" i="27"/>
  <c r="F22" i="27"/>
  <c r="F21" i="27"/>
  <c r="F20" i="27"/>
  <c r="F19" i="27"/>
  <c r="D17" i="27"/>
  <c r="C17" i="27"/>
  <c r="F13" i="27"/>
  <c r="C40" i="27" l="1"/>
  <c r="D40" i="27"/>
  <c r="F11" i="27"/>
  <c r="E14" i="27"/>
  <c r="AO14" i="27" s="1"/>
  <c r="F8" i="27"/>
  <c r="C14" i="27"/>
  <c r="AM14" i="27" s="1"/>
  <c r="D29" i="27"/>
  <c r="AN29" i="27" s="1"/>
  <c r="E29" i="27"/>
  <c r="AO29" i="27" s="1"/>
  <c r="E18" i="27"/>
  <c r="F36" i="27"/>
  <c r="F43" i="27"/>
  <c r="C29" i="27"/>
  <c r="AM29" i="27" s="1"/>
  <c r="F39" i="27"/>
  <c r="C18" i="27"/>
  <c r="D18" i="27"/>
  <c r="F28" i="27"/>
  <c r="D7" i="27"/>
  <c r="AN7" i="27" s="1"/>
  <c r="F17" i="27"/>
  <c r="F25" i="27"/>
  <c r="E40" i="27"/>
  <c r="F716" i="29"/>
  <c r="E716" i="29"/>
  <c r="D716" i="29"/>
  <c r="C7" i="27" l="1"/>
  <c r="AM7" i="27" s="1"/>
  <c r="E7" i="27"/>
  <c r="AO7" i="27" s="1"/>
  <c r="F14" i="27"/>
  <c r="F29" i="27"/>
  <c r="F18" i="27"/>
  <c r="F40" i="27"/>
  <c r="BN206" i="41"/>
  <c r="BN199" i="41" s="1"/>
  <c r="F7" i="27" l="1"/>
  <c r="BI206" i="41"/>
  <c r="BH206" i="41"/>
  <c r="BG206" i="41"/>
  <c r="V195" i="41"/>
  <c r="V188" i="41" s="1"/>
  <c r="BJ206" i="41" l="1"/>
  <c r="G629" i="29"/>
  <c r="E627" i="29" l="1"/>
  <c r="F627" i="29"/>
  <c r="G627" i="29" l="1"/>
  <c r="U28" i="27"/>
  <c r="AX28" i="27" s="1"/>
  <c r="U25" i="27"/>
  <c r="AX25" i="27" s="1"/>
  <c r="AY35" i="27" l="1"/>
  <c r="R54" i="33" l="1"/>
  <c r="AV54" i="33" s="1"/>
  <c r="Q54" i="33"/>
  <c r="P54" i="33"/>
  <c r="S53" i="33"/>
  <c r="R50" i="33"/>
  <c r="AV50" i="33" s="1"/>
  <c r="Q50" i="33"/>
  <c r="P50" i="33"/>
  <c r="R141" i="33"/>
  <c r="AV141" i="33" s="1"/>
  <c r="Q141" i="33"/>
  <c r="P141" i="33"/>
  <c r="S139" i="33"/>
  <c r="P23" i="33"/>
  <c r="AT23" i="33" s="1"/>
  <c r="R190" i="33"/>
  <c r="Q190" i="33"/>
  <c r="AU190" i="33" s="1"/>
  <c r="P190" i="33"/>
  <c r="S189" i="33"/>
  <c r="R187" i="33"/>
  <c r="Q187" i="33"/>
  <c r="AU187" i="33" s="1"/>
  <c r="P187" i="33"/>
  <c r="BK27" i="33"/>
  <c r="BJ27" i="33"/>
  <c r="BI27" i="33"/>
  <c r="BH27" i="33"/>
  <c r="BG27" i="33"/>
  <c r="BF27" i="33"/>
  <c r="BE27" i="33"/>
  <c r="BD27" i="33"/>
  <c r="BC27" i="33"/>
  <c r="AM27" i="33"/>
  <c r="AI27" i="33"/>
  <c r="AE27" i="33"/>
  <c r="R9" i="33"/>
  <c r="AV9" i="33" s="1"/>
  <c r="Q9" i="33"/>
  <c r="AU9" i="33" s="1"/>
  <c r="P9" i="33"/>
  <c r="AT9" i="33" s="1"/>
  <c r="BK21" i="33"/>
  <c r="BJ21" i="33"/>
  <c r="BI21" i="33"/>
  <c r="BH21" i="33"/>
  <c r="BG21" i="33"/>
  <c r="BF21" i="33"/>
  <c r="BE21" i="33"/>
  <c r="BD21" i="33"/>
  <c r="BC21" i="33"/>
  <c r="AM21" i="33"/>
  <c r="AI21" i="33"/>
  <c r="AE21" i="33"/>
  <c r="AA21" i="33"/>
  <c r="S11" i="33"/>
  <c r="Q121" i="33"/>
  <c r="R121" i="33"/>
  <c r="AV121" i="33" s="1"/>
  <c r="P121" i="33"/>
  <c r="S124" i="33"/>
  <c r="S123" i="33"/>
  <c r="S122" i="33"/>
  <c r="R125" i="33"/>
  <c r="AV125" i="33" s="1"/>
  <c r="Q125" i="33"/>
  <c r="P125" i="33"/>
  <c r="S20" i="33"/>
  <c r="R183" i="33"/>
  <c r="AV183" i="33" s="1"/>
  <c r="Q183" i="33"/>
  <c r="P183" i="33"/>
  <c r="R175" i="33"/>
  <c r="AV175" i="33" s="1"/>
  <c r="Q175" i="33"/>
  <c r="P175" i="33"/>
  <c r="S173" i="33"/>
  <c r="R172" i="33"/>
  <c r="AV172" i="33" s="1"/>
  <c r="Q172" i="33"/>
  <c r="P172" i="33"/>
  <c r="S170" i="33"/>
  <c r="S169" i="33"/>
  <c r="S167" i="33"/>
  <c r="S166" i="33"/>
  <c r="R164" i="33"/>
  <c r="AV164" i="33" s="1"/>
  <c r="Q164" i="33"/>
  <c r="AU164" i="33" s="1"/>
  <c r="P164" i="33"/>
  <c r="S162" i="33"/>
  <c r="R161" i="33"/>
  <c r="AV161" i="33" s="1"/>
  <c r="Q161" i="33"/>
  <c r="P161" i="33"/>
  <c r="S159" i="33"/>
  <c r="S158" i="33"/>
  <c r="S156" i="33"/>
  <c r="S155" i="33"/>
  <c r="R153" i="33"/>
  <c r="Q153" i="33"/>
  <c r="AU153" i="33" s="1"/>
  <c r="P153" i="33"/>
  <c r="S151" i="33"/>
  <c r="R150" i="33"/>
  <c r="AV150" i="33" s="1"/>
  <c r="Q150" i="33"/>
  <c r="P150" i="33"/>
  <c r="S148" i="33"/>
  <c r="S145" i="33"/>
  <c r="S144" i="33"/>
  <c r="R136" i="33"/>
  <c r="AV136" i="33" s="1"/>
  <c r="Q136" i="33"/>
  <c r="P136" i="33"/>
  <c r="S134" i="33"/>
  <c r="R133" i="33"/>
  <c r="AV133" i="33" s="1"/>
  <c r="Q133" i="33"/>
  <c r="P133" i="33"/>
  <c r="S132" i="33"/>
  <c r="S131" i="33"/>
  <c r="S130" i="33"/>
  <c r="S129" i="33"/>
  <c r="S128" i="33"/>
  <c r="S127" i="33"/>
  <c r="R120" i="33"/>
  <c r="AV120" i="33" s="1"/>
  <c r="Q120" i="33"/>
  <c r="P120" i="33"/>
  <c r="S118" i="33"/>
  <c r="R117" i="33"/>
  <c r="AV117" i="33" s="1"/>
  <c r="Q117" i="33"/>
  <c r="P117" i="33"/>
  <c r="S116" i="33"/>
  <c r="S115" i="33"/>
  <c r="S114" i="33"/>
  <c r="S113" i="33"/>
  <c r="S112" i="33"/>
  <c r="S111" i="33"/>
  <c r="R104" i="33"/>
  <c r="AV104" i="33" s="1"/>
  <c r="Q104" i="33"/>
  <c r="P104" i="33"/>
  <c r="R101" i="33"/>
  <c r="AV101" i="33" s="1"/>
  <c r="Q101" i="33"/>
  <c r="P101" i="33"/>
  <c r="S99" i="33"/>
  <c r="S98" i="33"/>
  <c r="S97" i="33"/>
  <c r="S96" i="33"/>
  <c r="S95" i="33"/>
  <c r="R49" i="33"/>
  <c r="AV49" i="33" s="1"/>
  <c r="Q49" i="33"/>
  <c r="P49" i="33"/>
  <c r="S47" i="33"/>
  <c r="R46" i="33"/>
  <c r="AV46" i="33" s="1"/>
  <c r="Q46" i="33"/>
  <c r="P46" i="33"/>
  <c r="S45" i="33"/>
  <c r="S44" i="33"/>
  <c r="S43" i="33"/>
  <c r="S42" i="33"/>
  <c r="S41" i="33"/>
  <c r="S40" i="33"/>
  <c r="R23" i="33"/>
  <c r="AV23" i="33" s="1"/>
  <c r="Q23" i="33"/>
  <c r="AU23" i="33" s="1"/>
  <c r="S22" i="33"/>
  <c r="S19" i="33"/>
  <c r="S10" i="33"/>
  <c r="I215" i="40"/>
  <c r="H215" i="40"/>
  <c r="G215" i="40"/>
  <c r="I195" i="40"/>
  <c r="H195" i="40"/>
  <c r="G195" i="40"/>
  <c r="J194" i="40"/>
  <c r="I194" i="40"/>
  <c r="H194" i="40"/>
  <c r="G194" i="40"/>
  <c r="F231" i="40"/>
  <c r="F230" i="40"/>
  <c r="F229" i="40"/>
  <c r="F228" i="40"/>
  <c r="J220" i="40"/>
  <c r="J219" i="40"/>
  <c r="J218" i="40"/>
  <c r="J214" i="40"/>
  <c r="J212" i="40"/>
  <c r="J210" i="40"/>
  <c r="J209" i="40"/>
  <c r="J208" i="40"/>
  <c r="J207" i="40"/>
  <c r="J206" i="40"/>
  <c r="J205" i="40"/>
  <c r="J204" i="40"/>
  <c r="J201" i="40"/>
  <c r="J200" i="40"/>
  <c r="J199" i="40"/>
  <c r="J198" i="40"/>
  <c r="J197" i="40"/>
  <c r="J196" i="40"/>
  <c r="F220" i="40"/>
  <c r="F219" i="40"/>
  <c r="F218" i="40"/>
  <c r="F217" i="40"/>
  <c r="F216" i="40"/>
  <c r="F223" i="40"/>
  <c r="F226" i="40"/>
  <c r="F224" i="40"/>
  <c r="F222" i="40"/>
  <c r="E221" i="40"/>
  <c r="E194" i="40" s="1"/>
  <c r="D221" i="40"/>
  <c r="D194" i="40" s="1"/>
  <c r="C221" i="40"/>
  <c r="C194" i="40" s="1"/>
  <c r="M220" i="40"/>
  <c r="L220" i="40"/>
  <c r="K220" i="40"/>
  <c r="M219" i="40"/>
  <c r="L219" i="40"/>
  <c r="K219" i="40"/>
  <c r="D215" i="40"/>
  <c r="M214" i="40"/>
  <c r="L214" i="40"/>
  <c r="K214" i="40"/>
  <c r="F214" i="40"/>
  <c r="M212" i="40"/>
  <c r="L212" i="40"/>
  <c r="K212" i="40"/>
  <c r="F212" i="40"/>
  <c r="M210" i="40"/>
  <c r="L210" i="40"/>
  <c r="K210" i="40"/>
  <c r="F210" i="40"/>
  <c r="M209" i="40"/>
  <c r="L209" i="40"/>
  <c r="K209" i="40"/>
  <c r="F209" i="40"/>
  <c r="M208" i="40"/>
  <c r="L208" i="40"/>
  <c r="K208" i="40"/>
  <c r="F208" i="40"/>
  <c r="M207" i="40"/>
  <c r="L207" i="40"/>
  <c r="K207" i="40"/>
  <c r="F207" i="40"/>
  <c r="M206" i="40"/>
  <c r="L206" i="40"/>
  <c r="K206" i="40"/>
  <c r="F206" i="40"/>
  <c r="F205" i="40"/>
  <c r="M204" i="40"/>
  <c r="L204" i="40"/>
  <c r="K204" i="40"/>
  <c r="F204" i="40"/>
  <c r="L201" i="40"/>
  <c r="K201" i="40"/>
  <c r="F201" i="40"/>
  <c r="M200" i="40"/>
  <c r="L200" i="40"/>
  <c r="K200" i="40"/>
  <c r="F200" i="40"/>
  <c r="M199" i="40"/>
  <c r="L199" i="40"/>
  <c r="K199" i="40"/>
  <c r="F199" i="40"/>
  <c r="M198" i="40"/>
  <c r="L198" i="40"/>
  <c r="K198" i="40"/>
  <c r="F198" i="40"/>
  <c r="M197" i="40"/>
  <c r="L197" i="40"/>
  <c r="K197" i="40"/>
  <c r="F197" i="40"/>
  <c r="M196" i="40"/>
  <c r="L196" i="40"/>
  <c r="K196" i="40"/>
  <c r="F196" i="40"/>
  <c r="E195" i="40"/>
  <c r="D195" i="40"/>
  <c r="C195" i="40"/>
  <c r="AU136" i="33" l="1"/>
  <c r="AU46" i="33"/>
  <c r="AU133" i="33"/>
  <c r="AT164" i="33"/>
  <c r="AU175" i="33"/>
  <c r="AT125" i="33"/>
  <c r="AT121" i="33"/>
  <c r="AT141" i="33"/>
  <c r="AT101" i="33"/>
  <c r="AU50" i="33"/>
  <c r="AT175" i="33"/>
  <c r="AT104" i="33"/>
  <c r="AT153" i="33"/>
  <c r="AT172" i="33"/>
  <c r="AU125" i="33"/>
  <c r="AU141" i="33"/>
  <c r="AT54" i="33"/>
  <c r="AU150" i="33"/>
  <c r="AU101" i="33"/>
  <c r="AT133" i="33"/>
  <c r="AT49" i="33"/>
  <c r="AU104" i="33"/>
  <c r="AT120" i="33"/>
  <c r="AT161" i="33"/>
  <c r="AU172" i="33"/>
  <c r="AU121" i="33"/>
  <c r="AU54" i="33"/>
  <c r="AT46" i="33"/>
  <c r="AT117" i="33"/>
  <c r="AU117" i="33"/>
  <c r="AU49" i="33"/>
  <c r="AU120" i="33"/>
  <c r="AT136" i="33"/>
  <c r="AT150" i="33"/>
  <c r="AU161" i="33"/>
  <c r="AU183" i="33"/>
  <c r="AT50" i="33"/>
  <c r="AW183" i="33"/>
  <c r="AT183" i="33"/>
  <c r="AY183" i="33"/>
  <c r="AX183" i="33"/>
  <c r="G193" i="40"/>
  <c r="I193" i="40"/>
  <c r="L195" i="40"/>
  <c r="D193" i="40"/>
  <c r="H193" i="40"/>
  <c r="BA123" i="33"/>
  <c r="AW123" i="33"/>
  <c r="BA124" i="33"/>
  <c r="AW124" i="33"/>
  <c r="AX125" i="33"/>
  <c r="AX121" i="33"/>
  <c r="AY125" i="33"/>
  <c r="AZ121" i="33"/>
  <c r="AZ125" i="33"/>
  <c r="AY121" i="33"/>
  <c r="BA122" i="33"/>
  <c r="AW122" i="33"/>
  <c r="J215" i="40"/>
  <c r="D192" i="40"/>
  <c r="F194" i="40"/>
  <c r="H192" i="40"/>
  <c r="AW9" i="33"/>
  <c r="AW164" i="33"/>
  <c r="AW104" i="33"/>
  <c r="AW153" i="33"/>
  <c r="AW172" i="33"/>
  <c r="AW141" i="33"/>
  <c r="AW120" i="33"/>
  <c r="AW161" i="33"/>
  <c r="AW133" i="33"/>
  <c r="AW23" i="33"/>
  <c r="AW136" i="33"/>
  <c r="AW150" i="33"/>
  <c r="AX190" i="33"/>
  <c r="AW175" i="33"/>
  <c r="AW101" i="33"/>
  <c r="AW117" i="33"/>
  <c r="AY23" i="33"/>
  <c r="AY101" i="33"/>
  <c r="AY117" i="33"/>
  <c r="AY150" i="33"/>
  <c r="AY133" i="33"/>
  <c r="AY9" i="33"/>
  <c r="AY104" i="33"/>
  <c r="AY172" i="33"/>
  <c r="AY141" i="33"/>
  <c r="AY136" i="33"/>
  <c r="AY120" i="33"/>
  <c r="AY161" i="33"/>
  <c r="AX175" i="33"/>
  <c r="AX104" i="33"/>
  <c r="AX153" i="33"/>
  <c r="AX172" i="33"/>
  <c r="AX141" i="33"/>
  <c r="AX9" i="33"/>
  <c r="AX164" i="33"/>
  <c r="AX120" i="33"/>
  <c r="AX161" i="33"/>
  <c r="AX23" i="33"/>
  <c r="AX101" i="33"/>
  <c r="AX117" i="33"/>
  <c r="AX133" i="33"/>
  <c r="AX136" i="33"/>
  <c r="AX150" i="33"/>
  <c r="Q176" i="33"/>
  <c r="Q143" i="33"/>
  <c r="R176" i="33"/>
  <c r="AV176" i="33" s="1"/>
  <c r="P176" i="33"/>
  <c r="R143" i="33"/>
  <c r="AV143" i="33" s="1"/>
  <c r="R8" i="33"/>
  <c r="AV8" i="33" s="1"/>
  <c r="S54" i="33"/>
  <c r="S50" i="33"/>
  <c r="S137" i="33"/>
  <c r="P8" i="33"/>
  <c r="AT8" i="33" s="1"/>
  <c r="Q8" i="33"/>
  <c r="AU8" i="33" s="1"/>
  <c r="S141" i="33"/>
  <c r="S187" i="33"/>
  <c r="P94" i="33"/>
  <c r="S190" i="33"/>
  <c r="S136" i="33"/>
  <c r="Q94" i="33"/>
  <c r="P126" i="33"/>
  <c r="S117" i="33"/>
  <c r="P154" i="33"/>
  <c r="P143" i="33"/>
  <c r="S150" i="33"/>
  <c r="S125" i="33"/>
  <c r="Q165" i="33"/>
  <c r="S164" i="33"/>
  <c r="R39" i="33"/>
  <c r="AV39" i="33" s="1"/>
  <c r="Q154" i="33"/>
  <c r="P39" i="33"/>
  <c r="S161" i="33"/>
  <c r="S153" i="33"/>
  <c r="R165" i="33"/>
  <c r="AV165" i="33" s="1"/>
  <c r="R126" i="33"/>
  <c r="AV126" i="33" s="1"/>
  <c r="P165" i="33"/>
  <c r="P110" i="33"/>
  <c r="S49" i="33"/>
  <c r="Q110" i="33"/>
  <c r="S175" i="33"/>
  <c r="S46" i="33"/>
  <c r="R154" i="33"/>
  <c r="AV154" i="33" s="1"/>
  <c r="S172" i="33"/>
  <c r="S104" i="33"/>
  <c r="R94" i="33"/>
  <c r="AV94" i="33" s="1"/>
  <c r="R110" i="33"/>
  <c r="AV110" i="33" s="1"/>
  <c r="S120" i="33"/>
  <c r="S133" i="33"/>
  <c r="S183" i="33"/>
  <c r="S9" i="33"/>
  <c r="Q39" i="33"/>
  <c r="S101" i="33"/>
  <c r="Q126" i="33"/>
  <c r="G192" i="40"/>
  <c r="J193" i="40"/>
  <c r="J195" i="40"/>
  <c r="I192" i="40"/>
  <c r="K195" i="40"/>
  <c r="F221" i="40"/>
  <c r="K218" i="40"/>
  <c r="L218" i="40"/>
  <c r="M218" i="40"/>
  <c r="L215" i="40"/>
  <c r="F195" i="40"/>
  <c r="C215" i="40"/>
  <c r="C192" i="40" s="1"/>
  <c r="M195" i="40"/>
  <c r="E215" i="40"/>
  <c r="E192" i="40" s="1"/>
  <c r="AU176" i="33" l="1"/>
  <c r="AU126" i="33"/>
  <c r="AT154" i="33"/>
  <c r="AT94" i="33"/>
  <c r="AU94" i="33"/>
  <c r="AU143" i="33"/>
  <c r="AU165" i="33"/>
  <c r="AT176" i="33"/>
  <c r="AU39" i="33"/>
  <c r="AU110" i="33"/>
  <c r="AT126" i="33"/>
  <c r="AT110" i="33"/>
  <c r="AT39" i="33"/>
  <c r="AT165" i="33"/>
  <c r="AU154" i="33"/>
  <c r="AT143" i="33"/>
  <c r="L192" i="40"/>
  <c r="E193" i="40"/>
  <c r="C193" i="40"/>
  <c r="K193" i="40" s="1"/>
  <c r="BA125" i="33"/>
  <c r="AW125" i="33"/>
  <c r="J192" i="40"/>
  <c r="L193" i="40"/>
  <c r="AW154" i="33"/>
  <c r="AW126" i="33"/>
  <c r="AW165" i="33"/>
  <c r="AW143" i="33"/>
  <c r="AW94" i="33"/>
  <c r="AW110" i="33"/>
  <c r="AW8" i="33"/>
  <c r="AW176" i="33"/>
  <c r="AY94" i="33"/>
  <c r="AY154" i="33"/>
  <c r="AY176" i="33"/>
  <c r="AY126" i="33"/>
  <c r="AY8" i="33"/>
  <c r="S176" i="33"/>
  <c r="AY110" i="33"/>
  <c r="AY165" i="33"/>
  <c r="AX94" i="33"/>
  <c r="AX126" i="33"/>
  <c r="AX143" i="33"/>
  <c r="AX8" i="33"/>
  <c r="AX154" i="33"/>
  <c r="AX110" i="33"/>
  <c r="AX165" i="33"/>
  <c r="AX176" i="33"/>
  <c r="AY143" i="33"/>
  <c r="R142" i="33"/>
  <c r="AV142" i="33" s="1"/>
  <c r="P142" i="33"/>
  <c r="Q142" i="33"/>
  <c r="AW38" i="33"/>
  <c r="AY38" i="33"/>
  <c r="AX38" i="33"/>
  <c r="S121" i="33"/>
  <c r="S110" i="33"/>
  <c r="S94" i="33"/>
  <c r="S165" i="33"/>
  <c r="S143" i="33"/>
  <c r="S126" i="33"/>
  <c r="S154" i="33"/>
  <c r="S8" i="33"/>
  <c r="S39" i="33"/>
  <c r="F192" i="40"/>
  <c r="M192" i="40"/>
  <c r="F215" i="40"/>
  <c r="M215" i="40"/>
  <c r="K215" i="40"/>
  <c r="K192" i="40"/>
  <c r="F182" i="34"/>
  <c r="D178" i="34"/>
  <c r="D160" i="34" s="1"/>
  <c r="E178" i="34"/>
  <c r="C178" i="34"/>
  <c r="C160" i="34" s="1"/>
  <c r="F179" i="34"/>
  <c r="F180" i="34"/>
  <c r="F188" i="34"/>
  <c r="F187" i="34"/>
  <c r="F186" i="34"/>
  <c r="F185" i="34"/>
  <c r="F177" i="34"/>
  <c r="F176" i="34"/>
  <c r="F175" i="34"/>
  <c r="F174" i="34"/>
  <c r="F172" i="34"/>
  <c r="F171" i="34"/>
  <c r="F170" i="34"/>
  <c r="F169" i="34"/>
  <c r="F168" i="34"/>
  <c r="AT142" i="33" l="1"/>
  <c r="AU142" i="33"/>
  <c r="M193" i="40"/>
  <c r="F193" i="40"/>
  <c r="BA121" i="33"/>
  <c r="AW121" i="33"/>
  <c r="AW142" i="33"/>
  <c r="AY142" i="33"/>
  <c r="AX142" i="33"/>
  <c r="P37" i="33"/>
  <c r="R37" i="33"/>
  <c r="AV37" i="33" s="1"/>
  <c r="Q37" i="33"/>
  <c r="S38" i="33"/>
  <c r="F178" i="34"/>
  <c r="E160" i="34"/>
  <c r="F160" i="34" s="1"/>
  <c r="AT37" i="33" l="1"/>
  <c r="AU37" i="33"/>
  <c r="AW37" i="33"/>
  <c r="AY37" i="33"/>
  <c r="AX37" i="33"/>
  <c r="S37" i="33"/>
  <c r="C161" i="34"/>
  <c r="C159" i="34" s="1"/>
  <c r="D161" i="34"/>
  <c r="D159" i="34" s="1"/>
  <c r="E161" i="34"/>
  <c r="F173" i="34"/>
  <c r="F167" i="34"/>
  <c r="F166" i="34"/>
  <c r="F165" i="34"/>
  <c r="F164" i="34"/>
  <c r="F163" i="34"/>
  <c r="F161" i="34" l="1"/>
  <c r="E159" i="34"/>
  <c r="F159" i="34" s="1"/>
  <c r="D158" i="34"/>
  <c r="C158" i="34"/>
  <c r="F162" i="34"/>
  <c r="E158" i="34" l="1"/>
  <c r="F158" i="34" s="1"/>
  <c r="J177" i="34" l="1"/>
  <c r="J176" i="34"/>
  <c r="I175" i="34"/>
  <c r="H175" i="34"/>
  <c r="L175" i="34" s="1"/>
  <c r="J174" i="34"/>
  <c r="J172" i="34"/>
  <c r="J171" i="34"/>
  <c r="J170" i="34"/>
  <c r="J169" i="34"/>
  <c r="J168" i="34"/>
  <c r="I167" i="34"/>
  <c r="I161" i="34" s="1"/>
  <c r="I159" i="34" s="1"/>
  <c r="H167" i="34"/>
  <c r="H161" i="34" s="1"/>
  <c r="H159" i="34" s="1"/>
  <c r="L159" i="34" s="1"/>
  <c r="G167" i="34"/>
  <c r="G161" i="34" s="1"/>
  <c r="G159" i="34" s="1"/>
  <c r="K159" i="34" s="1"/>
  <c r="J166" i="34"/>
  <c r="J165" i="34"/>
  <c r="J164" i="34"/>
  <c r="J163" i="34"/>
  <c r="J162" i="34"/>
  <c r="M177" i="34"/>
  <c r="L177" i="34"/>
  <c r="M176" i="34"/>
  <c r="L176" i="34"/>
  <c r="M174" i="34"/>
  <c r="L174" i="34"/>
  <c r="M172" i="34"/>
  <c r="L172" i="34"/>
  <c r="K172" i="34"/>
  <c r="M171" i="34"/>
  <c r="L171" i="34"/>
  <c r="K171" i="34"/>
  <c r="M170" i="34"/>
  <c r="L170" i="34"/>
  <c r="K170" i="34"/>
  <c r="M169" i="34"/>
  <c r="L169" i="34"/>
  <c r="K169" i="34"/>
  <c r="M168" i="34"/>
  <c r="L168" i="34"/>
  <c r="K168" i="34"/>
  <c r="M166" i="34"/>
  <c r="L166" i="34"/>
  <c r="K166" i="34"/>
  <c r="L165" i="34"/>
  <c r="K165" i="34"/>
  <c r="L164" i="34"/>
  <c r="K164" i="34"/>
  <c r="M163" i="34"/>
  <c r="L163" i="34"/>
  <c r="K163" i="34"/>
  <c r="M162" i="34"/>
  <c r="L162" i="34"/>
  <c r="K162" i="34"/>
  <c r="U9" i="30"/>
  <c r="U8" i="30" s="1"/>
  <c r="T9" i="30"/>
  <c r="T8" i="30" s="1"/>
  <c r="S9" i="30"/>
  <c r="S8" i="30" s="1"/>
  <c r="V27" i="30"/>
  <c r="V26" i="30"/>
  <c r="V25" i="30"/>
  <c r="V24" i="30"/>
  <c r="V20" i="30"/>
  <c r="V19" i="30"/>
  <c r="V18" i="30"/>
  <c r="V17" i="30"/>
  <c r="V16" i="30"/>
  <c r="V15" i="30"/>
  <c r="V14" i="30"/>
  <c r="V13" i="30"/>
  <c r="V12" i="30"/>
  <c r="V10" i="30"/>
  <c r="F578" i="39"/>
  <c r="F575" i="39"/>
  <c r="CB181" i="41"/>
  <c r="CC181" i="41"/>
  <c r="CA181" i="41"/>
  <c r="CD180" i="41"/>
  <c r="CD179" i="41"/>
  <c r="F559" i="39"/>
  <c r="F554" i="39"/>
  <c r="F552" i="39"/>
  <c r="F571" i="39"/>
  <c r="F570" i="39"/>
  <c r="F569" i="39"/>
  <c r="F568" i="39"/>
  <c r="F563" i="39"/>
  <c r="F562" i="39"/>
  <c r="F561" i="39"/>
  <c r="F560" i="39"/>
  <c r="F558" i="39"/>
  <c r="F557" i="39"/>
  <c r="F556" i="39"/>
  <c r="F567" i="39"/>
  <c r="F566" i="39"/>
  <c r="F565" i="39"/>
  <c r="F564" i="39"/>
  <c r="K1284" i="29"/>
  <c r="K1286" i="29"/>
  <c r="K1285" i="29"/>
  <c r="K1282" i="29"/>
  <c r="K1280" i="29"/>
  <c r="K1279" i="29"/>
  <c r="K1278" i="29"/>
  <c r="K1277" i="29"/>
  <c r="K1273" i="29"/>
  <c r="K1272" i="29"/>
  <c r="K1270" i="29"/>
  <c r="K1269" i="29"/>
  <c r="K1267" i="29"/>
  <c r="K1264" i="29"/>
  <c r="K1262" i="29"/>
  <c r="K1261" i="29"/>
  <c r="K1259" i="29"/>
  <c r="K1258" i="29"/>
  <c r="K1255" i="29"/>
  <c r="K1254" i="29"/>
  <c r="K1252" i="29"/>
  <c r="K1251" i="29"/>
  <c r="K1249" i="29"/>
  <c r="K1242" i="29"/>
  <c r="K1241" i="29"/>
  <c r="K1237" i="29"/>
  <c r="K1228" i="29"/>
  <c r="K1224" i="29"/>
  <c r="K1223" i="29"/>
  <c r="K1219" i="29"/>
  <c r="K1216" i="29"/>
  <c r="K1215" i="29"/>
  <c r="K1214" i="29"/>
  <c r="K1210" i="29"/>
  <c r="K1209" i="29"/>
  <c r="K1207" i="29"/>
  <c r="K1202" i="29"/>
  <c r="K1201" i="29"/>
  <c r="K1200" i="29"/>
  <c r="K1199" i="29"/>
  <c r="K1196" i="29"/>
  <c r="K1195" i="29"/>
  <c r="K1192" i="29"/>
  <c r="K1176" i="29"/>
  <c r="K1190" i="29"/>
  <c r="K1189" i="29"/>
  <c r="K1187" i="29"/>
  <c r="K1186" i="29"/>
  <c r="K1185" i="29"/>
  <c r="K1183" i="29"/>
  <c r="J1176" i="29"/>
  <c r="J1184" i="29"/>
  <c r="K1177" i="29"/>
  <c r="K1178" i="29"/>
  <c r="K1173" i="29"/>
  <c r="K1172" i="29"/>
  <c r="K1171" i="29"/>
  <c r="K1170" i="29"/>
  <c r="K1169" i="29"/>
  <c r="K1168" i="29"/>
  <c r="K1167" i="29"/>
  <c r="K1166" i="29"/>
  <c r="K1165" i="29"/>
  <c r="G1172" i="29"/>
  <c r="G1170" i="29"/>
  <c r="G1173" i="29"/>
  <c r="G1171" i="29"/>
  <c r="G1169" i="29"/>
  <c r="G1168" i="29"/>
  <c r="G1167" i="29"/>
  <c r="G1166" i="29"/>
  <c r="G1165" i="29"/>
  <c r="K1158" i="29"/>
  <c r="K1157" i="29"/>
  <c r="K1153" i="29"/>
  <c r="K1143" i="29"/>
  <c r="K1142" i="29"/>
  <c r="K1138" i="29"/>
  <c r="K1136" i="29"/>
  <c r="K1135" i="29"/>
  <c r="K1133" i="29"/>
  <c r="K1129" i="29"/>
  <c r="K1128" i="29"/>
  <c r="K1126" i="29"/>
  <c r="K1125" i="29"/>
  <c r="K1120" i="29"/>
  <c r="K1118" i="29"/>
  <c r="K1117" i="29"/>
  <c r="K1111" i="29"/>
  <c r="K1109" i="29"/>
  <c r="K1108" i="29"/>
  <c r="K1106" i="29"/>
  <c r="K1102" i="29"/>
  <c r="K1100" i="29"/>
  <c r="K1098" i="29"/>
  <c r="K1097" i="29"/>
  <c r="K1093" i="29"/>
  <c r="K1091" i="29"/>
  <c r="K1090" i="29"/>
  <c r="K1088" i="29"/>
  <c r="K1084" i="29"/>
  <c r="K1081" i="29"/>
  <c r="K1080" i="29"/>
  <c r="K1072" i="29"/>
  <c r="K1070" i="29"/>
  <c r="K1063" i="29"/>
  <c r="K1056" i="29"/>
  <c r="K1055" i="29"/>
  <c r="K1054" i="29"/>
  <c r="K1053" i="29"/>
  <c r="K1045" i="29"/>
  <c r="K1043" i="29"/>
  <c r="K1038" i="29"/>
  <c r="K1037" i="29"/>
  <c r="K1035" i="29"/>
  <c r="K1034" i="29"/>
  <c r="K1029" i="29"/>
  <c r="K1028" i="29"/>
  <c r="K1027" i="29"/>
  <c r="K1026" i="29"/>
  <c r="K1021" i="29"/>
  <c r="K1019" i="29"/>
  <c r="K1017" i="29"/>
  <c r="K1016" i="29"/>
  <c r="K1012" i="29"/>
  <c r="K1011" i="29"/>
  <c r="K1010" i="29"/>
  <c r="K1008" i="29"/>
  <c r="K1007" i="29"/>
  <c r="K1006" i="29"/>
  <c r="K1004" i="29"/>
  <c r="K1003" i="29"/>
  <c r="K1002" i="29"/>
  <c r="W73" i="30" l="1"/>
  <c r="R74" i="30"/>
  <c r="W74" i="30"/>
  <c r="R73" i="30"/>
  <c r="W49" i="30"/>
  <c r="W72" i="30"/>
  <c r="W44" i="30"/>
  <c r="W47" i="30"/>
  <c r="W41" i="30"/>
  <c r="W40" i="30"/>
  <c r="W36" i="30"/>
  <c r="W39" i="30"/>
  <c r="W66" i="30"/>
  <c r="W69" i="30"/>
  <c r="W48" i="30"/>
  <c r="W46" i="30"/>
  <c r="W56" i="30"/>
  <c r="W65" i="30"/>
  <c r="W59" i="30"/>
  <c r="W52" i="30"/>
  <c r="W38" i="30"/>
  <c r="W31" i="30"/>
  <c r="W13" i="30"/>
  <c r="W19" i="30"/>
  <c r="W25" i="30"/>
  <c r="W43" i="30"/>
  <c r="W17" i="30"/>
  <c r="W53" i="30"/>
  <c r="W24" i="30"/>
  <c r="W64" i="30"/>
  <c r="W58" i="30"/>
  <c r="W51" i="30"/>
  <c r="W37" i="30"/>
  <c r="W30" i="30"/>
  <c r="W14" i="30"/>
  <c r="W20" i="30"/>
  <c r="W26" i="30"/>
  <c r="W16" i="30"/>
  <c r="W68" i="30"/>
  <c r="W33" i="30"/>
  <c r="W23" i="30"/>
  <c r="W60" i="30"/>
  <c r="W32" i="30"/>
  <c r="W71" i="30"/>
  <c r="W63" i="30"/>
  <c r="W57" i="30"/>
  <c r="W50" i="30"/>
  <c r="W35" i="30"/>
  <c r="W29" i="30"/>
  <c r="W15" i="30"/>
  <c r="W21" i="30"/>
  <c r="W10" i="30"/>
  <c r="W22" i="30"/>
  <c r="W54" i="30"/>
  <c r="W18" i="30"/>
  <c r="W70" i="30"/>
  <c r="W62" i="30"/>
  <c r="W55" i="30"/>
  <c r="W45" i="30"/>
  <c r="W34" i="30"/>
  <c r="W28" i="30"/>
  <c r="W61" i="30"/>
  <c r="W67" i="30"/>
  <c r="W42" i="30"/>
  <c r="W12" i="30"/>
  <c r="V8" i="30"/>
  <c r="AB9" i="30"/>
  <c r="AB8" i="30" s="1"/>
  <c r="V9" i="30"/>
  <c r="K161" i="34"/>
  <c r="K167" i="34"/>
  <c r="L167" i="34"/>
  <c r="J159" i="34"/>
  <c r="M159" i="34"/>
  <c r="J175" i="34"/>
  <c r="L161" i="34"/>
  <c r="M175" i="34"/>
  <c r="I158" i="34"/>
  <c r="J161" i="34"/>
  <c r="G158" i="34"/>
  <c r="K158" i="34" s="1"/>
  <c r="H158" i="34"/>
  <c r="L158" i="34" s="1"/>
  <c r="J167" i="34"/>
  <c r="M161" i="34"/>
  <c r="M167" i="34"/>
  <c r="G1012" i="29"/>
  <c r="G1011" i="29"/>
  <c r="G1010" i="29"/>
  <c r="G1008" i="29"/>
  <c r="G1007" i="29"/>
  <c r="G1006" i="29"/>
  <c r="G1004" i="29"/>
  <c r="G1003" i="29"/>
  <c r="G1002" i="29"/>
  <c r="R27" i="30" l="1"/>
  <c r="R8" i="30" s="1"/>
  <c r="W27" i="30"/>
  <c r="H9" i="30"/>
  <c r="W9" i="30"/>
  <c r="J158" i="34"/>
  <c r="M158" i="34"/>
  <c r="F488" i="39"/>
  <c r="F485" i="39"/>
  <c r="F579" i="39"/>
  <c r="F577" i="39"/>
  <c r="F576" i="39"/>
  <c r="F574" i="39"/>
  <c r="F573" i="39"/>
  <c r="F572" i="39"/>
  <c r="F555" i="39"/>
  <c r="F553" i="39"/>
  <c r="F551" i="39"/>
  <c r="F550" i="39"/>
  <c r="F549" i="39"/>
  <c r="F548" i="39"/>
  <c r="F547" i="39"/>
  <c r="F546" i="39"/>
  <c r="F545" i="39"/>
  <c r="F544" i="39"/>
  <c r="F543" i="39"/>
  <c r="F542" i="39"/>
  <c r="F541" i="39"/>
  <c r="F540" i="39"/>
  <c r="F539" i="39"/>
  <c r="F538" i="39"/>
  <c r="F537" i="39"/>
  <c r="F536" i="39"/>
  <c r="F535" i="39"/>
  <c r="F534" i="39"/>
  <c r="F533" i="39"/>
  <c r="F532" i="39"/>
  <c r="F531" i="39"/>
  <c r="F530" i="39"/>
  <c r="F529" i="39"/>
  <c r="F528" i="39"/>
  <c r="F527" i="39"/>
  <c r="F526" i="39"/>
  <c r="F525" i="39"/>
  <c r="F524" i="39"/>
  <c r="F523" i="39"/>
  <c r="F522" i="39"/>
  <c r="F521" i="39"/>
  <c r="F520" i="39"/>
  <c r="F519" i="39"/>
  <c r="F518" i="39"/>
  <c r="F517" i="39"/>
  <c r="F516" i="39"/>
  <c r="F515" i="39"/>
  <c r="F514" i="39"/>
  <c r="F513" i="39"/>
  <c r="F512" i="39"/>
  <c r="F511" i="39"/>
  <c r="F510" i="39"/>
  <c r="F509" i="39"/>
  <c r="F508" i="39"/>
  <c r="F507" i="39"/>
  <c r="F506" i="39"/>
  <c r="F505" i="39"/>
  <c r="F504" i="39"/>
  <c r="F503" i="39"/>
  <c r="F502" i="39"/>
  <c r="F501" i="39"/>
  <c r="F500" i="39"/>
  <c r="F499" i="39"/>
  <c r="F498" i="39"/>
  <c r="F497" i="39"/>
  <c r="F496" i="39"/>
  <c r="F495" i="39"/>
  <c r="F494" i="39"/>
  <c r="F493" i="39"/>
  <c r="F492" i="39"/>
  <c r="F491" i="39"/>
  <c r="F490" i="39"/>
  <c r="F489" i="39"/>
  <c r="F487" i="39"/>
  <c r="F486" i="39"/>
  <c r="F484" i="39"/>
  <c r="F483" i="39"/>
  <c r="F482" i="39"/>
  <c r="CD194" i="41"/>
  <c r="CD192" i="41"/>
  <c r="CD191" i="41"/>
  <c r="BZ177" i="41"/>
  <c r="BY198" i="41"/>
  <c r="BX198" i="41"/>
  <c r="BW198" i="41"/>
  <c r="BZ195" i="41"/>
  <c r="BY195" i="41"/>
  <c r="BX195" i="41"/>
  <c r="BW195" i="41"/>
  <c r="BV203" i="41"/>
  <c r="BR203" i="41"/>
  <c r="BJ205" i="41"/>
  <c r="BJ203" i="41"/>
  <c r="BJ190" i="41"/>
  <c r="BJ179" i="41"/>
  <c r="BB199" i="41"/>
  <c r="BB185" i="41"/>
  <c r="AP182" i="41"/>
  <c r="AP204" i="41"/>
  <c r="AL192" i="41"/>
  <c r="Z190" i="41"/>
  <c r="U195" i="41"/>
  <c r="U188" i="41" s="1"/>
  <c r="T195" i="41"/>
  <c r="T188" i="41" s="1"/>
  <c r="S195" i="41"/>
  <c r="S188" i="41" s="1"/>
  <c r="J177" i="41"/>
  <c r="I195" i="41"/>
  <c r="I188" i="41" s="1"/>
  <c r="H195" i="41"/>
  <c r="H188" i="41" s="1"/>
  <c r="G195" i="41"/>
  <c r="G188" i="41" s="1"/>
  <c r="BY213" i="41"/>
  <c r="BY210" i="41" s="1"/>
  <c r="BX213" i="41"/>
  <c r="BX210" i="41" s="1"/>
  <c r="BW213" i="41"/>
  <c r="BW210" i="41" s="1"/>
  <c r="BU213" i="41"/>
  <c r="BU210" i="41" s="1"/>
  <c r="BT213" i="41"/>
  <c r="BT210" i="41" s="1"/>
  <c r="BS213" i="41"/>
  <c r="BS210" i="41" s="1"/>
  <c r="BQ213" i="41"/>
  <c r="BQ210" i="41" s="1"/>
  <c r="BP213" i="41"/>
  <c r="BP210" i="41" s="1"/>
  <c r="BO213" i="41"/>
  <c r="BO210" i="41" s="1"/>
  <c r="BM213" i="41"/>
  <c r="BM210" i="41" s="1"/>
  <c r="BL213" i="41"/>
  <c r="BL210" i="41" s="1"/>
  <c r="BK213" i="41"/>
  <c r="BK210" i="41" s="1"/>
  <c r="BI213" i="41"/>
  <c r="BI210" i="41" s="1"/>
  <c r="BH213" i="41"/>
  <c r="BH210" i="41" s="1"/>
  <c r="BG213" i="41"/>
  <c r="BG210" i="41" s="1"/>
  <c r="BE213" i="41"/>
  <c r="BE210" i="41" s="1"/>
  <c r="BD213" i="41"/>
  <c r="BD210" i="41" s="1"/>
  <c r="BC213" i="41"/>
  <c r="BC210" i="41" s="1"/>
  <c r="BA213" i="41"/>
  <c r="BA210" i="41" s="1"/>
  <c r="AZ213" i="41"/>
  <c r="AZ210" i="41" s="1"/>
  <c r="AY213" i="41"/>
  <c r="AY210" i="41" s="1"/>
  <c r="AW213" i="41"/>
  <c r="AW210" i="41" s="1"/>
  <c r="AV213" i="41"/>
  <c r="AV210" i="41" s="1"/>
  <c r="AU213" i="41"/>
  <c r="AU210" i="41" s="1"/>
  <c r="AS213" i="41"/>
  <c r="AS210" i="41" s="1"/>
  <c r="AR213" i="41"/>
  <c r="AR210" i="41" s="1"/>
  <c r="AQ213" i="41"/>
  <c r="AQ210" i="41" s="1"/>
  <c r="CC213" i="41"/>
  <c r="CC210" i="41" s="1"/>
  <c r="CB213" i="41"/>
  <c r="CB210" i="41" s="1"/>
  <c r="CA213" i="41"/>
  <c r="CA210" i="41" s="1"/>
  <c r="CD211" i="41"/>
  <c r="CC209" i="41"/>
  <c r="CB209" i="41"/>
  <c r="CA209" i="41"/>
  <c r="CC206" i="41"/>
  <c r="CB206" i="41"/>
  <c r="CA206" i="41"/>
  <c r="CD203" i="41"/>
  <c r="CC198" i="41"/>
  <c r="CB198" i="41"/>
  <c r="CA198" i="41"/>
  <c r="CC195" i="41"/>
  <c r="CB195" i="41"/>
  <c r="CA195" i="41"/>
  <c r="CD190" i="41"/>
  <c r="CD187" i="41"/>
  <c r="CC187" i="41"/>
  <c r="CB187" i="41"/>
  <c r="CA187" i="41"/>
  <c r="CC184" i="41"/>
  <c r="CB184" i="41"/>
  <c r="CA184" i="41"/>
  <c r="CD181" i="41"/>
  <c r="BY209" i="41"/>
  <c r="BX209" i="41"/>
  <c r="BW209" i="41"/>
  <c r="BY206" i="41"/>
  <c r="BX206" i="41"/>
  <c r="BW206" i="41"/>
  <c r="BZ203" i="41"/>
  <c r="BZ187" i="41"/>
  <c r="BY187" i="41"/>
  <c r="BX187" i="41"/>
  <c r="BW187" i="41"/>
  <c r="BY184" i="41"/>
  <c r="BX184" i="41"/>
  <c r="BW184" i="41"/>
  <c r="BZ181" i="41"/>
  <c r="BU209" i="41"/>
  <c r="BT209" i="41"/>
  <c r="BS209" i="41"/>
  <c r="BU206" i="41"/>
  <c r="BT206" i="41"/>
  <c r="BS206" i="41"/>
  <c r="BU198" i="41"/>
  <c r="BT198" i="41"/>
  <c r="BS198" i="41"/>
  <c r="BU195" i="41"/>
  <c r="BT195" i="41"/>
  <c r="BS195" i="41"/>
  <c r="BV187" i="41"/>
  <c r="BU187" i="41"/>
  <c r="BT187" i="41"/>
  <c r="BS187" i="41"/>
  <c r="BU184" i="41"/>
  <c r="BT184" i="41"/>
  <c r="BS184" i="41"/>
  <c r="BV181" i="41"/>
  <c r="W8" i="30" l="1"/>
  <c r="BY188" i="41"/>
  <c r="CB199" i="41"/>
  <c r="BS188" i="41"/>
  <c r="BW199" i="41"/>
  <c r="BX188" i="41"/>
  <c r="BZ184" i="41"/>
  <c r="BV206" i="41"/>
  <c r="BU188" i="41"/>
  <c r="CB188" i="41"/>
  <c r="BS199" i="41"/>
  <c r="CA188" i="41"/>
  <c r="BT188" i="41"/>
  <c r="CC188" i="41"/>
  <c r="CD210" i="41"/>
  <c r="BW188" i="41"/>
  <c r="CA199" i="41"/>
  <c r="BT199" i="41"/>
  <c r="BX199" i="41"/>
  <c r="CD184" i="41"/>
  <c r="CD195" i="41"/>
  <c r="CD206" i="41"/>
  <c r="BV195" i="41"/>
  <c r="BZ206" i="41"/>
  <c r="CD213" i="41"/>
  <c r="CC199" i="41"/>
  <c r="BY199" i="41"/>
  <c r="BV184" i="41"/>
  <c r="BU199" i="41"/>
  <c r="AO213" i="41"/>
  <c r="AO210" i="41" s="1"/>
  <c r="AN213" i="41"/>
  <c r="AN210" i="41" s="1"/>
  <c r="AM213" i="41"/>
  <c r="AM210" i="41" s="1"/>
  <c r="AK213" i="41"/>
  <c r="AK210" i="41" s="1"/>
  <c r="AJ213" i="41"/>
  <c r="AJ210" i="41" s="1"/>
  <c r="AI213" i="41"/>
  <c r="AI210" i="41" s="1"/>
  <c r="AG213" i="41"/>
  <c r="AG210" i="41" s="1"/>
  <c r="AF213" i="41"/>
  <c r="AF210" i="41" s="1"/>
  <c r="AE213" i="41"/>
  <c r="AE210" i="41" s="1"/>
  <c r="AC213" i="41"/>
  <c r="AC210" i="41" s="1"/>
  <c r="AB213" i="41"/>
  <c r="AB210" i="41" s="1"/>
  <c r="AA213" i="41"/>
  <c r="AA210" i="41" s="1"/>
  <c r="Y213" i="41"/>
  <c r="Y210" i="41" s="1"/>
  <c r="X213" i="41"/>
  <c r="X210" i="41" s="1"/>
  <c r="W213" i="41"/>
  <c r="W210" i="41" s="1"/>
  <c r="U213" i="41"/>
  <c r="U210" i="41" s="1"/>
  <c r="T213" i="41"/>
  <c r="T210" i="41" s="1"/>
  <c r="S213" i="41"/>
  <c r="S210" i="41" s="1"/>
  <c r="Q213" i="41"/>
  <c r="Q210" i="41" s="1"/>
  <c r="P213" i="41"/>
  <c r="P210" i="41" s="1"/>
  <c r="O213" i="41"/>
  <c r="O210" i="41" s="1"/>
  <c r="M213" i="41"/>
  <c r="M210" i="41" s="1"/>
  <c r="L213" i="41"/>
  <c r="L210" i="41" s="1"/>
  <c r="K213" i="41"/>
  <c r="K210" i="41" s="1"/>
  <c r="I213" i="41"/>
  <c r="H213" i="41"/>
  <c r="H210" i="41" s="1"/>
  <c r="G213" i="41"/>
  <c r="G210" i="41" s="1"/>
  <c r="BZ199" i="41" l="1"/>
  <c r="BV177" i="41"/>
  <c r="CD199" i="41"/>
  <c r="CD188" i="41"/>
  <c r="CD177" i="41"/>
  <c r="BV199" i="41"/>
  <c r="I210" i="41"/>
  <c r="E213" i="41" l="1"/>
  <c r="E210" i="41" s="1"/>
  <c r="D213" i="41"/>
  <c r="D210" i="41" s="1"/>
  <c r="C213" i="41"/>
  <c r="C210" i="41" s="1"/>
  <c r="F211" i="41"/>
  <c r="BM209" i="41"/>
  <c r="BL209" i="41"/>
  <c r="BK209" i="41"/>
  <c r="BI209" i="41"/>
  <c r="BH209" i="41"/>
  <c r="BG209" i="41"/>
  <c r="BE209" i="41"/>
  <c r="BD209" i="41"/>
  <c r="BC209" i="41"/>
  <c r="BA209" i="41"/>
  <c r="AZ209" i="41"/>
  <c r="AY209" i="41"/>
  <c r="AW209" i="41"/>
  <c r="AV209" i="41"/>
  <c r="AU209" i="41"/>
  <c r="AS209" i="41"/>
  <c r="AR209" i="41"/>
  <c r="AQ209" i="41"/>
  <c r="BQ209" i="41"/>
  <c r="BP209" i="41"/>
  <c r="BO209" i="41"/>
  <c r="AO209" i="41"/>
  <c r="AN209" i="41"/>
  <c r="AM209" i="41"/>
  <c r="AK209" i="41"/>
  <c r="AJ209" i="41"/>
  <c r="AI209" i="41"/>
  <c r="AL207" i="41"/>
  <c r="BM206" i="41"/>
  <c r="BL206" i="41"/>
  <c r="BK206" i="41"/>
  <c r="BE206" i="41"/>
  <c r="BD206" i="41"/>
  <c r="BC206" i="41"/>
  <c r="BA206" i="41"/>
  <c r="AZ206" i="41"/>
  <c r="AY206" i="41"/>
  <c r="AW206" i="41"/>
  <c r="AV206" i="41"/>
  <c r="AU206" i="41"/>
  <c r="AS206" i="41"/>
  <c r="AR206" i="41"/>
  <c r="AQ206" i="41"/>
  <c r="BQ206" i="41"/>
  <c r="BP206" i="41"/>
  <c r="BO206" i="41"/>
  <c r="AO206" i="41"/>
  <c r="AN206" i="41"/>
  <c r="AM206" i="41"/>
  <c r="AK206" i="41"/>
  <c r="AJ206" i="41"/>
  <c r="AI206" i="41"/>
  <c r="AG206" i="41"/>
  <c r="AG199" i="41" s="1"/>
  <c r="AF206" i="41"/>
  <c r="AF199" i="41" s="1"/>
  <c r="AE206" i="41"/>
  <c r="AE199" i="41" s="1"/>
  <c r="AC206" i="41"/>
  <c r="AC199" i="41" s="1"/>
  <c r="AB206" i="41"/>
  <c r="AB199" i="41" s="1"/>
  <c r="AA206" i="41"/>
  <c r="AA199" i="41" s="1"/>
  <c r="Y206" i="41"/>
  <c r="Y199" i="41" s="1"/>
  <c r="X206" i="41"/>
  <c r="X199" i="41" s="1"/>
  <c r="W206" i="41"/>
  <c r="W199" i="41" s="1"/>
  <c r="U206" i="41"/>
  <c r="U199" i="41" s="1"/>
  <c r="T206" i="41"/>
  <c r="T199" i="41" s="1"/>
  <c r="S206" i="41"/>
  <c r="S199" i="41" s="1"/>
  <c r="R206" i="41"/>
  <c r="R199" i="41" s="1"/>
  <c r="Q206" i="41"/>
  <c r="Q199" i="41" s="1"/>
  <c r="P206" i="41"/>
  <c r="P199" i="41" s="1"/>
  <c r="O206" i="41"/>
  <c r="O199" i="41" s="1"/>
  <c r="M206" i="41"/>
  <c r="M199" i="41" s="1"/>
  <c r="L206" i="41"/>
  <c r="L199" i="41" s="1"/>
  <c r="K206" i="41"/>
  <c r="K199" i="41" s="1"/>
  <c r="I206" i="41"/>
  <c r="I199" i="41" s="1"/>
  <c r="H206" i="41"/>
  <c r="H199" i="41" s="1"/>
  <c r="G206" i="41"/>
  <c r="G199" i="41" s="1"/>
  <c r="BF205" i="41"/>
  <c r="AX205" i="41"/>
  <c r="AP205" i="41"/>
  <c r="AL205" i="41"/>
  <c r="N204" i="41"/>
  <c r="BF203" i="41"/>
  <c r="AX203" i="41"/>
  <c r="AP203" i="41"/>
  <c r="AL203" i="41"/>
  <c r="AH203" i="41"/>
  <c r="AD203" i="41"/>
  <c r="Z203" i="41"/>
  <c r="V203" i="41"/>
  <c r="N203" i="41"/>
  <c r="J203" i="41"/>
  <c r="BM198" i="41"/>
  <c r="BL198" i="41"/>
  <c r="BK198" i="41"/>
  <c r="BI198" i="41"/>
  <c r="BH198" i="41"/>
  <c r="BG198" i="41"/>
  <c r="BE198" i="41"/>
  <c r="BD198" i="41"/>
  <c r="BC198" i="41"/>
  <c r="BA198" i="41"/>
  <c r="AZ198" i="41"/>
  <c r="AY198" i="41"/>
  <c r="AW198" i="41"/>
  <c r="AV198" i="41"/>
  <c r="AU198" i="41"/>
  <c r="AS198" i="41"/>
  <c r="AR198" i="41"/>
  <c r="AQ198" i="41"/>
  <c r="BQ198" i="41"/>
  <c r="BP198" i="41"/>
  <c r="BO198" i="41"/>
  <c r="AO198" i="41"/>
  <c r="AN198" i="41"/>
  <c r="AM198" i="41"/>
  <c r="AK198" i="41"/>
  <c r="AJ198" i="41"/>
  <c r="AI198" i="41"/>
  <c r="Q198" i="41"/>
  <c r="P198" i="41"/>
  <c r="O198" i="41"/>
  <c r="M198" i="41"/>
  <c r="L198" i="41"/>
  <c r="K198" i="41"/>
  <c r="N197" i="41"/>
  <c r="BN196" i="41"/>
  <c r="BJ196" i="41"/>
  <c r="BJ198" i="41" s="1"/>
  <c r="BB196" i="41"/>
  <c r="AL196" i="41"/>
  <c r="R196" i="41"/>
  <c r="N196" i="41"/>
  <c r="BM195" i="41"/>
  <c r="BL195" i="41"/>
  <c r="BK195" i="41"/>
  <c r="BI195" i="41"/>
  <c r="BH195" i="41"/>
  <c r="BG195" i="41"/>
  <c r="BE195" i="41"/>
  <c r="BD195" i="41"/>
  <c r="BC195" i="41"/>
  <c r="BA195" i="41"/>
  <c r="AZ195" i="41"/>
  <c r="AY195" i="41"/>
  <c r="AW195" i="41"/>
  <c r="AV195" i="41"/>
  <c r="AU195" i="41"/>
  <c r="AS195" i="41"/>
  <c r="AR195" i="41"/>
  <c r="AQ195" i="41"/>
  <c r="BQ195" i="41"/>
  <c r="BP195" i="41"/>
  <c r="BO195" i="41"/>
  <c r="AP195" i="41"/>
  <c r="AP198" i="41" s="1"/>
  <c r="AP188" i="41" s="1"/>
  <c r="AO195" i="41"/>
  <c r="AN195" i="41"/>
  <c r="AM195" i="41"/>
  <c r="AK195" i="41"/>
  <c r="AJ195" i="41"/>
  <c r="AI195" i="41"/>
  <c r="AG195" i="41"/>
  <c r="AG188" i="41" s="1"/>
  <c r="AF195" i="41"/>
  <c r="AF188" i="41" s="1"/>
  <c r="AC195" i="41"/>
  <c r="AC188" i="41" s="1"/>
  <c r="AB195" i="41"/>
  <c r="AB188" i="41" s="1"/>
  <c r="AA195" i="41"/>
  <c r="AA188" i="41" s="1"/>
  <c r="Y195" i="41"/>
  <c r="Y188" i="41" s="1"/>
  <c r="X195" i="41"/>
  <c r="X188" i="41" s="1"/>
  <c r="W195" i="41"/>
  <c r="W188" i="41" s="1"/>
  <c r="Q195" i="41"/>
  <c r="P195" i="41"/>
  <c r="O195" i="41"/>
  <c r="M195" i="41"/>
  <c r="L195" i="41"/>
  <c r="K195" i="41"/>
  <c r="BN194" i="41"/>
  <c r="BJ194" i="41"/>
  <c r="AL194" i="41"/>
  <c r="BN193" i="41"/>
  <c r="BJ193" i="41"/>
  <c r="BB193" i="41"/>
  <c r="Z193" i="41"/>
  <c r="R193" i="41"/>
  <c r="N193" i="41"/>
  <c r="J193" i="41"/>
  <c r="BN192" i="41"/>
  <c r="BJ192" i="41"/>
  <c r="BB192" i="41"/>
  <c r="R192" i="41"/>
  <c r="N192" i="41"/>
  <c r="BN191" i="41"/>
  <c r="N191" i="41"/>
  <c r="BN190" i="41"/>
  <c r="BB190" i="41"/>
  <c r="R190" i="41"/>
  <c r="N190" i="41"/>
  <c r="J190" i="41"/>
  <c r="BN189" i="41"/>
  <c r="BJ189" i="41"/>
  <c r="BB189" i="41"/>
  <c r="R189" i="41"/>
  <c r="N189" i="41"/>
  <c r="BF188" i="41"/>
  <c r="AX188" i="41"/>
  <c r="AT188" i="41"/>
  <c r="AH188" i="41"/>
  <c r="AE188" i="41"/>
  <c r="AD188" i="41"/>
  <c r="BM187" i="41"/>
  <c r="BL187" i="41"/>
  <c r="BK187" i="41"/>
  <c r="BI187" i="41"/>
  <c r="BH187" i="41"/>
  <c r="BG187" i="41"/>
  <c r="BE187" i="41"/>
  <c r="BD187" i="41"/>
  <c r="BC187" i="41"/>
  <c r="BA187" i="41"/>
  <c r="AZ187" i="41"/>
  <c r="AY187" i="41"/>
  <c r="AW187" i="41"/>
  <c r="AV187" i="41"/>
  <c r="AU187" i="41"/>
  <c r="AS187" i="41"/>
  <c r="AR187" i="41"/>
  <c r="AQ187" i="41"/>
  <c r="BR187" i="41"/>
  <c r="BQ187" i="41"/>
  <c r="BP187" i="41"/>
  <c r="BO187" i="41"/>
  <c r="AP187" i="41"/>
  <c r="AO187" i="41"/>
  <c r="AN187" i="41"/>
  <c r="AM187" i="41"/>
  <c r="AK187" i="41"/>
  <c r="AJ187" i="41"/>
  <c r="AI187" i="41"/>
  <c r="Q187" i="41"/>
  <c r="P187" i="41"/>
  <c r="O187" i="41"/>
  <c r="M187" i="41"/>
  <c r="L187" i="41"/>
  <c r="K187" i="41"/>
  <c r="N186" i="41"/>
  <c r="BN185" i="41"/>
  <c r="BJ185" i="41"/>
  <c r="AL185" i="41"/>
  <c r="R185" i="41"/>
  <c r="N185" i="41"/>
  <c r="BM184" i="41"/>
  <c r="BL184" i="41"/>
  <c r="BK184" i="41"/>
  <c r="BI184" i="41"/>
  <c r="BH184" i="41"/>
  <c r="BG184" i="41"/>
  <c r="BE184" i="41"/>
  <c r="BD184" i="41"/>
  <c r="BC184" i="41"/>
  <c r="BA184" i="41"/>
  <c r="AZ184" i="41"/>
  <c r="AY184" i="41"/>
  <c r="AW184" i="41"/>
  <c r="AV184" i="41"/>
  <c r="AU184" i="41"/>
  <c r="AS184" i="41"/>
  <c r="AR184" i="41"/>
  <c r="AQ184" i="41"/>
  <c r="BQ184" i="41"/>
  <c r="BP184" i="41"/>
  <c r="BO184" i="41"/>
  <c r="AO184" i="41"/>
  <c r="AN184" i="41"/>
  <c r="AM184" i="41"/>
  <c r="AK184" i="41"/>
  <c r="AJ184" i="41"/>
  <c r="AI184" i="41"/>
  <c r="AG184" i="41"/>
  <c r="AF184" i="41"/>
  <c r="AE184" i="41"/>
  <c r="AC184" i="41"/>
  <c r="AC177" i="41" s="1"/>
  <c r="AB184" i="41"/>
  <c r="AB177" i="41" s="1"/>
  <c r="AA184" i="41"/>
  <c r="AA177" i="41" s="1"/>
  <c r="Y184" i="41"/>
  <c r="X184" i="41"/>
  <c r="W184" i="41"/>
  <c r="U184" i="41"/>
  <c r="T184" i="41"/>
  <c r="S184" i="41"/>
  <c r="Q184" i="41"/>
  <c r="P184" i="41"/>
  <c r="O184" i="41"/>
  <c r="M184" i="41"/>
  <c r="L184" i="41"/>
  <c r="K184" i="41"/>
  <c r="I184" i="41"/>
  <c r="H184" i="41"/>
  <c r="G184" i="41"/>
  <c r="BN183" i="41"/>
  <c r="BJ183" i="41"/>
  <c r="BF183" i="41"/>
  <c r="AX183" i="41"/>
  <c r="AT183" i="41"/>
  <c r="AP183" i="41"/>
  <c r="AL183" i="41"/>
  <c r="BN182" i="41"/>
  <c r="BJ182" i="41"/>
  <c r="BB182" i="41"/>
  <c r="AT182" i="41"/>
  <c r="R182" i="41"/>
  <c r="N182" i="41"/>
  <c r="J182" i="41"/>
  <c r="BN181" i="41"/>
  <c r="BJ181" i="41"/>
  <c r="BF181" i="41"/>
  <c r="BB181" i="41"/>
  <c r="AX181" i="41"/>
  <c r="AT181" i="41"/>
  <c r="BR181" i="41"/>
  <c r="AP181" i="41"/>
  <c r="AL181" i="41"/>
  <c r="AH181" i="41"/>
  <c r="AD181" i="41"/>
  <c r="V181" i="41"/>
  <c r="R181" i="41"/>
  <c r="N181" i="41"/>
  <c r="J181" i="41"/>
  <c r="BN180" i="41"/>
  <c r="N180" i="41"/>
  <c r="BN179" i="41"/>
  <c r="BB179" i="41"/>
  <c r="R179" i="41"/>
  <c r="N179" i="41"/>
  <c r="J179" i="41"/>
  <c r="BN178" i="41"/>
  <c r="BJ178" i="41"/>
  <c r="BB178" i="41"/>
  <c r="R178" i="41"/>
  <c r="N178" i="41"/>
  <c r="E632" i="29"/>
  <c r="D632" i="29"/>
  <c r="E631" i="29"/>
  <c r="D631" i="29"/>
  <c r="E628" i="29"/>
  <c r="E626" i="29" s="1"/>
  <c r="F628" i="29"/>
  <c r="D628" i="29"/>
  <c r="D627" i="29"/>
  <c r="E797" i="29"/>
  <c r="F797" i="29"/>
  <c r="D797" i="29"/>
  <c r="F796" i="29"/>
  <c r="E796" i="29"/>
  <c r="D796" i="29"/>
  <c r="F799" i="29"/>
  <c r="E799" i="29"/>
  <c r="D799" i="29"/>
  <c r="F803" i="29"/>
  <c r="E803" i="29"/>
  <c r="D803" i="29"/>
  <c r="G800" i="29"/>
  <c r="G802" i="29"/>
  <c r="J1284" i="29"/>
  <c r="J1283" i="29"/>
  <c r="J1276" i="29"/>
  <c r="J1275" i="29"/>
  <c r="J1274" i="29"/>
  <c r="J1266" i="29"/>
  <c r="J1265" i="29"/>
  <c r="J1257" i="29"/>
  <c r="J1256" i="29"/>
  <c r="J1248" i="29"/>
  <c r="J1247" i="29"/>
  <c r="J1246" i="29"/>
  <c r="J1240" i="29"/>
  <c r="J1239" i="29"/>
  <c r="J1238" i="29"/>
  <c r="J1230" i="29"/>
  <c r="J1229" i="29"/>
  <c r="J1222" i="29"/>
  <c r="J1221" i="29"/>
  <c r="J1220" i="29"/>
  <c r="J1213" i="29"/>
  <c r="J1212" i="29"/>
  <c r="J1211" i="29"/>
  <c r="J1203" i="29"/>
  <c r="J1202" i="29"/>
  <c r="J1198" i="29"/>
  <c r="J1194" i="29"/>
  <c r="J1193" i="29"/>
  <c r="J1185" i="29"/>
  <c r="J1175" i="29"/>
  <c r="J1174" i="29"/>
  <c r="J1156" i="29"/>
  <c r="J1152" i="29"/>
  <c r="J1150" i="29"/>
  <c r="J1149" i="29"/>
  <c r="J1141" i="29"/>
  <c r="J1140" i="29"/>
  <c r="J1139" i="29"/>
  <c r="J1132" i="29"/>
  <c r="J1131" i="29"/>
  <c r="J1130" i="29"/>
  <c r="J1127" i="29"/>
  <c r="J1124" i="29"/>
  <c r="J1123" i="29"/>
  <c r="J1122" i="29"/>
  <c r="J1114" i="29"/>
  <c r="J1113" i="29"/>
  <c r="J1112" i="29"/>
  <c r="J1105" i="29"/>
  <c r="J1104" i="29"/>
  <c r="J1096" i="29"/>
  <c r="J1095" i="29"/>
  <c r="J1094" i="29"/>
  <c r="J1087" i="29"/>
  <c r="J1086" i="29"/>
  <c r="J1085" i="29"/>
  <c r="J1079" i="29"/>
  <c r="J1076" i="29" s="1"/>
  <c r="J1078" i="29"/>
  <c r="J1077" i="29"/>
  <c r="J1069" i="29"/>
  <c r="J1068" i="29"/>
  <c r="J1067" i="29"/>
  <c r="J1061" i="29"/>
  <c r="J1060" i="29"/>
  <c r="J1059" i="29"/>
  <c r="J1052" i="29"/>
  <c r="J1051" i="29"/>
  <c r="J1050" i="29"/>
  <c r="J1042" i="29"/>
  <c r="J1041" i="29"/>
  <c r="J1040" i="29"/>
  <c r="J1033" i="29"/>
  <c r="J1032" i="29"/>
  <c r="J1031" i="29"/>
  <c r="J1025" i="29"/>
  <c r="J1024" i="29"/>
  <c r="J1023" i="29"/>
  <c r="J1015" i="29"/>
  <c r="J1014" i="29"/>
  <c r="J1013" i="29"/>
  <c r="F792" i="29"/>
  <c r="E792" i="29"/>
  <c r="D792" i="29"/>
  <c r="G791" i="29"/>
  <c r="F789" i="29"/>
  <c r="E789" i="29"/>
  <c r="D789" i="29"/>
  <c r="F788" i="29"/>
  <c r="E788" i="29"/>
  <c r="D788" i="29"/>
  <c r="F787" i="29"/>
  <c r="E787" i="29"/>
  <c r="D787" i="29"/>
  <c r="F783" i="29"/>
  <c r="F779" i="29"/>
  <c r="E779" i="29"/>
  <c r="D779" i="29"/>
  <c r="F778" i="29"/>
  <c r="E778" i="29"/>
  <c r="D778" i="29"/>
  <c r="E783" i="29"/>
  <c r="D783" i="29"/>
  <c r="F780" i="29"/>
  <c r="E780" i="29"/>
  <c r="D780" i="29"/>
  <c r="G782" i="29"/>
  <c r="G785" i="29"/>
  <c r="BN187" i="41" l="1"/>
  <c r="AN188" i="41"/>
  <c r="BJ187" i="41"/>
  <c r="G797" i="29"/>
  <c r="D626" i="29"/>
  <c r="E795" i="29"/>
  <c r="G796" i="29"/>
  <c r="D630" i="29"/>
  <c r="J1049" i="29"/>
  <c r="J1148" i="29"/>
  <c r="J1022" i="29"/>
  <c r="J1058" i="29"/>
  <c r="G628" i="29"/>
  <c r="F626" i="29"/>
  <c r="G626" i="29" s="1"/>
  <c r="E630" i="29"/>
  <c r="G632" i="29"/>
  <c r="G631" i="29"/>
  <c r="G783" i="29"/>
  <c r="G803" i="29"/>
  <c r="F795" i="29"/>
  <c r="F777" i="29"/>
  <c r="AJ188" i="41"/>
  <c r="AK188" i="41"/>
  <c r="AI188" i="41"/>
  <c r="BM188" i="41"/>
  <c r="M188" i="41"/>
  <c r="BA188" i="41"/>
  <c r="L177" i="41"/>
  <c r="K177" i="41"/>
  <c r="BP188" i="41"/>
  <c r="AV188" i="41"/>
  <c r="BD188" i="41"/>
  <c r="BL188" i="41"/>
  <c r="AL198" i="41"/>
  <c r="J199" i="41"/>
  <c r="AS188" i="41"/>
  <c r="AD206" i="41"/>
  <c r="M177" i="41"/>
  <c r="AV199" i="41"/>
  <c r="AI199" i="41"/>
  <c r="AR188" i="41"/>
  <c r="AZ188" i="41"/>
  <c r="BH188" i="41"/>
  <c r="BB198" i="41"/>
  <c r="BA199" i="41"/>
  <c r="BI199" i="41"/>
  <c r="V184" i="41"/>
  <c r="K188" i="41"/>
  <c r="BO199" i="41"/>
  <c r="AU199" i="41"/>
  <c r="BC199" i="41"/>
  <c r="N184" i="41"/>
  <c r="BR184" i="41"/>
  <c r="V177" i="41"/>
  <c r="Z184" i="41"/>
  <c r="AH184" i="41"/>
  <c r="AL184" i="41"/>
  <c r="AK199" i="41"/>
  <c r="BQ199" i="41"/>
  <c r="BE199" i="41"/>
  <c r="BM199" i="41"/>
  <c r="AN199" i="41"/>
  <c r="R187" i="41"/>
  <c r="J195" i="41"/>
  <c r="AW188" i="41"/>
  <c r="AY199" i="41"/>
  <c r="BF206" i="41"/>
  <c r="BB184" i="41"/>
  <c r="AQ188" i="41"/>
  <c r="AY188" i="41"/>
  <c r="AP206" i="41"/>
  <c r="AZ199" i="41"/>
  <c r="AO199" i="41"/>
  <c r="N195" i="41"/>
  <c r="BB195" i="41"/>
  <c r="BJ195" i="41"/>
  <c r="AH177" i="41"/>
  <c r="O188" i="41"/>
  <c r="BK188" i="41"/>
  <c r="N206" i="41"/>
  <c r="AJ199" i="41"/>
  <c r="AX206" i="41"/>
  <c r="BK199" i="41"/>
  <c r="AL209" i="41"/>
  <c r="R177" i="41"/>
  <c r="BF184" i="41"/>
  <c r="N187" i="41"/>
  <c r="AL187" i="41"/>
  <c r="AO188" i="41"/>
  <c r="R198" i="41"/>
  <c r="BG188" i="41"/>
  <c r="V199" i="41"/>
  <c r="BH199" i="41"/>
  <c r="BN184" i="41"/>
  <c r="Z177" i="41"/>
  <c r="L188" i="41"/>
  <c r="BO188" i="41"/>
  <c r="AU188" i="41"/>
  <c r="AD199" i="41"/>
  <c r="P188" i="41"/>
  <c r="AL195" i="41"/>
  <c r="N198" i="41"/>
  <c r="Z199" i="41"/>
  <c r="AL206" i="41"/>
  <c r="AD177" i="41"/>
  <c r="R195" i="41"/>
  <c r="BE188" i="41"/>
  <c r="N199" i="41"/>
  <c r="Z206" i="41"/>
  <c r="AM199" i="41"/>
  <c r="BG199" i="41"/>
  <c r="AT177" i="41"/>
  <c r="BB177" i="41"/>
  <c r="BN195" i="41"/>
  <c r="BQ188" i="41"/>
  <c r="AT206" i="41"/>
  <c r="BN177" i="41"/>
  <c r="AM188" i="41"/>
  <c r="BN198" i="41"/>
  <c r="BP199" i="41"/>
  <c r="BD199" i="41"/>
  <c r="AT184" i="41"/>
  <c r="BI188" i="41"/>
  <c r="BC188" i="41"/>
  <c r="BL199" i="41"/>
  <c r="AW199" i="41"/>
  <c r="F210" i="41"/>
  <c r="F213" i="41"/>
  <c r="BR195" i="41"/>
  <c r="J184" i="41"/>
  <c r="AH199" i="41"/>
  <c r="R184" i="41"/>
  <c r="AD184" i="41"/>
  <c r="AX184" i="41"/>
  <c r="BJ184" i="41"/>
  <c r="J206" i="41"/>
  <c r="V206" i="41"/>
  <c r="AH206" i="41"/>
  <c r="BR206" i="41"/>
  <c r="BB187" i="41"/>
  <c r="Z195" i="41"/>
  <c r="Q188" i="41"/>
  <c r="AP184" i="41"/>
  <c r="D795" i="29"/>
  <c r="G799" i="29"/>
  <c r="J1121" i="29"/>
  <c r="G780" i="29"/>
  <c r="E786" i="29"/>
  <c r="G779" i="29"/>
  <c r="D777" i="29"/>
  <c r="D786" i="29"/>
  <c r="E777" i="29"/>
  <c r="G789" i="29"/>
  <c r="F786" i="29"/>
  <c r="G788" i="29"/>
  <c r="F770" i="29"/>
  <c r="E770" i="29"/>
  <c r="D770" i="29"/>
  <c r="F769" i="29"/>
  <c r="D769" i="29"/>
  <c r="F771" i="29"/>
  <c r="E771" i="29"/>
  <c r="D771" i="29"/>
  <c r="F774" i="29"/>
  <c r="E774" i="29"/>
  <c r="D774" i="29"/>
  <c r="G773" i="29"/>
  <c r="N188" i="41" l="1"/>
  <c r="G795" i="29"/>
  <c r="G630" i="29"/>
  <c r="G777" i="29"/>
  <c r="BN188" i="41"/>
  <c r="BJ199" i="41"/>
  <c r="N177" i="41"/>
  <c r="BB188" i="41"/>
  <c r="BJ188" i="41"/>
  <c r="AX199" i="41"/>
  <c r="BF199" i="41"/>
  <c r="AP199" i="41"/>
  <c r="AL199" i="41"/>
  <c r="BR199" i="41"/>
  <c r="R188" i="41"/>
  <c r="AL177" i="41"/>
  <c r="BJ177" i="41"/>
  <c r="AX177" i="41"/>
  <c r="BF177" i="41"/>
  <c r="BR177" i="41"/>
  <c r="AP177" i="41"/>
  <c r="G786" i="29"/>
  <c r="G771" i="29"/>
  <c r="G770" i="29"/>
  <c r="D768" i="29"/>
  <c r="F768" i="29"/>
  <c r="E768" i="29"/>
  <c r="G768" i="29" l="1"/>
  <c r="F761" i="29"/>
  <c r="E761" i="29"/>
  <c r="D761" i="29"/>
  <c r="F760" i="29"/>
  <c r="E760" i="29"/>
  <c r="D760" i="29"/>
  <c r="F765" i="29"/>
  <c r="E765" i="29"/>
  <c r="D765" i="29"/>
  <c r="F762" i="29"/>
  <c r="E762" i="29"/>
  <c r="D762" i="29"/>
  <c r="G766" i="29"/>
  <c r="G763" i="29"/>
  <c r="F752" i="29"/>
  <c r="E752" i="29"/>
  <c r="D752" i="29"/>
  <c r="F753" i="29"/>
  <c r="E753" i="29"/>
  <c r="D753" i="29"/>
  <c r="F756" i="29"/>
  <c r="E756" i="29"/>
  <c r="D756" i="29"/>
  <c r="G758" i="29"/>
  <c r="G754" i="29"/>
  <c r="F743" i="29"/>
  <c r="E743" i="29"/>
  <c r="D743" i="29"/>
  <c r="F742" i="29"/>
  <c r="E742" i="29"/>
  <c r="D742" i="29"/>
  <c r="F744" i="29"/>
  <c r="E744" i="29"/>
  <c r="D744" i="29"/>
  <c r="F747" i="29"/>
  <c r="E747" i="29"/>
  <c r="D747" i="29"/>
  <c r="G746" i="29"/>
  <c r="F734" i="29"/>
  <c r="E734" i="29"/>
  <c r="D734" i="29"/>
  <c r="F733" i="29"/>
  <c r="E733" i="29"/>
  <c r="D733" i="29"/>
  <c r="F735" i="29"/>
  <c r="E735" i="29"/>
  <c r="D735" i="29"/>
  <c r="F738" i="29"/>
  <c r="E738" i="29"/>
  <c r="D738" i="29"/>
  <c r="G739" i="29"/>
  <c r="G736" i="29"/>
  <c r="F725" i="29"/>
  <c r="E725" i="29"/>
  <c r="D725" i="29"/>
  <c r="F724" i="29"/>
  <c r="E724" i="29"/>
  <c r="D724" i="29"/>
  <c r="F726" i="29"/>
  <c r="E726" i="29"/>
  <c r="D726" i="29"/>
  <c r="F729" i="29"/>
  <c r="E729" i="29"/>
  <c r="D729" i="29"/>
  <c r="G731" i="29"/>
  <c r="G728" i="29"/>
  <c r="F715" i="29"/>
  <c r="F714" i="29" s="1"/>
  <c r="E715" i="29"/>
  <c r="E714" i="29" s="1"/>
  <c r="D715" i="29"/>
  <c r="D714" i="29" s="1"/>
  <c r="F717" i="29"/>
  <c r="E717" i="29"/>
  <c r="D717" i="29"/>
  <c r="F720" i="29"/>
  <c r="E720" i="29"/>
  <c r="D720" i="29"/>
  <c r="G722" i="29"/>
  <c r="G719" i="29"/>
  <c r="F707" i="29"/>
  <c r="E707" i="29"/>
  <c r="D707" i="29"/>
  <c r="F706" i="29"/>
  <c r="E706" i="29"/>
  <c r="D706" i="29"/>
  <c r="F708" i="29"/>
  <c r="E708" i="29"/>
  <c r="D708" i="29"/>
  <c r="F711" i="29"/>
  <c r="E711" i="29"/>
  <c r="D711" i="29"/>
  <c r="G713" i="29"/>
  <c r="G710" i="29"/>
  <c r="F698" i="29"/>
  <c r="E698" i="29"/>
  <c r="D698" i="29"/>
  <c r="F697" i="29"/>
  <c r="E697" i="29"/>
  <c r="D697" i="29"/>
  <c r="F699" i="29"/>
  <c r="E699" i="29"/>
  <c r="D699" i="29"/>
  <c r="F702" i="29"/>
  <c r="E702" i="29"/>
  <c r="D702" i="29"/>
  <c r="G704" i="29"/>
  <c r="G700" i="29"/>
  <c r="G701" i="29"/>
  <c r="F689" i="29"/>
  <c r="E689" i="29"/>
  <c r="D689" i="29"/>
  <c r="F688" i="29"/>
  <c r="E688" i="29"/>
  <c r="D688" i="29"/>
  <c r="F690" i="29"/>
  <c r="E690" i="29"/>
  <c r="D690" i="29"/>
  <c r="F693" i="29"/>
  <c r="E693" i="29"/>
  <c r="D693" i="29"/>
  <c r="G695" i="29"/>
  <c r="F680" i="29"/>
  <c r="E680" i="29"/>
  <c r="D680" i="29"/>
  <c r="F679" i="29"/>
  <c r="E679" i="29"/>
  <c r="D679" i="29"/>
  <c r="F681" i="29"/>
  <c r="E681" i="29"/>
  <c r="D681" i="29"/>
  <c r="F684" i="29"/>
  <c r="E684" i="29"/>
  <c r="D684" i="29"/>
  <c r="G683" i="29"/>
  <c r="F671" i="29"/>
  <c r="E671" i="29"/>
  <c r="D671" i="29"/>
  <c r="F670" i="29"/>
  <c r="E670" i="29"/>
  <c r="D670" i="29"/>
  <c r="F672" i="29"/>
  <c r="E672" i="29"/>
  <c r="D672" i="29"/>
  <c r="F675" i="29"/>
  <c r="E675" i="29"/>
  <c r="D675" i="29"/>
  <c r="G676" i="29"/>
  <c r="G673" i="29"/>
  <c r="G674" i="29"/>
  <c r="F662" i="29"/>
  <c r="E662" i="29"/>
  <c r="D662" i="29"/>
  <c r="F661" i="29"/>
  <c r="E661" i="29"/>
  <c r="D661" i="29"/>
  <c r="F663" i="29"/>
  <c r="E663" i="29"/>
  <c r="D663" i="29"/>
  <c r="F666" i="29"/>
  <c r="E666" i="29"/>
  <c r="D666" i="29"/>
  <c r="G665" i="29"/>
  <c r="F653" i="29"/>
  <c r="E653" i="29"/>
  <c r="D653" i="29"/>
  <c r="F652" i="29"/>
  <c r="E652" i="29"/>
  <c r="D652" i="29"/>
  <c r="F654" i="29"/>
  <c r="E654" i="29"/>
  <c r="D654" i="29"/>
  <c r="F657" i="29"/>
  <c r="E657" i="29"/>
  <c r="D657" i="29"/>
  <c r="G658" i="29"/>
  <c r="G655" i="29"/>
  <c r="F644" i="29"/>
  <c r="E644" i="29"/>
  <c r="D644" i="29"/>
  <c r="F643" i="29"/>
  <c r="E643" i="29"/>
  <c r="D643" i="29"/>
  <c r="F648" i="29"/>
  <c r="E648" i="29"/>
  <c r="D648" i="29"/>
  <c r="F645" i="29"/>
  <c r="E645" i="29"/>
  <c r="D645" i="29"/>
  <c r="G647" i="29"/>
  <c r="G649" i="29"/>
  <c r="G646" i="29"/>
  <c r="E635" i="29"/>
  <c r="F635" i="29"/>
  <c r="D635" i="29"/>
  <c r="F636" i="29"/>
  <c r="E636" i="29"/>
  <c r="D636" i="29"/>
  <c r="F639" i="29"/>
  <c r="E639" i="29"/>
  <c r="D639" i="29"/>
  <c r="G641" i="29"/>
  <c r="G637" i="29"/>
  <c r="G625" i="29"/>
  <c r="G624" i="29"/>
  <c r="G623" i="29"/>
  <c r="G622" i="29"/>
  <c r="L9" i="32"/>
  <c r="L10" i="32"/>
  <c r="L11" i="32"/>
  <c r="L12" i="32"/>
  <c r="L8" i="32"/>
  <c r="N9" i="32"/>
  <c r="N10" i="32"/>
  <c r="N11" i="32"/>
  <c r="N12" i="32"/>
  <c r="N8" i="32"/>
  <c r="S17" i="27"/>
  <c r="AV17" i="27" l="1"/>
  <c r="D750" i="29"/>
  <c r="D759" i="29"/>
  <c r="G760" i="29"/>
  <c r="G765" i="29"/>
  <c r="G762" i="29"/>
  <c r="E759" i="29"/>
  <c r="F759" i="29"/>
  <c r="G756" i="29"/>
  <c r="F750" i="29"/>
  <c r="G725" i="29"/>
  <c r="E750" i="29"/>
  <c r="F741" i="29"/>
  <c r="G753" i="29"/>
  <c r="E723" i="29"/>
  <c r="G743" i="29"/>
  <c r="G752" i="29"/>
  <c r="G751" i="29"/>
  <c r="E741" i="29"/>
  <c r="D723" i="29"/>
  <c r="D741" i="29"/>
  <c r="D732" i="29"/>
  <c r="G744" i="29"/>
  <c r="G729" i="29"/>
  <c r="G726" i="29"/>
  <c r="G738" i="29"/>
  <c r="G733" i="29"/>
  <c r="G735" i="29"/>
  <c r="E732" i="29"/>
  <c r="F723" i="29"/>
  <c r="F732" i="29"/>
  <c r="G717" i="29"/>
  <c r="F687" i="29"/>
  <c r="G711" i="29"/>
  <c r="F705" i="29"/>
  <c r="G716" i="29"/>
  <c r="G720" i="29"/>
  <c r="D705" i="29"/>
  <c r="E705" i="29"/>
  <c r="G702" i="29"/>
  <c r="G707" i="29"/>
  <c r="G708" i="29"/>
  <c r="G698" i="29"/>
  <c r="E669" i="29"/>
  <c r="E678" i="29"/>
  <c r="D687" i="29"/>
  <c r="D696" i="29"/>
  <c r="G693" i="29"/>
  <c r="G699" i="29"/>
  <c r="E696" i="29"/>
  <c r="F696" i="29"/>
  <c r="G697" i="29"/>
  <c r="E687" i="29"/>
  <c r="D678" i="29"/>
  <c r="G689" i="29"/>
  <c r="G657" i="29"/>
  <c r="G681" i="29"/>
  <c r="G680" i="29"/>
  <c r="F678" i="29"/>
  <c r="G672" i="29"/>
  <c r="E660" i="29"/>
  <c r="D669" i="29"/>
  <c r="G636" i="29"/>
  <c r="G645" i="29"/>
  <c r="D651" i="29"/>
  <c r="G663" i="29"/>
  <c r="G662" i="29"/>
  <c r="D660" i="29"/>
  <c r="F669" i="29"/>
  <c r="G675" i="29"/>
  <c r="G670" i="29"/>
  <c r="G671" i="29"/>
  <c r="G639" i="29"/>
  <c r="G648" i="29"/>
  <c r="G654" i="29"/>
  <c r="F660" i="29"/>
  <c r="E651" i="29"/>
  <c r="G652" i="29"/>
  <c r="F651" i="29"/>
  <c r="E633" i="29"/>
  <c r="D642" i="29"/>
  <c r="G635" i="29"/>
  <c r="D633" i="29"/>
  <c r="F633" i="29"/>
  <c r="G634" i="29"/>
  <c r="F642" i="29"/>
  <c r="E642" i="29"/>
  <c r="G644" i="29"/>
  <c r="G643" i="29"/>
  <c r="Z33" i="27"/>
  <c r="Z34" i="27"/>
  <c r="G750" i="29" l="1"/>
  <c r="G759" i="29"/>
  <c r="G723" i="29"/>
  <c r="G741" i="29"/>
  <c r="G714" i="29"/>
  <c r="G732" i="29"/>
  <c r="G687" i="29"/>
  <c r="G705" i="29"/>
  <c r="G669" i="29"/>
  <c r="G678" i="29"/>
  <c r="G696" i="29"/>
  <c r="G660" i="29"/>
  <c r="G651" i="29"/>
  <c r="G633" i="29"/>
  <c r="G642" i="29"/>
  <c r="BA33" i="27" l="1"/>
  <c r="BA34" i="27"/>
  <c r="BA35" i="27"/>
  <c r="BA37" i="27"/>
  <c r="BA41" i="27"/>
  <c r="AZ33" i="27"/>
  <c r="AZ34" i="27"/>
  <c r="AZ35" i="27"/>
  <c r="AZ37" i="27"/>
  <c r="AZ41" i="27"/>
  <c r="AY33" i="27"/>
  <c r="AY34" i="27"/>
  <c r="AY37" i="27"/>
  <c r="AY41" i="27"/>
  <c r="AY19" i="27"/>
  <c r="AY20" i="27"/>
  <c r="AY21" i="27"/>
  <c r="AY22" i="27"/>
  <c r="AY23" i="27"/>
  <c r="AY24" i="27"/>
  <c r="AY26" i="27"/>
  <c r="AY27" i="27"/>
  <c r="BD33" i="27"/>
  <c r="BD34" i="27"/>
  <c r="BD35" i="27"/>
  <c r="BD37" i="27"/>
  <c r="BC33" i="27"/>
  <c r="BC34" i="27"/>
  <c r="BC35" i="27"/>
  <c r="BC37" i="27"/>
  <c r="BB33" i="27"/>
  <c r="BB34" i="27"/>
  <c r="BB35" i="27"/>
  <c r="BB37" i="27"/>
  <c r="BD19" i="27"/>
  <c r="BD20" i="27"/>
  <c r="BD21" i="27"/>
  <c r="BD22" i="27"/>
  <c r="BD23" i="27"/>
  <c r="BD24" i="27"/>
  <c r="BD26" i="27"/>
  <c r="BD27" i="27"/>
  <c r="BC19" i="27"/>
  <c r="BC20" i="27"/>
  <c r="BC21" i="27"/>
  <c r="BC22" i="27"/>
  <c r="BC23" i="27"/>
  <c r="BC24" i="27"/>
  <c r="BC26" i="27"/>
  <c r="BC27" i="27"/>
  <c r="BB19" i="27"/>
  <c r="BB20" i="27"/>
  <c r="BB21" i="27"/>
  <c r="BB22" i="27"/>
  <c r="BB23" i="27"/>
  <c r="BB24" i="27"/>
  <c r="BB26" i="27"/>
  <c r="BB27" i="27"/>
  <c r="BA19" i="27"/>
  <c r="BA20" i="27"/>
  <c r="BA21" i="27"/>
  <c r="BA22" i="27"/>
  <c r="BA23" i="27"/>
  <c r="BA24" i="27"/>
  <c r="BA26" i="27"/>
  <c r="BA27" i="27"/>
  <c r="AZ19" i="27"/>
  <c r="AZ20" i="27"/>
  <c r="AZ21" i="27"/>
  <c r="AZ22" i="27"/>
  <c r="AZ23" i="27"/>
  <c r="AZ24" i="27"/>
  <c r="AZ26" i="27"/>
  <c r="AZ27" i="27"/>
  <c r="BA8" i="27"/>
  <c r="BA9" i="27"/>
  <c r="BA10" i="27"/>
  <c r="BA11" i="27"/>
  <c r="BA12" i="27"/>
  <c r="BA13" i="27"/>
  <c r="BA15" i="27"/>
  <c r="BA16" i="27"/>
  <c r="AZ8" i="27"/>
  <c r="AZ9" i="27"/>
  <c r="AZ10" i="27"/>
  <c r="AZ11" i="27"/>
  <c r="AZ12" i="27"/>
  <c r="AZ13" i="27"/>
  <c r="AZ15" i="27"/>
  <c r="AZ16" i="27"/>
  <c r="AY8" i="27"/>
  <c r="AY9" i="27"/>
  <c r="AY10" i="27"/>
  <c r="AY11" i="27"/>
  <c r="AY12" i="27"/>
  <c r="AY13" i="27"/>
  <c r="AY15" i="27"/>
  <c r="AY16" i="27"/>
  <c r="BD8" i="27"/>
  <c r="BD9" i="27"/>
  <c r="BD10" i="27"/>
  <c r="BD11" i="27"/>
  <c r="BD12" i="27"/>
  <c r="BD13" i="27"/>
  <c r="BD15" i="27"/>
  <c r="BD16" i="27"/>
  <c r="BC8" i="27"/>
  <c r="BC9" i="27"/>
  <c r="BC10" i="27"/>
  <c r="BC11" i="27"/>
  <c r="BC12" i="27"/>
  <c r="BC13" i="27"/>
  <c r="BC15" i="27"/>
  <c r="BC16" i="27"/>
  <c r="BB8" i="27"/>
  <c r="BB9" i="27"/>
  <c r="BB10" i="27"/>
  <c r="BB11" i="27"/>
  <c r="BB12" i="27"/>
  <c r="BB13" i="27"/>
  <c r="BB15" i="27"/>
  <c r="BB16" i="27"/>
  <c r="U43" i="27"/>
  <c r="AX43" i="27" s="1"/>
  <c r="T43" i="27"/>
  <c r="S43" i="27"/>
  <c r="V41" i="27"/>
  <c r="AV43" i="27" l="1"/>
  <c r="AW43" i="27"/>
  <c r="S40" i="27"/>
  <c r="T40" i="27"/>
  <c r="U40" i="27"/>
  <c r="AX40" i="27" s="1"/>
  <c r="V43" i="27"/>
  <c r="AW40" i="27" l="1"/>
  <c r="AV40" i="27"/>
  <c r="V40" i="27"/>
  <c r="Y43" i="27"/>
  <c r="X43" i="27"/>
  <c r="W43" i="27"/>
  <c r="Z41" i="27"/>
  <c r="AY43" i="27" l="1"/>
  <c r="AZ43" i="27"/>
  <c r="Z43" i="27"/>
  <c r="BA43" i="27"/>
  <c r="W40" i="27"/>
  <c r="X40" i="27"/>
  <c r="Y40" i="27"/>
  <c r="Y39" i="27"/>
  <c r="X39" i="27"/>
  <c r="W39" i="27"/>
  <c r="Z37" i="27"/>
  <c r="Y36" i="27"/>
  <c r="X36" i="27"/>
  <c r="W36" i="27"/>
  <c r="Z35" i="27"/>
  <c r="Y28" i="27"/>
  <c r="X28" i="27"/>
  <c r="W28" i="27"/>
  <c r="Z27" i="27"/>
  <c r="Z26" i="27"/>
  <c r="Y25" i="27"/>
  <c r="X25" i="27"/>
  <c r="W25" i="27"/>
  <c r="Z24" i="27"/>
  <c r="Z23" i="27"/>
  <c r="Z22" i="27"/>
  <c r="Z21" i="27"/>
  <c r="Z20" i="27"/>
  <c r="Z19" i="27"/>
  <c r="Y17" i="27"/>
  <c r="X17" i="27"/>
  <c r="W17" i="27"/>
  <c r="Z16" i="27"/>
  <c r="Z15" i="27"/>
  <c r="Y14" i="27"/>
  <c r="X14" i="27"/>
  <c r="W14" i="27"/>
  <c r="Z13" i="27"/>
  <c r="Z12" i="27"/>
  <c r="Z11" i="27"/>
  <c r="Z10" i="27"/>
  <c r="Z9" i="27"/>
  <c r="Z8" i="27"/>
  <c r="AZ40" i="27" l="1"/>
  <c r="Y18" i="27"/>
  <c r="AY40" i="27"/>
  <c r="W7" i="27"/>
  <c r="Y7" i="27"/>
  <c r="X7" i="27"/>
  <c r="Z40" i="27"/>
  <c r="BA40" i="27"/>
  <c r="BA28" i="27"/>
  <c r="AY17" i="27"/>
  <c r="BA25" i="27"/>
  <c r="Z36" i="27"/>
  <c r="X29" i="27"/>
  <c r="Y29" i="27"/>
  <c r="Z39" i="27"/>
  <c r="Z28" i="27"/>
  <c r="Z17" i="27"/>
  <c r="W18" i="27"/>
  <c r="X18" i="27"/>
  <c r="Z25" i="27"/>
  <c r="W29" i="27"/>
  <c r="Z14" i="27"/>
  <c r="I685" i="39"/>
  <c r="F685" i="39"/>
  <c r="I684" i="39"/>
  <c r="F684" i="39"/>
  <c r="I683" i="39"/>
  <c r="F683" i="39"/>
  <c r="I682" i="39"/>
  <c r="F682" i="39"/>
  <c r="I681" i="39"/>
  <c r="F681" i="39"/>
  <c r="I680" i="39"/>
  <c r="F680" i="39"/>
  <c r="I591" i="39"/>
  <c r="I590" i="39"/>
  <c r="I589" i="39"/>
  <c r="I587" i="39"/>
  <c r="I586" i="39"/>
  <c r="I585" i="39"/>
  <c r="F591" i="39"/>
  <c r="F590" i="39"/>
  <c r="F589" i="39"/>
  <c r="F587" i="39"/>
  <c r="F586" i="39"/>
  <c r="F585" i="39"/>
  <c r="AD320" i="41"/>
  <c r="Z18" i="27" l="1"/>
  <c r="Z7" i="27"/>
  <c r="Z29" i="27"/>
  <c r="BA305" i="41" l="1"/>
  <c r="AZ305" i="41"/>
  <c r="AY305" i="41"/>
  <c r="G1182" i="29" l="1"/>
  <c r="G1180" i="29"/>
  <c r="G1178" i="29"/>
  <c r="G1177" i="29"/>
  <c r="I1176" i="29"/>
  <c r="H1176" i="29"/>
  <c r="F1176" i="29"/>
  <c r="E1176" i="29"/>
  <c r="D1176" i="29"/>
  <c r="I1175" i="29"/>
  <c r="K1175" i="29" s="1"/>
  <c r="H1175" i="29"/>
  <c r="F1175" i="29"/>
  <c r="E1175" i="29"/>
  <c r="D1175" i="29"/>
  <c r="I1174" i="29"/>
  <c r="K1174" i="29" s="1"/>
  <c r="H1174" i="29"/>
  <c r="F1174" i="29"/>
  <c r="E1174" i="29"/>
  <c r="D1174" i="29"/>
  <c r="I598" i="39"/>
  <c r="F598" i="39"/>
  <c r="I597" i="39"/>
  <c r="F597" i="39"/>
  <c r="I596" i="39"/>
  <c r="D596" i="39"/>
  <c r="F596" i="39" s="1"/>
  <c r="I595" i="39"/>
  <c r="F595" i="39"/>
  <c r="I594" i="39"/>
  <c r="F594" i="39"/>
  <c r="I593" i="39"/>
  <c r="D593" i="39"/>
  <c r="F593" i="39" s="1"/>
  <c r="I366" i="41"/>
  <c r="I359" i="41" s="1"/>
  <c r="H366" i="41"/>
  <c r="H359" i="41" s="1"/>
  <c r="G366" i="41"/>
  <c r="G359" i="41" s="1"/>
  <c r="J363" i="41"/>
  <c r="I355" i="41"/>
  <c r="H355" i="41"/>
  <c r="H348" i="41" s="1"/>
  <c r="G355" i="41"/>
  <c r="G348" i="41" s="1"/>
  <c r="J353" i="41"/>
  <c r="J350" i="41"/>
  <c r="I344" i="41"/>
  <c r="I337" i="41" s="1"/>
  <c r="H344" i="41"/>
  <c r="H337" i="41" s="1"/>
  <c r="G344" i="41"/>
  <c r="G337" i="41" s="1"/>
  <c r="J342" i="41"/>
  <c r="J341" i="41"/>
  <c r="J339" i="41"/>
  <c r="I328" i="41"/>
  <c r="I321" i="41" s="1"/>
  <c r="H328" i="41"/>
  <c r="H321" i="41" s="1"/>
  <c r="G328" i="41"/>
  <c r="G321" i="41" s="1"/>
  <c r="J325" i="41"/>
  <c r="I317" i="41"/>
  <c r="H317" i="41"/>
  <c r="H310" i="41" s="1"/>
  <c r="G317" i="41"/>
  <c r="G310" i="41" s="1"/>
  <c r="J315" i="41"/>
  <c r="J312" i="41"/>
  <c r="I306" i="41"/>
  <c r="I299" i="41" s="1"/>
  <c r="H306" i="41"/>
  <c r="H299" i="41" s="1"/>
  <c r="G306" i="41"/>
  <c r="G299" i="41" s="1"/>
  <c r="J304" i="41"/>
  <c r="J303" i="41"/>
  <c r="J301" i="41"/>
  <c r="I290" i="41"/>
  <c r="H290" i="41"/>
  <c r="H283" i="41" s="1"/>
  <c r="G290" i="41"/>
  <c r="G283" i="41" s="1"/>
  <c r="J287" i="41"/>
  <c r="I279" i="41"/>
  <c r="I272" i="41" s="1"/>
  <c r="H279" i="41"/>
  <c r="H272" i="41" s="1"/>
  <c r="G279" i="41"/>
  <c r="G272" i="41" s="1"/>
  <c r="J277" i="41"/>
  <c r="J274" i="41"/>
  <c r="I268" i="41"/>
  <c r="I261" i="41" s="1"/>
  <c r="H268" i="41"/>
  <c r="H261" i="41" s="1"/>
  <c r="G268" i="41"/>
  <c r="G261" i="41" s="1"/>
  <c r="J266" i="41"/>
  <c r="J265" i="41"/>
  <c r="J263" i="41"/>
  <c r="I248" i="41"/>
  <c r="H248" i="41"/>
  <c r="H241" i="41" s="1"/>
  <c r="G248" i="41"/>
  <c r="G241" i="41" s="1"/>
  <c r="J245" i="41"/>
  <c r="I237" i="41"/>
  <c r="H237" i="41"/>
  <c r="H230" i="41" s="1"/>
  <c r="G237" i="41"/>
  <c r="G230" i="41" s="1"/>
  <c r="J235" i="41"/>
  <c r="J232" i="41"/>
  <c r="I226" i="41"/>
  <c r="H226" i="41"/>
  <c r="H219" i="41" s="1"/>
  <c r="G226" i="41"/>
  <c r="G219" i="41" s="1"/>
  <c r="J224" i="41"/>
  <c r="J223" i="41"/>
  <c r="J221" i="41"/>
  <c r="G1021" i="29"/>
  <c r="F1019" i="29"/>
  <c r="E1019" i="29"/>
  <c r="D1019" i="29"/>
  <c r="G1017" i="29"/>
  <c r="F1016" i="29"/>
  <c r="E1016" i="29"/>
  <c r="D1016" i="29"/>
  <c r="I1015" i="29"/>
  <c r="K1015" i="29" s="1"/>
  <c r="H1015" i="29"/>
  <c r="F1015" i="29"/>
  <c r="E1015" i="29"/>
  <c r="D1015" i="29"/>
  <c r="I1014" i="29"/>
  <c r="K1014" i="29" s="1"/>
  <c r="H1014" i="29"/>
  <c r="F1014" i="29"/>
  <c r="E1014" i="29"/>
  <c r="D1014" i="29"/>
  <c r="I1013" i="29"/>
  <c r="K1013" i="29" s="1"/>
  <c r="H1013" i="29"/>
  <c r="J237" i="41" l="1"/>
  <c r="J272" i="41"/>
  <c r="J299" i="41"/>
  <c r="J321" i="41"/>
  <c r="J317" i="41"/>
  <c r="J248" i="41"/>
  <c r="I310" i="41"/>
  <c r="J310" i="41" s="1"/>
  <c r="J337" i="41"/>
  <c r="J355" i="41"/>
  <c r="I230" i="41"/>
  <c r="J230" i="41" s="1"/>
  <c r="J261" i="41"/>
  <c r="J290" i="41"/>
  <c r="I348" i="41"/>
  <c r="J348" i="41" s="1"/>
  <c r="J279" i="41"/>
  <c r="F1013" i="29"/>
  <c r="G1014" i="29"/>
  <c r="D1013" i="29"/>
  <c r="G1174" i="29"/>
  <c r="E1013" i="29"/>
  <c r="G1019" i="29"/>
  <c r="G1015" i="29"/>
  <c r="G1175" i="29"/>
  <c r="G1176" i="29"/>
  <c r="G1016" i="29"/>
  <c r="J226" i="41"/>
  <c r="J359" i="41"/>
  <c r="J306" i="41"/>
  <c r="J344" i="41"/>
  <c r="J328" i="41"/>
  <c r="J366" i="41"/>
  <c r="J268" i="41"/>
  <c r="I241" i="41"/>
  <c r="J241" i="41" s="1"/>
  <c r="I283" i="41"/>
  <c r="J283" i="41" s="1"/>
  <c r="I219" i="41"/>
  <c r="J219" i="41" l="1"/>
  <c r="G1013" i="29"/>
  <c r="AV9" i="30"/>
  <c r="AQ9" i="30"/>
  <c r="AL9" i="30"/>
  <c r="AM132" i="33" l="1"/>
  <c r="BO237" i="41"/>
  <c r="BP237" i="41"/>
  <c r="BQ237" i="41"/>
  <c r="BM240" i="41"/>
  <c r="BL240" i="41"/>
  <c r="BK240" i="41"/>
  <c r="BN238" i="41"/>
  <c r="BM237" i="41"/>
  <c r="BL237" i="41"/>
  <c r="BK237" i="41"/>
  <c r="BN236" i="41"/>
  <c r="BN235" i="41"/>
  <c r="BN234" i="41"/>
  <c r="BN231" i="41"/>
  <c r="U248" i="41"/>
  <c r="T248" i="41"/>
  <c r="T241" i="41" s="1"/>
  <c r="S248" i="41"/>
  <c r="S241" i="41" s="1"/>
  <c r="V245" i="41"/>
  <c r="Q240" i="41"/>
  <c r="P240" i="41"/>
  <c r="O240" i="41"/>
  <c r="R238" i="41"/>
  <c r="Q237" i="41"/>
  <c r="P237" i="41"/>
  <c r="O237" i="41"/>
  <c r="R235" i="41"/>
  <c r="R234" i="41"/>
  <c r="R232" i="41"/>
  <c r="R231" i="41"/>
  <c r="R227" i="41"/>
  <c r="R280" i="41"/>
  <c r="R269" i="41"/>
  <c r="R223" i="41"/>
  <c r="BL230" i="41" l="1"/>
  <c r="BM230" i="41"/>
  <c r="BK230" i="41"/>
  <c r="R240" i="41"/>
  <c r="R237" i="41"/>
  <c r="BN237" i="41"/>
  <c r="V248" i="41"/>
  <c r="U241" i="41"/>
  <c r="V241" i="41" s="1"/>
  <c r="BN230" i="41" l="1"/>
  <c r="BQ251" i="41"/>
  <c r="BP251" i="41"/>
  <c r="BO251" i="41"/>
  <c r="BM251" i="41"/>
  <c r="BL251" i="41"/>
  <c r="BK251" i="41"/>
  <c r="BI251" i="41"/>
  <c r="BH251" i="41"/>
  <c r="BG251" i="41"/>
  <c r="BE251" i="41"/>
  <c r="BD251" i="41"/>
  <c r="BC251" i="41"/>
  <c r="BA251" i="41"/>
  <c r="AZ251" i="41"/>
  <c r="AY251" i="41"/>
  <c r="AW251" i="41"/>
  <c r="AV251" i="41"/>
  <c r="AU251" i="41"/>
  <c r="AS251" i="41"/>
  <c r="AR251" i="41"/>
  <c r="AQ251" i="41"/>
  <c r="AO251" i="41"/>
  <c r="AN251" i="41"/>
  <c r="AM251" i="41"/>
  <c r="AK251" i="41"/>
  <c r="AJ251" i="41"/>
  <c r="AI251" i="41"/>
  <c r="AL249" i="41"/>
  <c r="BQ248" i="41"/>
  <c r="BP248" i="41"/>
  <c r="BO248" i="41"/>
  <c r="BM248" i="41"/>
  <c r="BL248" i="41"/>
  <c r="BK248" i="41"/>
  <c r="BI248" i="41"/>
  <c r="BH248" i="41"/>
  <c r="BG248" i="41"/>
  <c r="BE248" i="41"/>
  <c r="BD248" i="41"/>
  <c r="BC248" i="41"/>
  <c r="BA248" i="41"/>
  <c r="AZ248" i="41"/>
  <c r="AY248" i="41"/>
  <c r="AW248" i="41"/>
  <c r="AV248" i="41"/>
  <c r="AU248" i="41"/>
  <c r="AS248" i="41"/>
  <c r="AR248" i="41"/>
  <c r="AQ248" i="41"/>
  <c r="AO248" i="41"/>
  <c r="AN248" i="41"/>
  <c r="AM248" i="41"/>
  <c r="AK248" i="41"/>
  <c r="AJ248" i="41"/>
  <c r="AI248" i="41"/>
  <c r="AG248" i="41"/>
  <c r="AG241" i="41" s="1"/>
  <c r="AF248" i="41"/>
  <c r="AF241" i="41" s="1"/>
  <c r="AE248" i="41"/>
  <c r="AE241" i="41" s="1"/>
  <c r="AC248" i="41"/>
  <c r="AB248" i="41"/>
  <c r="AB241" i="41" s="1"/>
  <c r="AA248" i="41"/>
  <c r="AA241" i="41" s="1"/>
  <c r="Y248" i="41"/>
  <c r="Y241" i="41" s="1"/>
  <c r="X248" i="41"/>
  <c r="X241" i="41" s="1"/>
  <c r="W248" i="41"/>
  <c r="W241" i="41" s="1"/>
  <c r="R248" i="41"/>
  <c r="R241" i="41" s="1"/>
  <c r="Q248" i="41"/>
  <c r="Q241" i="41" s="1"/>
  <c r="P248" i="41"/>
  <c r="P241" i="41" s="1"/>
  <c r="O248" i="41"/>
  <c r="O241" i="41" s="1"/>
  <c r="M248" i="41"/>
  <c r="M241" i="41" s="1"/>
  <c r="L248" i="41"/>
  <c r="L241" i="41" s="1"/>
  <c r="K248" i="41"/>
  <c r="K241" i="41" s="1"/>
  <c r="BJ247" i="41"/>
  <c r="BF247" i="41"/>
  <c r="BB247" i="41"/>
  <c r="AX247" i="41"/>
  <c r="AP247" i="41"/>
  <c r="AL247" i="41"/>
  <c r="AX246" i="41"/>
  <c r="N246" i="41"/>
  <c r="BR245" i="41"/>
  <c r="BJ245" i="41"/>
  <c r="BF245" i="41"/>
  <c r="BB245" i="41"/>
  <c r="AX245" i="41"/>
  <c r="AT245" i="41"/>
  <c r="AP245" i="41"/>
  <c r="AL245" i="41"/>
  <c r="AH245" i="41"/>
  <c r="AD245" i="41"/>
  <c r="Z245" i="41"/>
  <c r="N245" i="41"/>
  <c r="BN241" i="41"/>
  <c r="BQ240" i="41"/>
  <c r="BP240" i="41"/>
  <c r="BO240" i="41"/>
  <c r="BI240" i="41"/>
  <c r="BH240" i="41"/>
  <c r="BG240" i="41"/>
  <c r="BE240" i="41"/>
  <c r="BD240" i="41"/>
  <c r="BC240" i="41"/>
  <c r="BA240" i="41"/>
  <c r="AZ240" i="41"/>
  <c r="AY240" i="41"/>
  <c r="AW240" i="41"/>
  <c r="AV240" i="41"/>
  <c r="AU240" i="41"/>
  <c r="AS240" i="41"/>
  <c r="AR240" i="41"/>
  <c r="AQ240" i="41"/>
  <c r="AO240" i="41"/>
  <c r="AN240" i="41"/>
  <c r="AM240" i="41"/>
  <c r="AK240" i="41"/>
  <c r="AJ240" i="41"/>
  <c r="AI240" i="41"/>
  <c r="M240" i="41"/>
  <c r="L240" i="41"/>
  <c r="K240" i="41"/>
  <c r="BR239" i="41"/>
  <c r="N239" i="41"/>
  <c r="BR238" i="41"/>
  <c r="BF238" i="41"/>
  <c r="AL238" i="41"/>
  <c r="N238" i="41"/>
  <c r="BR237" i="41"/>
  <c r="BI237" i="41"/>
  <c r="BH237" i="41"/>
  <c r="BG237" i="41"/>
  <c r="BE237" i="41"/>
  <c r="BD237" i="41"/>
  <c r="BC237" i="41"/>
  <c r="BA237" i="41"/>
  <c r="AZ237" i="41"/>
  <c r="AY237" i="41"/>
  <c r="AW237" i="41"/>
  <c r="AV237" i="41"/>
  <c r="AU237" i="41"/>
  <c r="AS237" i="41"/>
  <c r="AR237" i="41"/>
  <c r="AQ237" i="41"/>
  <c r="AP237" i="41"/>
  <c r="AO237" i="41"/>
  <c r="AN237" i="41"/>
  <c r="AM237" i="41"/>
  <c r="AK237" i="41"/>
  <c r="AJ237" i="41"/>
  <c r="AI237" i="41"/>
  <c r="AG237" i="41"/>
  <c r="AG230" i="41" s="1"/>
  <c r="AF237" i="41"/>
  <c r="AF230" i="41" s="1"/>
  <c r="AC237" i="41"/>
  <c r="AC230" i="41" s="1"/>
  <c r="AB237" i="41"/>
  <c r="AB230" i="41" s="1"/>
  <c r="AA237" i="41"/>
  <c r="Y237" i="41"/>
  <c r="Y230" i="41" s="1"/>
  <c r="X237" i="41"/>
  <c r="X230" i="41" s="1"/>
  <c r="W237" i="41"/>
  <c r="W230" i="41" s="1"/>
  <c r="Q230" i="41"/>
  <c r="P230" i="41"/>
  <c r="M237" i="41"/>
  <c r="L237" i="41"/>
  <c r="K237" i="41"/>
  <c r="BR236" i="41"/>
  <c r="AL236" i="41"/>
  <c r="BR235" i="41"/>
  <c r="BF235" i="41"/>
  <c r="AT235" i="41"/>
  <c r="Z235" i="41"/>
  <c r="N235" i="41"/>
  <c r="BR234" i="41"/>
  <c r="BF234" i="41"/>
  <c r="AL234" i="41"/>
  <c r="N234" i="41"/>
  <c r="BR233" i="41"/>
  <c r="N233" i="41"/>
  <c r="BR232" i="41"/>
  <c r="BF232" i="41"/>
  <c r="AT232" i="41"/>
  <c r="N232" i="41"/>
  <c r="BR231" i="41"/>
  <c r="BF231" i="41"/>
  <c r="AT231" i="41"/>
  <c r="N231" i="41"/>
  <c r="BQ230" i="41"/>
  <c r="BP230" i="41"/>
  <c r="BO230" i="41"/>
  <c r="BJ230" i="41"/>
  <c r="BB230" i="41"/>
  <c r="AX230" i="41"/>
  <c r="AH230" i="41"/>
  <c r="AE230" i="41"/>
  <c r="AD230" i="41"/>
  <c r="V230" i="41"/>
  <c r="U230" i="41"/>
  <c r="T230" i="41"/>
  <c r="S230" i="41"/>
  <c r="O230" i="41"/>
  <c r="BQ229" i="41"/>
  <c r="BP229" i="41"/>
  <c r="BO229" i="41"/>
  <c r="BM229" i="41"/>
  <c r="BL229" i="41"/>
  <c r="BK229" i="41"/>
  <c r="BI229" i="41"/>
  <c r="BH229" i="41"/>
  <c r="BG229" i="41"/>
  <c r="BE229" i="41"/>
  <c r="BD229" i="41"/>
  <c r="BC229" i="41"/>
  <c r="BA229" i="41"/>
  <c r="AZ229" i="41"/>
  <c r="AY229" i="41"/>
  <c r="AW229" i="41"/>
  <c r="AV229" i="41"/>
  <c r="AU229" i="41"/>
  <c r="AT229" i="41"/>
  <c r="AS229" i="41"/>
  <c r="AR229" i="41"/>
  <c r="AQ229" i="41"/>
  <c r="AP229" i="41"/>
  <c r="AO229" i="41"/>
  <c r="AN229" i="41"/>
  <c r="AM229" i="41"/>
  <c r="AK229" i="41"/>
  <c r="AJ229" i="41"/>
  <c r="AI229" i="41"/>
  <c r="Q229" i="41"/>
  <c r="P229" i="41"/>
  <c r="O229" i="41"/>
  <c r="M229" i="41"/>
  <c r="L229" i="41"/>
  <c r="K229" i="41"/>
  <c r="BR228" i="41"/>
  <c r="N228" i="41"/>
  <c r="BR227" i="41"/>
  <c r="BN227" i="41"/>
  <c r="AL227" i="41"/>
  <c r="N227" i="41"/>
  <c r="BQ226" i="41"/>
  <c r="BP226" i="41"/>
  <c r="BO226" i="41"/>
  <c r="BM226" i="41"/>
  <c r="BL226" i="41"/>
  <c r="BK226" i="41"/>
  <c r="BI226" i="41"/>
  <c r="BH226" i="41"/>
  <c r="BG226" i="41"/>
  <c r="BE226" i="41"/>
  <c r="BD226" i="41"/>
  <c r="BC226" i="41"/>
  <c r="BA226" i="41"/>
  <c r="AZ226" i="41"/>
  <c r="AY226" i="41"/>
  <c r="AW226" i="41"/>
  <c r="AV226" i="41"/>
  <c r="AU226" i="41"/>
  <c r="AS226" i="41"/>
  <c r="AR226" i="41"/>
  <c r="AQ226" i="41"/>
  <c r="AO226" i="41"/>
  <c r="AN226" i="41"/>
  <c r="AM226" i="41"/>
  <c r="AK226" i="41"/>
  <c r="AJ226" i="41"/>
  <c r="AI226" i="41"/>
  <c r="AG226" i="41"/>
  <c r="AG219" i="41" s="1"/>
  <c r="AF226" i="41"/>
  <c r="AF219" i="41" s="1"/>
  <c r="AE226" i="41"/>
  <c r="AE219" i="41" s="1"/>
  <c r="AC226" i="41"/>
  <c r="AB226" i="41"/>
  <c r="AB219" i="41" s="1"/>
  <c r="AA226" i="41"/>
  <c r="AA219" i="41" s="1"/>
  <c r="Y226" i="41"/>
  <c r="X226" i="41"/>
  <c r="X219" i="41" s="1"/>
  <c r="W226" i="41"/>
  <c r="W219" i="41" s="1"/>
  <c r="U226" i="41"/>
  <c r="U219" i="41" s="1"/>
  <c r="T226" i="41"/>
  <c r="T219" i="41" s="1"/>
  <c r="S226" i="41"/>
  <c r="S219" i="41" s="1"/>
  <c r="Q226" i="41"/>
  <c r="P226" i="41"/>
  <c r="O226" i="41"/>
  <c r="M226" i="41"/>
  <c r="L226" i="41"/>
  <c r="K226" i="41"/>
  <c r="BR225" i="41"/>
  <c r="BN225" i="41"/>
  <c r="BJ225" i="41"/>
  <c r="BF225" i="41"/>
  <c r="BB225" i="41"/>
  <c r="AX225" i="41"/>
  <c r="AP225" i="41"/>
  <c r="AL225" i="41"/>
  <c r="BR224" i="41"/>
  <c r="BN224" i="41"/>
  <c r="BF224" i="41"/>
  <c r="AX224" i="41"/>
  <c r="AT224" i="41"/>
  <c r="R224" i="41"/>
  <c r="N224" i="41"/>
  <c r="BR223" i="41"/>
  <c r="BN223" i="41"/>
  <c r="BJ223" i="41"/>
  <c r="BF223" i="41"/>
  <c r="BB223" i="41"/>
  <c r="AX223" i="41"/>
  <c r="AT223" i="41"/>
  <c r="AP223" i="41"/>
  <c r="AL223" i="41"/>
  <c r="AH223" i="41"/>
  <c r="AD223" i="41"/>
  <c r="Z223" i="41"/>
  <c r="V223" i="41"/>
  <c r="N223" i="41"/>
  <c r="BR222" i="41"/>
  <c r="N222" i="41"/>
  <c r="BR221" i="41"/>
  <c r="BF221" i="41"/>
  <c r="AT221" i="41"/>
  <c r="R221" i="41"/>
  <c r="N221" i="41"/>
  <c r="BR220" i="41"/>
  <c r="BN220" i="41"/>
  <c r="BF220" i="41"/>
  <c r="AT220" i="41"/>
  <c r="R220" i="41"/>
  <c r="N220" i="41"/>
  <c r="BF369" i="41"/>
  <c r="BE369" i="41"/>
  <c r="BD369" i="41"/>
  <c r="BC369" i="41"/>
  <c r="BB369" i="41"/>
  <c r="AX369" i="41"/>
  <c r="AW369" i="41"/>
  <c r="AV369" i="41"/>
  <c r="AU369" i="41"/>
  <c r="AT369" i="41"/>
  <c r="AS369" i="41"/>
  <c r="AR369" i="41"/>
  <c r="AQ369" i="41"/>
  <c r="AP369" i="41"/>
  <c r="AO369" i="41"/>
  <c r="AN369" i="41"/>
  <c r="AM369" i="41"/>
  <c r="AK369" i="41"/>
  <c r="AJ369" i="41"/>
  <c r="AI369" i="41"/>
  <c r="AH369" i="41"/>
  <c r="AG369" i="41"/>
  <c r="AF369" i="41"/>
  <c r="AE369" i="41"/>
  <c r="V369" i="41"/>
  <c r="U369" i="41"/>
  <c r="T369" i="41"/>
  <c r="S369" i="41"/>
  <c r="BA367" i="41"/>
  <c r="BA369" i="41" s="1"/>
  <c r="AZ367" i="41"/>
  <c r="AZ369" i="41" s="1"/>
  <c r="AY367" i="41"/>
  <c r="AY369" i="41" s="1"/>
  <c r="AL367" i="41"/>
  <c r="BF366" i="41"/>
  <c r="BE366" i="41"/>
  <c r="BD366" i="41"/>
  <c r="BC366" i="41"/>
  <c r="AW366" i="41"/>
  <c r="AW359" i="41" s="1"/>
  <c r="AV366" i="41"/>
  <c r="AU366" i="41"/>
  <c r="AU359" i="41" s="1"/>
  <c r="AT366" i="41"/>
  <c r="AS366" i="41"/>
  <c r="AS359" i="41" s="1"/>
  <c r="AR366" i="41"/>
  <c r="AR359" i="41" s="1"/>
  <c r="AQ366" i="41"/>
  <c r="AQ359" i="41" s="1"/>
  <c r="AO366" i="41"/>
  <c r="AN366" i="41"/>
  <c r="AM366" i="41"/>
  <c r="AK366" i="41"/>
  <c r="AJ366" i="41"/>
  <c r="AI366" i="41"/>
  <c r="AG366" i="41"/>
  <c r="AF366" i="41"/>
  <c r="AE366" i="41"/>
  <c r="Y366" i="41"/>
  <c r="Y359" i="41" s="1"/>
  <c r="X366" i="41"/>
  <c r="X359" i="41" s="1"/>
  <c r="W366" i="41"/>
  <c r="W359" i="41" s="1"/>
  <c r="U366" i="41"/>
  <c r="T366" i="41"/>
  <c r="S366" i="41"/>
  <c r="Q366" i="41"/>
  <c r="Q359" i="41" s="1"/>
  <c r="P366" i="41"/>
  <c r="P359" i="41" s="1"/>
  <c r="O366" i="41"/>
  <c r="O359" i="41" s="1"/>
  <c r="M366" i="41"/>
  <c r="M359" i="41" s="1"/>
  <c r="L366" i="41"/>
  <c r="L359" i="41" s="1"/>
  <c r="K366" i="41"/>
  <c r="K359" i="41" s="1"/>
  <c r="BA365" i="41"/>
  <c r="AZ365" i="41"/>
  <c r="AZ366" i="41" s="1"/>
  <c r="AY365" i="41"/>
  <c r="AY366" i="41" s="1"/>
  <c r="AY359" i="41" s="1"/>
  <c r="AX365" i="41"/>
  <c r="AP365" i="41"/>
  <c r="AC365" i="41"/>
  <c r="AB365" i="41"/>
  <c r="AA365" i="41"/>
  <c r="V365" i="41"/>
  <c r="AX363" i="41"/>
  <c r="AP363" i="41"/>
  <c r="AH363" i="41"/>
  <c r="AC363" i="41"/>
  <c r="AB363" i="41"/>
  <c r="AA363" i="41"/>
  <c r="Z363" i="41"/>
  <c r="R363" i="41"/>
  <c r="R366" i="41" s="1"/>
  <c r="R359" i="41" s="1"/>
  <c r="N359" i="41"/>
  <c r="BF358" i="41"/>
  <c r="BE358" i="41"/>
  <c r="BD358" i="41"/>
  <c r="BC358" i="41"/>
  <c r="BA358" i="41"/>
  <c r="AZ358" i="41"/>
  <c r="AY358" i="41"/>
  <c r="AX358" i="41"/>
  <c r="AW358" i="41"/>
  <c r="AV358" i="41"/>
  <c r="AU358" i="41"/>
  <c r="AS358" i="41"/>
  <c r="AR358" i="41"/>
  <c r="AQ358" i="41"/>
  <c r="AP358" i="41"/>
  <c r="AO358" i="41"/>
  <c r="AN358" i="41"/>
  <c r="AM358" i="41"/>
  <c r="AK358" i="41"/>
  <c r="AJ358" i="41"/>
  <c r="AI358" i="41"/>
  <c r="AH358" i="41"/>
  <c r="AG358" i="41"/>
  <c r="AF358" i="41"/>
  <c r="AE358" i="41"/>
  <c r="AD358" i="41"/>
  <c r="AC358" i="41"/>
  <c r="AB358" i="41"/>
  <c r="AA358" i="41"/>
  <c r="Z358" i="41"/>
  <c r="Y358" i="41"/>
  <c r="X358" i="41"/>
  <c r="W358" i="41"/>
  <c r="V358" i="41"/>
  <c r="U358" i="41"/>
  <c r="T358" i="41"/>
  <c r="S358" i="41"/>
  <c r="Q358" i="41"/>
  <c r="P358" i="41"/>
  <c r="O358" i="41"/>
  <c r="M358" i="41"/>
  <c r="L358" i="41"/>
  <c r="K358" i="41"/>
  <c r="BB357" i="41"/>
  <c r="N357" i="41"/>
  <c r="BB356" i="41"/>
  <c r="AT356" i="41"/>
  <c r="AL356" i="41"/>
  <c r="R356" i="41"/>
  <c r="N356" i="41"/>
  <c r="BE355" i="41"/>
  <c r="BD355" i="41"/>
  <c r="BC355" i="41"/>
  <c r="BA355" i="41"/>
  <c r="AZ355" i="41"/>
  <c r="AY355" i="41"/>
  <c r="AX355" i="41"/>
  <c r="AW355" i="41"/>
  <c r="AV355" i="41"/>
  <c r="AU355" i="41"/>
  <c r="AS355" i="41"/>
  <c r="AR355" i="41"/>
  <c r="AQ355" i="41"/>
  <c r="AP355" i="41"/>
  <c r="AO355" i="41"/>
  <c r="AN355" i="41"/>
  <c r="AM355" i="41"/>
  <c r="AK355" i="41"/>
  <c r="AJ355" i="41"/>
  <c r="AI355" i="41"/>
  <c r="AH355" i="41"/>
  <c r="AG355" i="41"/>
  <c r="AF355" i="41"/>
  <c r="AE355" i="41"/>
  <c r="AC355" i="41"/>
  <c r="AB355" i="41"/>
  <c r="AB348" i="41" s="1"/>
  <c r="AA355" i="41"/>
  <c r="Y355" i="41"/>
  <c r="X355" i="41"/>
  <c r="W355" i="41"/>
  <c r="V355" i="41"/>
  <c r="U355" i="41"/>
  <c r="T355" i="41"/>
  <c r="S355" i="41"/>
  <c r="Q355" i="41"/>
  <c r="P355" i="41"/>
  <c r="O355" i="41"/>
  <c r="M355" i="41"/>
  <c r="L355" i="41"/>
  <c r="K355" i="41"/>
  <c r="BF353" i="41"/>
  <c r="BF355" i="41" s="1"/>
  <c r="BB353" i="41"/>
  <c r="AT353" i="41"/>
  <c r="AL353" i="41"/>
  <c r="Z353" i="41"/>
  <c r="R353" i="41"/>
  <c r="N353" i="41"/>
  <c r="BB352" i="41"/>
  <c r="AT352" i="41"/>
  <c r="AL352" i="41"/>
  <c r="AD352" i="41"/>
  <c r="R352" i="41"/>
  <c r="N352" i="41"/>
  <c r="N351" i="41"/>
  <c r="BB350" i="41"/>
  <c r="AT350" i="41"/>
  <c r="AD350" i="41"/>
  <c r="R350" i="41"/>
  <c r="N350" i="41"/>
  <c r="BB349" i="41"/>
  <c r="AT349" i="41"/>
  <c r="AL349" i="41"/>
  <c r="AD349" i="41"/>
  <c r="R349" i="41"/>
  <c r="N349" i="41"/>
  <c r="BF347" i="41"/>
  <c r="BE347" i="41"/>
  <c r="BD347" i="41"/>
  <c r="BC347" i="41"/>
  <c r="BA347" i="41"/>
  <c r="AZ347" i="41"/>
  <c r="AY347" i="41"/>
  <c r="AX347" i="41"/>
  <c r="AW347" i="41"/>
  <c r="AV347" i="41"/>
  <c r="AU347" i="41"/>
  <c r="AS347" i="41"/>
  <c r="AR347" i="41"/>
  <c r="AQ347" i="41"/>
  <c r="AP347" i="41"/>
  <c r="AO347" i="41"/>
  <c r="AN347" i="41"/>
  <c r="AM347" i="41"/>
  <c r="AK347" i="41"/>
  <c r="AJ347" i="41"/>
  <c r="AI347" i="41"/>
  <c r="AH347" i="41"/>
  <c r="AG347" i="41"/>
  <c r="AF347" i="41"/>
  <c r="AE347" i="41"/>
  <c r="AD347" i="41"/>
  <c r="AC347" i="41"/>
  <c r="AB347" i="41"/>
  <c r="AA347" i="41"/>
  <c r="Z347" i="41"/>
  <c r="Y347" i="41"/>
  <c r="X347" i="41"/>
  <c r="W347" i="41"/>
  <c r="V347" i="41"/>
  <c r="U347" i="41"/>
  <c r="T347" i="41"/>
  <c r="S347" i="41"/>
  <c r="Q347" i="41"/>
  <c r="P347" i="41"/>
  <c r="O347" i="41"/>
  <c r="M347" i="41"/>
  <c r="L347" i="41"/>
  <c r="K347" i="41"/>
  <c r="BB346" i="41"/>
  <c r="N346" i="41"/>
  <c r="BB345" i="41"/>
  <c r="AT345" i="41"/>
  <c r="AT347" i="41" s="1"/>
  <c r="AL345" i="41"/>
  <c r="R345" i="41"/>
  <c r="N345" i="41"/>
  <c r="BE344" i="41"/>
  <c r="BD344" i="41"/>
  <c r="BC344" i="41"/>
  <c r="BA344" i="41"/>
  <c r="AZ344" i="41"/>
  <c r="AY344" i="41"/>
  <c r="AW344" i="41"/>
  <c r="AV344" i="41"/>
  <c r="AV337" i="41" s="1"/>
  <c r="AU344" i="41"/>
  <c r="AU337" i="41" s="1"/>
  <c r="AS344" i="41"/>
  <c r="AR344" i="41"/>
  <c r="AQ344" i="41"/>
  <c r="AQ337" i="41" s="1"/>
  <c r="AO344" i="41"/>
  <c r="AN344" i="41"/>
  <c r="AM344" i="41"/>
  <c r="AK344" i="41"/>
  <c r="AJ344" i="41"/>
  <c r="AI344" i="41"/>
  <c r="AG344" i="41"/>
  <c r="AF344" i="41"/>
  <c r="AE344" i="41"/>
  <c r="AC344" i="41"/>
  <c r="AB344" i="41"/>
  <c r="AA344" i="41"/>
  <c r="Y344" i="41"/>
  <c r="X344" i="41"/>
  <c r="W344" i="41"/>
  <c r="U344" i="41"/>
  <c r="T344" i="41"/>
  <c r="S344" i="41"/>
  <c r="Q344" i="41"/>
  <c r="P344" i="41"/>
  <c r="O344" i="41"/>
  <c r="M344" i="41"/>
  <c r="L344" i="41"/>
  <c r="K344" i="41"/>
  <c r="BB343" i="41"/>
  <c r="AX343" i="41"/>
  <c r="AP343" i="41"/>
  <c r="AL343" i="41"/>
  <c r="AD343" i="41"/>
  <c r="V343" i="41"/>
  <c r="BF342" i="41"/>
  <c r="BB342" i="41"/>
  <c r="AT342" i="41"/>
  <c r="AL342" i="41"/>
  <c r="Z342" i="41"/>
  <c r="R342" i="41"/>
  <c r="N342" i="41"/>
  <c r="BB341" i="41"/>
  <c r="AX341" i="41"/>
  <c r="AT341" i="41"/>
  <c r="AP341" i="41"/>
  <c r="AL341" i="41"/>
  <c r="AH341" i="41"/>
  <c r="AD341" i="41"/>
  <c r="Z341" i="41"/>
  <c r="R341" i="41"/>
  <c r="N341" i="41"/>
  <c r="BB340" i="41"/>
  <c r="AL340" i="41"/>
  <c r="N340" i="41"/>
  <c r="BB339" i="41"/>
  <c r="AT339" i="41"/>
  <c r="R339" i="41"/>
  <c r="N339" i="41"/>
  <c r="BB338" i="41"/>
  <c r="AT338" i="41"/>
  <c r="AL338" i="41"/>
  <c r="R338" i="41"/>
  <c r="N338" i="41"/>
  <c r="BA331" i="41"/>
  <c r="AZ331" i="41"/>
  <c r="AY331" i="41"/>
  <c r="AX331" i="41"/>
  <c r="AW331" i="41"/>
  <c r="AV331" i="41"/>
  <c r="AU331" i="41"/>
  <c r="AT331" i="41"/>
  <c r="AS331" i="41"/>
  <c r="AR331" i="41"/>
  <c r="AQ331" i="41"/>
  <c r="AP331" i="41"/>
  <c r="AO331" i="41"/>
  <c r="AN331" i="41"/>
  <c r="AM331" i="41"/>
  <c r="AK331" i="41"/>
  <c r="AJ331" i="41"/>
  <c r="AI331" i="41"/>
  <c r="AH331" i="41"/>
  <c r="AG331" i="41"/>
  <c r="AF331" i="41"/>
  <c r="AE331" i="41"/>
  <c r="V331" i="41"/>
  <c r="U331" i="41"/>
  <c r="T331" i="41"/>
  <c r="S331" i="41"/>
  <c r="BB329" i="41"/>
  <c r="AL329" i="41"/>
  <c r="BA328" i="41"/>
  <c r="AZ328" i="41"/>
  <c r="AY328" i="41"/>
  <c r="AW328" i="41"/>
  <c r="AV328" i="41"/>
  <c r="AU328" i="41"/>
  <c r="AT328" i="41"/>
  <c r="AS328" i="41"/>
  <c r="AR328" i="41"/>
  <c r="AQ328" i="41"/>
  <c r="AO328" i="41"/>
  <c r="AN328" i="41"/>
  <c r="AM328" i="41"/>
  <c r="AK328" i="41"/>
  <c r="AJ328" i="41"/>
  <c r="AI328" i="41"/>
  <c r="AG328" i="41"/>
  <c r="AF328" i="41"/>
  <c r="AE328" i="41"/>
  <c r="AC328" i="41"/>
  <c r="AC321" i="41" s="1"/>
  <c r="AB328" i="41"/>
  <c r="AB321" i="41" s="1"/>
  <c r="AA328" i="41"/>
  <c r="AA321" i="41" s="1"/>
  <c r="Y328" i="41"/>
  <c r="Y321" i="41" s="1"/>
  <c r="X328" i="41"/>
  <c r="X321" i="41" s="1"/>
  <c r="W328" i="41"/>
  <c r="W321" i="41" s="1"/>
  <c r="U328" i="41"/>
  <c r="U321" i="41" s="1"/>
  <c r="T328" i="41"/>
  <c r="S328" i="41"/>
  <c r="S321" i="41" s="1"/>
  <c r="Q328" i="41"/>
  <c r="Q321" i="41" s="1"/>
  <c r="P328" i="41"/>
  <c r="P321" i="41" s="1"/>
  <c r="O328" i="41"/>
  <c r="O321" i="41" s="1"/>
  <c r="M328" i="41"/>
  <c r="M321" i="41" s="1"/>
  <c r="L328" i="41"/>
  <c r="L321" i="41" s="1"/>
  <c r="K328" i="41"/>
  <c r="K321" i="41" s="1"/>
  <c r="BB327" i="41"/>
  <c r="AX327" i="41"/>
  <c r="AP327" i="41"/>
  <c r="AD327" i="41"/>
  <c r="V327" i="41"/>
  <c r="AL326" i="41"/>
  <c r="AX325" i="41"/>
  <c r="AP325" i="41"/>
  <c r="AL325" i="41"/>
  <c r="AH325" i="41"/>
  <c r="AD325" i="41"/>
  <c r="Z325" i="41"/>
  <c r="R325" i="41"/>
  <c r="R328" i="41" s="1"/>
  <c r="R321" i="41" s="1"/>
  <c r="N321" i="41"/>
  <c r="BA320" i="41"/>
  <c r="AZ320" i="41"/>
  <c r="AY320" i="41"/>
  <c r="AX320" i="41"/>
  <c r="AW320" i="41"/>
  <c r="AV320" i="41"/>
  <c r="AU320" i="41"/>
  <c r="AS320" i="41"/>
  <c r="AR320" i="41"/>
  <c r="AQ320" i="41"/>
  <c r="AP320" i="41"/>
  <c r="AO320" i="41"/>
  <c r="AN320" i="41"/>
  <c r="AM320" i="41"/>
  <c r="AK320" i="41"/>
  <c r="AJ320" i="41"/>
  <c r="AI320" i="41"/>
  <c r="AH320" i="41"/>
  <c r="AG320" i="41"/>
  <c r="AF320" i="41"/>
  <c r="AE320" i="41"/>
  <c r="AC320" i="41"/>
  <c r="AB320" i="41"/>
  <c r="AA320" i="41"/>
  <c r="Z320" i="41"/>
  <c r="Y320" i="41"/>
  <c r="X320" i="41"/>
  <c r="W320" i="41"/>
  <c r="V320" i="41"/>
  <c r="U320" i="41"/>
  <c r="T320" i="41"/>
  <c r="S320" i="41"/>
  <c r="Q320" i="41"/>
  <c r="P320" i="41"/>
  <c r="O320" i="41"/>
  <c r="M320" i="41"/>
  <c r="L320" i="41"/>
  <c r="K320" i="41"/>
  <c r="BB319" i="41"/>
  <c r="N319" i="41"/>
  <c r="BB318" i="41"/>
  <c r="AT318" i="41"/>
  <c r="AL318" i="41"/>
  <c r="R318" i="41"/>
  <c r="N318" i="41"/>
  <c r="BA317" i="41"/>
  <c r="AZ317" i="41"/>
  <c r="AY317" i="41"/>
  <c r="AX317" i="41"/>
  <c r="AW317" i="41"/>
  <c r="AV317" i="41"/>
  <c r="AU317" i="41"/>
  <c r="AS317" i="41"/>
  <c r="AR317" i="41"/>
  <c r="AQ317" i="41"/>
  <c r="AP317" i="41"/>
  <c r="AO317" i="41"/>
  <c r="AN317" i="41"/>
  <c r="AM317" i="41"/>
  <c r="AK317" i="41"/>
  <c r="AJ317" i="41"/>
  <c r="AI317" i="41"/>
  <c r="AH317" i="41"/>
  <c r="AG317" i="41"/>
  <c r="AF317" i="41"/>
  <c r="AE317" i="41"/>
  <c r="AC317" i="41"/>
  <c r="AB317" i="41"/>
  <c r="AA317" i="41"/>
  <c r="Y317" i="41"/>
  <c r="X317" i="41"/>
  <c r="W317" i="41"/>
  <c r="V317" i="41"/>
  <c r="U317" i="41"/>
  <c r="T317" i="41"/>
  <c r="S317" i="41"/>
  <c r="Q317" i="41"/>
  <c r="P317" i="41"/>
  <c r="O317" i="41"/>
  <c r="M317" i="41"/>
  <c r="L317" i="41"/>
  <c r="K317" i="41"/>
  <c r="BB315" i="41"/>
  <c r="AT315" i="41"/>
  <c r="AL315" i="41"/>
  <c r="Z315" i="41"/>
  <c r="R315" i="41"/>
  <c r="N315" i="41"/>
  <c r="BB314" i="41"/>
  <c r="AT314" i="41"/>
  <c r="AL314" i="41"/>
  <c r="AD314" i="41"/>
  <c r="R314" i="41"/>
  <c r="N314" i="41"/>
  <c r="N313" i="41"/>
  <c r="BB312" i="41"/>
  <c r="AT312" i="41"/>
  <c r="AD312" i="41"/>
  <c r="R312" i="41"/>
  <c r="N312" i="41"/>
  <c r="BB311" i="41"/>
  <c r="AT311" i="41"/>
  <c r="AL311" i="41"/>
  <c r="AD311" i="41"/>
  <c r="R311" i="41"/>
  <c r="N311" i="41"/>
  <c r="BA309" i="41"/>
  <c r="AZ309" i="41"/>
  <c r="AY309" i="41"/>
  <c r="AX309" i="41"/>
  <c r="AW309" i="41"/>
  <c r="AV309" i="41"/>
  <c r="AU309" i="41"/>
  <c r="AS309" i="41"/>
  <c r="AR309" i="41"/>
  <c r="AQ309" i="41"/>
  <c r="AP309" i="41"/>
  <c r="AO309" i="41"/>
  <c r="AN309" i="41"/>
  <c r="AM309" i="41"/>
  <c r="AK309" i="41"/>
  <c r="AJ309" i="41"/>
  <c r="AI309" i="41"/>
  <c r="AH309" i="41"/>
  <c r="AG309" i="41"/>
  <c r="AF309" i="41"/>
  <c r="AE309" i="41"/>
  <c r="AD309" i="41"/>
  <c r="AC309" i="41"/>
  <c r="AB309" i="41"/>
  <c r="AA309" i="41"/>
  <c r="Z309" i="41"/>
  <c r="Y309" i="41"/>
  <c r="X309" i="41"/>
  <c r="W309" i="41"/>
  <c r="V309" i="41"/>
  <c r="U309" i="41"/>
  <c r="T309" i="41"/>
  <c r="S309" i="41"/>
  <c r="Q309" i="41"/>
  <c r="P309" i="41"/>
  <c r="O309" i="41"/>
  <c r="M309" i="41"/>
  <c r="L309" i="41"/>
  <c r="K309" i="41"/>
  <c r="BB308" i="41"/>
  <c r="N308" i="41"/>
  <c r="BB307" i="41"/>
  <c r="AT307" i="41"/>
  <c r="AT309" i="41" s="1"/>
  <c r="AL307" i="41"/>
  <c r="R307" i="41"/>
  <c r="N307" i="41"/>
  <c r="BA306" i="41"/>
  <c r="AZ306" i="41"/>
  <c r="AY306" i="41"/>
  <c r="AW306" i="41"/>
  <c r="AV306" i="41"/>
  <c r="AU306" i="41"/>
  <c r="AS306" i="41"/>
  <c r="AR306" i="41"/>
  <c r="AQ306" i="41"/>
  <c r="AO306" i="41"/>
  <c r="AN306" i="41"/>
  <c r="AM306" i="41"/>
  <c r="AK306" i="41"/>
  <c r="AJ306" i="41"/>
  <c r="AI306" i="41"/>
  <c r="AG306" i="41"/>
  <c r="AF306" i="41"/>
  <c r="AE306" i="41"/>
  <c r="AC306" i="41"/>
  <c r="AC299" i="41" s="1"/>
  <c r="AB306" i="41"/>
  <c r="AA306" i="41"/>
  <c r="Y306" i="41"/>
  <c r="X306" i="41"/>
  <c r="W306" i="41"/>
  <c r="U306" i="41"/>
  <c r="T306" i="41"/>
  <c r="S306" i="41"/>
  <c r="Q306" i="41"/>
  <c r="P306" i="41"/>
  <c r="O306" i="41"/>
  <c r="M306" i="41"/>
  <c r="L306" i="41"/>
  <c r="K306" i="41"/>
  <c r="BB305" i="41"/>
  <c r="AX305" i="41"/>
  <c r="AP305" i="41"/>
  <c r="AL305" i="41"/>
  <c r="AD305" i="41"/>
  <c r="V305" i="41"/>
  <c r="BB304" i="41"/>
  <c r="AT304" i="41"/>
  <c r="AL304" i="41"/>
  <c r="Z304" i="41"/>
  <c r="R304" i="41"/>
  <c r="N304" i="41"/>
  <c r="BB303" i="41"/>
  <c r="AX303" i="41"/>
  <c r="AT303" i="41"/>
  <c r="AP303" i="41"/>
  <c r="AL303" i="41"/>
  <c r="AH303" i="41"/>
  <c r="AD303" i="41"/>
  <c r="Z303" i="41"/>
  <c r="R303" i="41"/>
  <c r="N303" i="41"/>
  <c r="BB302" i="41"/>
  <c r="N302" i="41"/>
  <c r="BB301" i="41"/>
  <c r="AT301" i="41"/>
  <c r="R301" i="41"/>
  <c r="N301" i="41"/>
  <c r="BB300" i="41"/>
  <c r="AT300" i="41"/>
  <c r="AL300" i="41"/>
  <c r="R300" i="41"/>
  <c r="N300" i="41"/>
  <c r="BQ293" i="41"/>
  <c r="BP293" i="41"/>
  <c r="BO293" i="41"/>
  <c r="BM293" i="41"/>
  <c r="BL293" i="41"/>
  <c r="BK293" i="41"/>
  <c r="BI293" i="41"/>
  <c r="BH293" i="41"/>
  <c r="BG293" i="41"/>
  <c r="BE293" i="41"/>
  <c r="BD293" i="41"/>
  <c r="BC293" i="41"/>
  <c r="BA293" i="41"/>
  <c r="AZ293" i="41"/>
  <c r="AY293" i="41"/>
  <c r="AW293" i="41"/>
  <c r="AV293" i="41"/>
  <c r="AU293" i="41"/>
  <c r="AS293" i="41"/>
  <c r="AR293" i="41"/>
  <c r="AQ293" i="41"/>
  <c r="AO293" i="41"/>
  <c r="AN293" i="41"/>
  <c r="AM293" i="41"/>
  <c r="AK293" i="41"/>
  <c r="AJ293" i="41"/>
  <c r="AI293" i="41"/>
  <c r="AL291" i="41"/>
  <c r="BQ290" i="41"/>
  <c r="BP290" i="41"/>
  <c r="BO290" i="41"/>
  <c r="BM290" i="41"/>
  <c r="BL290" i="41"/>
  <c r="BK290" i="41"/>
  <c r="BI290" i="41"/>
  <c r="BH290" i="41"/>
  <c r="BG290" i="41"/>
  <c r="BE290" i="41"/>
  <c r="BD290" i="41"/>
  <c r="BC290" i="41"/>
  <c r="BA290" i="41"/>
  <c r="AZ290" i="41"/>
  <c r="AY290" i="41"/>
  <c r="AW290" i="41"/>
  <c r="AV290" i="41"/>
  <c r="AU290" i="41"/>
  <c r="AS290" i="41"/>
  <c r="AR290" i="41"/>
  <c r="AQ290" i="41"/>
  <c r="AO290" i="41"/>
  <c r="AN290" i="41"/>
  <c r="AM290" i="41"/>
  <c r="AK290" i="41"/>
  <c r="AJ290" i="41"/>
  <c r="AI290" i="41"/>
  <c r="AG290" i="41"/>
  <c r="AG283" i="41" s="1"/>
  <c r="AF290" i="41"/>
  <c r="AF283" i="41" s="1"/>
  <c r="AE290" i="41"/>
  <c r="AE283" i="41" s="1"/>
  <c r="AC290" i="41"/>
  <c r="AB290" i="41"/>
  <c r="AB283" i="41" s="1"/>
  <c r="AA290" i="41"/>
  <c r="AA283" i="41" s="1"/>
  <c r="Y290" i="41"/>
  <c r="Y283" i="41" s="1"/>
  <c r="X290" i="41"/>
  <c r="X283" i="41" s="1"/>
  <c r="W290" i="41"/>
  <c r="W283" i="41" s="1"/>
  <c r="U290" i="41"/>
  <c r="U283" i="41" s="1"/>
  <c r="T290" i="41"/>
  <c r="T283" i="41" s="1"/>
  <c r="S290" i="41"/>
  <c r="S283" i="41" s="1"/>
  <c r="R290" i="41"/>
  <c r="R283" i="41" s="1"/>
  <c r="Q290" i="41"/>
  <c r="Q283" i="41" s="1"/>
  <c r="P290" i="41"/>
  <c r="P283" i="41" s="1"/>
  <c r="O290" i="41"/>
  <c r="O283" i="41" s="1"/>
  <c r="M290" i="41"/>
  <c r="M283" i="41" s="1"/>
  <c r="L290" i="41"/>
  <c r="L283" i="41" s="1"/>
  <c r="K290" i="41"/>
  <c r="K283" i="41" s="1"/>
  <c r="BR289" i="41"/>
  <c r="BJ289" i="41"/>
  <c r="BF289" i="41"/>
  <c r="BB289" i="41"/>
  <c r="AX289" i="41"/>
  <c r="AP289" i="41"/>
  <c r="AL289" i="41"/>
  <c r="AX288" i="41"/>
  <c r="N288" i="41"/>
  <c r="BR287" i="41"/>
  <c r="BJ287" i="41"/>
  <c r="BF287" i="41"/>
  <c r="BB287" i="41"/>
  <c r="AX287" i="41"/>
  <c r="AT287" i="41"/>
  <c r="AP287" i="41"/>
  <c r="AL287" i="41"/>
  <c r="AH287" i="41"/>
  <c r="AD287" i="41"/>
  <c r="Z287" i="41"/>
  <c r="V287" i="41"/>
  <c r="N287" i="41"/>
  <c r="BN283" i="41"/>
  <c r="BQ282" i="41"/>
  <c r="BP282" i="41"/>
  <c r="BO282" i="41"/>
  <c r="BM282" i="41"/>
  <c r="BL282" i="41"/>
  <c r="BK282" i="41"/>
  <c r="BI282" i="41"/>
  <c r="BH282" i="41"/>
  <c r="BG282" i="41"/>
  <c r="BE282" i="41"/>
  <c r="BD282" i="41"/>
  <c r="BC282" i="41"/>
  <c r="BA282" i="41"/>
  <c r="AZ282" i="41"/>
  <c r="AY282" i="41"/>
  <c r="AW282" i="41"/>
  <c r="AV282" i="41"/>
  <c r="AU282" i="41"/>
  <c r="AS282" i="41"/>
  <c r="AR282" i="41"/>
  <c r="AQ282" i="41"/>
  <c r="AO282" i="41"/>
  <c r="AN282" i="41"/>
  <c r="AM282" i="41"/>
  <c r="AK282" i="41"/>
  <c r="AJ282" i="41"/>
  <c r="AI282" i="41"/>
  <c r="Q282" i="41"/>
  <c r="P282" i="41"/>
  <c r="O282" i="41"/>
  <c r="M282" i="41"/>
  <c r="L282" i="41"/>
  <c r="K282" i="41"/>
  <c r="BR281" i="41"/>
  <c r="N281" i="41"/>
  <c r="BR280" i="41"/>
  <c r="BN280" i="41"/>
  <c r="BF280" i="41"/>
  <c r="AL280" i="41"/>
  <c r="N280" i="41"/>
  <c r="BQ279" i="41"/>
  <c r="BP279" i="41"/>
  <c r="BO279" i="41"/>
  <c r="BM279" i="41"/>
  <c r="BL279" i="41"/>
  <c r="BK279" i="41"/>
  <c r="BI279" i="41"/>
  <c r="BH279" i="41"/>
  <c r="BG279" i="41"/>
  <c r="BE279" i="41"/>
  <c r="BD279" i="41"/>
  <c r="BC279" i="41"/>
  <c r="BA279" i="41"/>
  <c r="AZ279" i="41"/>
  <c r="AY279" i="41"/>
  <c r="AW279" i="41"/>
  <c r="AV279" i="41"/>
  <c r="AU279" i="41"/>
  <c r="AS279" i="41"/>
  <c r="AR279" i="41"/>
  <c r="AQ279" i="41"/>
  <c r="AP279" i="41"/>
  <c r="AO279" i="41"/>
  <c r="AN279" i="41"/>
  <c r="AM279" i="41"/>
  <c r="AK279" i="41"/>
  <c r="AJ279" i="41"/>
  <c r="AI279" i="41"/>
  <c r="AG279" i="41"/>
  <c r="AG272" i="41" s="1"/>
  <c r="AF279" i="41"/>
  <c r="AF272" i="41" s="1"/>
  <c r="AC279" i="41"/>
  <c r="AC272" i="41" s="1"/>
  <c r="AB279" i="41"/>
  <c r="AB272" i="41" s="1"/>
  <c r="AA279" i="41"/>
  <c r="AA272" i="41" s="1"/>
  <c r="Y279" i="41"/>
  <c r="Y272" i="41" s="1"/>
  <c r="X279" i="41"/>
  <c r="X272" i="41" s="1"/>
  <c r="W279" i="41"/>
  <c r="W272" i="41" s="1"/>
  <c r="Q279" i="41"/>
  <c r="P279" i="41"/>
  <c r="O279" i="41"/>
  <c r="M279" i="41"/>
  <c r="L279" i="41"/>
  <c r="K279" i="41"/>
  <c r="BR278" i="41"/>
  <c r="BN278" i="41"/>
  <c r="AL278" i="41"/>
  <c r="BR277" i="41"/>
  <c r="BN277" i="41"/>
  <c r="BF277" i="41"/>
  <c r="AT277" i="41"/>
  <c r="Z277" i="41"/>
  <c r="R277" i="41"/>
  <c r="N277" i="41"/>
  <c r="BR276" i="41"/>
  <c r="BN276" i="41"/>
  <c r="BF276" i="41"/>
  <c r="AL276" i="41"/>
  <c r="N276" i="41"/>
  <c r="BR275" i="41"/>
  <c r="N275" i="41"/>
  <c r="BR274" i="41"/>
  <c r="BF274" i="41"/>
  <c r="AT274" i="41"/>
  <c r="R274" i="41"/>
  <c r="N274" i="41"/>
  <c r="BR273" i="41"/>
  <c r="BN273" i="41"/>
  <c r="BF273" i="41"/>
  <c r="AT273" i="41"/>
  <c r="R273" i="41"/>
  <c r="N273" i="41"/>
  <c r="BJ272" i="41"/>
  <c r="BB272" i="41"/>
  <c r="AX272" i="41"/>
  <c r="AH272" i="41"/>
  <c r="AE272" i="41"/>
  <c r="AD272" i="41"/>
  <c r="V272" i="41"/>
  <c r="U272" i="41"/>
  <c r="T272" i="41"/>
  <c r="S272" i="41"/>
  <c r="BQ271" i="41"/>
  <c r="BP271" i="41"/>
  <c r="BO271" i="41"/>
  <c r="BM271" i="41"/>
  <c r="BL271" i="41"/>
  <c r="BK271" i="41"/>
  <c r="BI271" i="41"/>
  <c r="BH271" i="41"/>
  <c r="BG271" i="41"/>
  <c r="BE271" i="41"/>
  <c r="BD271" i="41"/>
  <c r="BC271" i="41"/>
  <c r="BA271" i="41"/>
  <c r="AZ271" i="41"/>
  <c r="AY271" i="41"/>
  <c r="AW271" i="41"/>
  <c r="AV271" i="41"/>
  <c r="AU271" i="41"/>
  <c r="AT271" i="41"/>
  <c r="AS271" i="41"/>
  <c r="AR271" i="41"/>
  <c r="AQ271" i="41"/>
  <c r="AP271" i="41"/>
  <c r="AO271" i="41"/>
  <c r="AN271" i="41"/>
  <c r="AM271" i="41"/>
  <c r="AK271" i="41"/>
  <c r="AJ271" i="41"/>
  <c r="AI271" i="41"/>
  <c r="Q271" i="41"/>
  <c r="P271" i="41"/>
  <c r="O271" i="41"/>
  <c r="M271" i="41"/>
  <c r="L271" i="41"/>
  <c r="K271" i="41"/>
  <c r="BR270" i="41"/>
  <c r="N270" i="41"/>
  <c r="BR269" i="41"/>
  <c r="BN269" i="41"/>
  <c r="AL269" i="41"/>
  <c r="N269" i="41"/>
  <c r="BQ268" i="41"/>
  <c r="BP268" i="41"/>
  <c r="BO268" i="41"/>
  <c r="BM268" i="41"/>
  <c r="BL268" i="41"/>
  <c r="BK268" i="41"/>
  <c r="BI268" i="41"/>
  <c r="BH268" i="41"/>
  <c r="BG268" i="41"/>
  <c r="BE268" i="41"/>
  <c r="BD268" i="41"/>
  <c r="BC268" i="41"/>
  <c r="BA268" i="41"/>
  <c r="AZ268" i="41"/>
  <c r="AY268" i="41"/>
  <c r="AW268" i="41"/>
  <c r="AV268" i="41"/>
  <c r="AU268" i="41"/>
  <c r="AS268" i="41"/>
  <c r="AR268" i="41"/>
  <c r="AQ268" i="41"/>
  <c r="AO268" i="41"/>
  <c r="AN268" i="41"/>
  <c r="AM268" i="41"/>
  <c r="AK268" i="41"/>
  <c r="AJ268" i="41"/>
  <c r="AI268" i="41"/>
  <c r="AG268" i="41"/>
  <c r="AG261" i="41" s="1"/>
  <c r="AF268" i="41"/>
  <c r="AF261" i="41" s="1"/>
  <c r="AE268" i="41"/>
  <c r="AE261" i="41" s="1"/>
  <c r="AC268" i="41"/>
  <c r="AC261" i="41" s="1"/>
  <c r="AB268" i="41"/>
  <c r="AB261" i="41" s="1"/>
  <c r="AA268" i="41"/>
  <c r="AA261" i="41" s="1"/>
  <c r="Y268" i="41"/>
  <c r="Y261" i="41" s="1"/>
  <c r="X268" i="41"/>
  <c r="X261" i="41" s="1"/>
  <c r="W268" i="41"/>
  <c r="W261" i="41" s="1"/>
  <c r="U268" i="41"/>
  <c r="U261" i="41" s="1"/>
  <c r="T268" i="41"/>
  <c r="T261" i="41" s="1"/>
  <c r="S268" i="41"/>
  <c r="S261" i="41" s="1"/>
  <c r="Q268" i="41"/>
  <c r="P268" i="41"/>
  <c r="O268" i="41"/>
  <c r="M268" i="41"/>
  <c r="L268" i="41"/>
  <c r="K268" i="41"/>
  <c r="BR267" i="41"/>
  <c r="BN267" i="41"/>
  <c r="BJ267" i="41"/>
  <c r="BF267" i="41"/>
  <c r="BB267" i="41"/>
  <c r="AX267" i="41"/>
  <c r="AP267" i="41"/>
  <c r="AL267" i="41"/>
  <c r="BR266" i="41"/>
  <c r="BN266" i="41"/>
  <c r="BF266" i="41"/>
  <c r="AX266" i="41"/>
  <c r="AT266" i="41"/>
  <c r="R266" i="41"/>
  <c r="N266" i="41"/>
  <c r="BR265" i="41"/>
  <c r="BN265" i="41"/>
  <c r="BJ265" i="41"/>
  <c r="BF265" i="41"/>
  <c r="BB265" i="41"/>
  <c r="AX265" i="41"/>
  <c r="AT265" i="41"/>
  <c r="AP265" i="41"/>
  <c r="AL265" i="41"/>
  <c r="AH265" i="41"/>
  <c r="AD265" i="41"/>
  <c r="Z265" i="41"/>
  <c r="V265" i="41"/>
  <c r="N265" i="41"/>
  <c r="BR264" i="41"/>
  <c r="N264" i="41"/>
  <c r="BR263" i="41"/>
  <c r="BF263" i="41"/>
  <c r="AT263" i="41"/>
  <c r="R263" i="41"/>
  <c r="N263" i="41"/>
  <c r="BR262" i="41"/>
  <c r="BN262" i="41"/>
  <c r="BF262" i="41"/>
  <c r="AT262" i="41"/>
  <c r="R262" i="41"/>
  <c r="N262" i="41"/>
  <c r="G1202" i="29"/>
  <c r="G1185" i="29"/>
  <c r="AT279" i="41" l="1"/>
  <c r="AI337" i="41"/>
  <c r="AT237" i="41"/>
  <c r="O337" i="41"/>
  <c r="BC337" i="41"/>
  <c r="BM283" i="41"/>
  <c r="BL272" i="41"/>
  <c r="AW283" i="41"/>
  <c r="L299" i="41"/>
  <c r="BO241" i="41"/>
  <c r="AI348" i="41"/>
  <c r="AP348" i="41"/>
  <c r="P348" i="41"/>
  <c r="W348" i="41"/>
  <c r="P272" i="41"/>
  <c r="AN272" i="41"/>
  <c r="AV272" i="41"/>
  <c r="BD272" i="41"/>
  <c r="AB310" i="41"/>
  <c r="AP310" i="41"/>
  <c r="AK272" i="41"/>
  <c r="AB337" i="41"/>
  <c r="AR241" i="41"/>
  <c r="BH241" i="41"/>
  <c r="BP241" i="41"/>
  <c r="AN241" i="41"/>
  <c r="BL241" i="41"/>
  <c r="AO337" i="41"/>
  <c r="X348" i="41"/>
  <c r="AW310" i="41"/>
  <c r="K337" i="41"/>
  <c r="R282" i="41"/>
  <c r="BF282" i="41"/>
  <c r="BE283" i="41"/>
  <c r="BK241" i="41"/>
  <c r="V366" i="41"/>
  <c r="AH366" i="41"/>
  <c r="AX366" i="41"/>
  <c r="N358" i="41"/>
  <c r="BE359" i="41"/>
  <c r="Z317" i="41"/>
  <c r="AY321" i="41"/>
  <c r="AE337" i="41"/>
  <c r="AN219" i="41"/>
  <c r="AK241" i="41"/>
  <c r="BI241" i="41"/>
  <c r="BQ241" i="41"/>
  <c r="AL366" i="41"/>
  <c r="BC359" i="41"/>
  <c r="AH348" i="41"/>
  <c r="BD359" i="41"/>
  <c r="O348" i="41"/>
  <c r="V348" i="41"/>
  <c r="AU261" i="41"/>
  <c r="BC261" i="41"/>
  <c r="Q348" i="41"/>
  <c r="AL358" i="41"/>
  <c r="Z344" i="41"/>
  <c r="AH344" i="41"/>
  <c r="AX344" i="41"/>
  <c r="BF344" i="41"/>
  <c r="K348" i="41"/>
  <c r="AA366" i="41"/>
  <c r="AA359" i="41" s="1"/>
  <c r="AE359" i="41"/>
  <c r="AK359" i="41"/>
  <c r="AO261" i="41"/>
  <c r="AE310" i="41"/>
  <c r="AK310" i="41"/>
  <c r="X337" i="41"/>
  <c r="AF359" i="41"/>
  <c r="Q310" i="41"/>
  <c r="X310" i="41"/>
  <c r="N355" i="41"/>
  <c r="BA261" i="41"/>
  <c r="BI261" i="41"/>
  <c r="AZ337" i="41"/>
  <c r="AJ348" i="41"/>
  <c r="AX348" i="41"/>
  <c r="BE348" i="41"/>
  <c r="N268" i="41"/>
  <c r="AL268" i="41"/>
  <c r="BJ268" i="41"/>
  <c r="BQ261" i="41"/>
  <c r="AP290" i="41"/>
  <c r="AN348" i="41"/>
  <c r="AU348" i="41"/>
  <c r="AI283" i="41"/>
  <c r="BG283" i="41"/>
  <c r="AN261" i="41"/>
  <c r="BL261" i="41"/>
  <c r="AV348" i="41"/>
  <c r="AM359" i="41"/>
  <c r="BP219" i="41"/>
  <c r="AY283" i="41"/>
  <c r="AR272" i="41"/>
  <c r="AZ272" i="41"/>
  <c r="BH272" i="41"/>
  <c r="BP272" i="41"/>
  <c r="AN299" i="41"/>
  <c r="AQ283" i="41"/>
  <c r="AI261" i="41"/>
  <c r="BH261" i="41"/>
  <c r="BP261" i="41"/>
  <c r="AF348" i="41"/>
  <c r="BQ219" i="41"/>
  <c r="AC310" i="41"/>
  <c r="AJ310" i="41"/>
  <c r="AQ310" i="41"/>
  <c r="AX310" i="41"/>
  <c r="AQ321" i="41"/>
  <c r="AW321" i="41"/>
  <c r="AM337" i="41"/>
  <c r="N347" i="41"/>
  <c r="BG219" i="41"/>
  <c r="BO219" i="41"/>
  <c r="BC272" i="41"/>
  <c r="AN283" i="41"/>
  <c r="P310" i="41"/>
  <c r="W310" i="41"/>
  <c r="AH310" i="41"/>
  <c r="AJ321" i="41"/>
  <c r="R358" i="41"/>
  <c r="BG272" i="41"/>
  <c r="Q337" i="41"/>
  <c r="AU219" i="41"/>
  <c r="AI241" i="41"/>
  <c r="BM241" i="41"/>
  <c r="BE261" i="41"/>
  <c r="BM261" i="41"/>
  <c r="AJ272" i="41"/>
  <c r="BR282" i="41"/>
  <c r="R320" i="41"/>
  <c r="AL320" i="41"/>
  <c r="AZ261" i="41"/>
  <c r="BB261" i="41" s="1"/>
  <c r="N279" i="41"/>
  <c r="AM283" i="41"/>
  <c r="BK283" i="41"/>
  <c r="AJ337" i="41"/>
  <c r="AL355" i="41"/>
  <c r="AR348" i="41"/>
  <c r="L219" i="41"/>
  <c r="BG261" i="41"/>
  <c r="AS261" i="41"/>
  <c r="AS283" i="41"/>
  <c r="BA283" i="41"/>
  <c r="BI283" i="41"/>
  <c r="AV299" i="41"/>
  <c r="K299" i="41"/>
  <c r="AG310" i="41"/>
  <c r="AL328" i="41"/>
  <c r="N344" i="41"/>
  <c r="AL344" i="41"/>
  <c r="Q219" i="41"/>
  <c r="AO219" i="41"/>
  <c r="AS230" i="41"/>
  <c r="BA230" i="41"/>
  <c r="BI230" i="41"/>
  <c r="BO261" i="41"/>
  <c r="V306" i="41"/>
  <c r="AM261" i="41"/>
  <c r="AM272" i="41"/>
  <c r="BK272" i="41"/>
  <c r="AO299" i="41"/>
  <c r="L310" i="41"/>
  <c r="T310" i="41"/>
  <c r="AM321" i="41"/>
  <c r="W337" i="41"/>
  <c r="BA337" i="41"/>
  <c r="AS219" i="41"/>
  <c r="N320" i="41"/>
  <c r="BC219" i="41"/>
  <c r="AD261" i="41"/>
  <c r="AH261" i="41"/>
  <c r="N271" i="41"/>
  <c r="AU299" i="41"/>
  <c r="S310" i="41"/>
  <c r="AF321" i="41"/>
  <c r="AL331" i="41"/>
  <c r="AR321" i="41"/>
  <c r="L348" i="41"/>
  <c r="AT358" i="41"/>
  <c r="BR226" i="41"/>
  <c r="AV230" i="41"/>
  <c r="BF237" i="41"/>
  <c r="AH306" i="41"/>
  <c r="AX306" i="41"/>
  <c r="AN310" i="41"/>
  <c r="AP328" i="41"/>
  <c r="P337" i="41"/>
  <c r="AC348" i="41"/>
  <c r="AD348" i="41" s="1"/>
  <c r="AR230" i="41"/>
  <c r="AZ230" i="41"/>
  <c r="BH230" i="41"/>
  <c r="BG230" i="41"/>
  <c r="AG359" i="41"/>
  <c r="AQ272" i="41"/>
  <c r="AY272" i="41"/>
  <c r="BO272" i="41"/>
  <c r="V283" i="41"/>
  <c r="AD290" i="41"/>
  <c r="AM310" i="41"/>
  <c r="AS310" i="41"/>
  <c r="AZ310" i="41"/>
  <c r="AT355" i="41"/>
  <c r="AZ219" i="41"/>
  <c r="BH219" i="41"/>
  <c r="L261" i="41"/>
  <c r="BE272" i="41"/>
  <c r="BM272" i="41"/>
  <c r="P299" i="41"/>
  <c r="W299" i="41"/>
  <c r="AI299" i="41"/>
  <c r="AW299" i="41"/>
  <c r="K310" i="41"/>
  <c r="S337" i="41"/>
  <c r="Y337" i="41"/>
  <c r="AK337" i="41"/>
  <c r="AO230" i="41"/>
  <c r="AU272" i="41"/>
  <c r="AO283" i="41"/>
  <c r="AJ283" i="41"/>
  <c r="U310" i="41"/>
  <c r="AW272" i="41"/>
  <c r="M261" i="41"/>
  <c r="M272" i="41"/>
  <c r="AE321" i="41"/>
  <c r="M337" i="41"/>
  <c r="AW337" i="41"/>
  <c r="AX337" i="41" s="1"/>
  <c r="V344" i="41"/>
  <c r="L337" i="41"/>
  <c r="AO348" i="41"/>
  <c r="BB358" i="41"/>
  <c r="AM219" i="41"/>
  <c r="BD219" i="41"/>
  <c r="AW230" i="41"/>
  <c r="BE230" i="41"/>
  <c r="AU283" i="41"/>
  <c r="BB290" i="41"/>
  <c r="BR290" i="41"/>
  <c r="BL283" i="41"/>
  <c r="R309" i="41"/>
  <c r="AT317" i="41"/>
  <c r="O310" i="41"/>
  <c r="V310" i="41"/>
  <c r="BB328" i="41"/>
  <c r="AD363" i="41"/>
  <c r="AB366" i="41"/>
  <c r="AB359" i="41" s="1"/>
  <c r="BL219" i="41"/>
  <c r="O272" i="41"/>
  <c r="AS272" i="41"/>
  <c r="BI272" i="41"/>
  <c r="BC283" i="41"/>
  <c r="R306" i="41"/>
  <c r="Y310" i="41"/>
  <c r="AU310" i="41"/>
  <c r="BA310" i="41"/>
  <c r="AG337" i="41"/>
  <c r="BF226" i="41"/>
  <c r="AU241" i="41"/>
  <c r="K261" i="41"/>
  <c r="AK261" i="41"/>
  <c r="AR261" i="41"/>
  <c r="AV321" i="41"/>
  <c r="Z355" i="41"/>
  <c r="T359" i="41"/>
  <c r="K219" i="41"/>
  <c r="AQ219" i="41"/>
  <c r="AM230" i="41"/>
  <c r="AC283" i="41"/>
  <c r="AD283" i="41" s="1"/>
  <c r="AZ283" i="41"/>
  <c r="AD317" i="41"/>
  <c r="AN321" i="41"/>
  <c r="AT321" i="41"/>
  <c r="U359" i="41"/>
  <c r="AI359" i="41"/>
  <c r="AN230" i="41"/>
  <c r="AT306" i="41"/>
  <c r="AK321" i="41"/>
  <c r="AJ359" i="41"/>
  <c r="AL369" i="41"/>
  <c r="AY230" i="41"/>
  <c r="AZ321" i="41"/>
  <c r="O261" i="41"/>
  <c r="BA272" i="41"/>
  <c r="BR279" i="41"/>
  <c r="AH290" i="41"/>
  <c r="AV283" i="41"/>
  <c r="Q299" i="41"/>
  <c r="S299" i="41"/>
  <c r="Y299" i="41"/>
  <c r="AE299" i="41"/>
  <c r="AK299" i="41"/>
  <c r="AQ299" i="41"/>
  <c r="N317" i="41"/>
  <c r="AO310" i="41"/>
  <c r="AI321" i="41"/>
  <c r="AO321" i="41"/>
  <c r="AU321" i="41"/>
  <c r="AD344" i="41"/>
  <c r="AY337" i="41"/>
  <c r="AN337" i="41"/>
  <c r="BB365" i="41"/>
  <c r="AP366" i="41"/>
  <c r="AV359" i="41"/>
  <c r="AX359" i="41" s="1"/>
  <c r="AI219" i="41"/>
  <c r="BN226" i="41"/>
  <c r="BF229" i="41"/>
  <c r="AD248" i="41"/>
  <c r="BB248" i="41"/>
  <c r="V261" i="41"/>
  <c r="P261" i="41"/>
  <c r="BN282" i="41"/>
  <c r="N290" i="41"/>
  <c r="BD283" i="41"/>
  <c r="AD306" i="41"/>
  <c r="T299" i="41"/>
  <c r="AF299" i="41"/>
  <c r="AR299" i="41"/>
  <c r="AI310" i="41"/>
  <c r="AV310" i="41"/>
  <c r="T321" i="41"/>
  <c r="V321" i="41" s="1"/>
  <c r="AH328" i="41"/>
  <c r="AT344" i="41"/>
  <c r="BB347" i="41"/>
  <c r="BC348" i="41"/>
  <c r="AJ219" i="41"/>
  <c r="N229" i="41"/>
  <c r="AL229" i="41"/>
  <c r="AM241" i="41"/>
  <c r="BC241" i="41"/>
  <c r="AZ359" i="41"/>
  <c r="Q261" i="41"/>
  <c r="BQ272" i="41"/>
  <c r="AJ299" i="41"/>
  <c r="M299" i="41"/>
  <c r="U299" i="41"/>
  <c r="AA299" i="41"/>
  <c r="AG299" i="41"/>
  <c r="AM299" i="41"/>
  <c r="AS299" i="41"/>
  <c r="AF310" i="41"/>
  <c r="AR310" i="41"/>
  <c r="AY310" i="41"/>
  <c r="AZ348" i="41"/>
  <c r="BA348" i="41"/>
  <c r="AW348" i="41"/>
  <c r="N226" i="41"/>
  <c r="AD226" i="41"/>
  <c r="AL226" i="41"/>
  <c r="N241" i="41"/>
  <c r="AH241" i="41"/>
  <c r="AV241" i="41"/>
  <c r="BD241" i="41"/>
  <c r="AV261" i="41"/>
  <c r="BD261" i="41"/>
  <c r="Z279" i="41"/>
  <c r="BF279" i="41"/>
  <c r="BN279" i="41"/>
  <c r="L272" i="41"/>
  <c r="AH283" i="41"/>
  <c r="BO283" i="41"/>
  <c r="AL293" i="41"/>
  <c r="AL306" i="41"/>
  <c r="O299" i="41"/>
  <c r="BB320" i="41"/>
  <c r="AX328" i="41"/>
  <c r="BD337" i="41"/>
  <c r="S348" i="41"/>
  <c r="Y348" i="41"/>
  <c r="AE348" i="41"/>
  <c r="AK348" i="41"/>
  <c r="AQ348" i="41"/>
  <c r="BF359" i="41"/>
  <c r="AP248" i="41"/>
  <c r="AW241" i="41"/>
  <c r="BE241" i="41"/>
  <c r="AZ241" i="41"/>
  <c r="Z268" i="41"/>
  <c r="AX268" i="41"/>
  <c r="AJ261" i="41"/>
  <c r="AQ261" i="41"/>
  <c r="AW261" i="41"/>
  <c r="AL282" i="41"/>
  <c r="BH283" i="41"/>
  <c r="X299" i="41"/>
  <c r="AA310" i="41"/>
  <c r="AG321" i="41"/>
  <c r="AS321" i="41"/>
  <c r="AA337" i="41"/>
  <c r="T337" i="41"/>
  <c r="AF337" i="41"/>
  <c r="AR337" i="41"/>
  <c r="BE337" i="41"/>
  <c r="M348" i="41"/>
  <c r="BF348" i="41"/>
  <c r="AO359" i="41"/>
  <c r="S359" i="41"/>
  <c r="AN359" i="41"/>
  <c r="AT359" i="41"/>
  <c r="AV219" i="41"/>
  <c r="BK219" i="41"/>
  <c r="AU230" i="41"/>
  <c r="AQ241" i="41"/>
  <c r="AY241" i="41"/>
  <c r="BG241" i="41"/>
  <c r="BB306" i="41"/>
  <c r="AY299" i="41"/>
  <c r="AZ299" i="41"/>
  <c r="BA299" i="41"/>
  <c r="BB309" i="41"/>
  <c r="BR240" i="41"/>
  <c r="BR230" i="41"/>
  <c r="BM219" i="41"/>
  <c r="BJ226" i="41"/>
  <c r="BF240" i="41"/>
  <c r="BC230" i="41"/>
  <c r="BD230" i="41"/>
  <c r="BA241" i="41"/>
  <c r="AY219" i="41"/>
  <c r="BB226" i="41"/>
  <c r="BA219" i="41"/>
  <c r="AX226" i="41"/>
  <c r="AT226" i="41"/>
  <c r="AR219" i="41"/>
  <c r="AQ230" i="41"/>
  <c r="AS241" i="41"/>
  <c r="AP226" i="41"/>
  <c r="AO241" i="41"/>
  <c r="AL251" i="41"/>
  <c r="AJ241" i="41"/>
  <c r="AI230" i="41"/>
  <c r="AJ230" i="41"/>
  <c r="AK230" i="41"/>
  <c r="AH226" i="41"/>
  <c r="AH219" i="41"/>
  <c r="AC241" i="41"/>
  <c r="AD241" i="41" s="1"/>
  <c r="AC219" i="41"/>
  <c r="AD219" i="41" s="1"/>
  <c r="Z237" i="41"/>
  <c r="Z226" i="41"/>
  <c r="V226" i="41"/>
  <c r="V219" i="41"/>
  <c r="R230" i="41"/>
  <c r="P219" i="41"/>
  <c r="R229" i="41"/>
  <c r="O219" i="41"/>
  <c r="R226" i="41"/>
  <c r="K230" i="41"/>
  <c r="M230" i="41"/>
  <c r="N240" i="41"/>
  <c r="L230" i="41"/>
  <c r="Z241" i="41"/>
  <c r="M219" i="41"/>
  <c r="Y219" i="41"/>
  <c r="Z219" i="41" s="1"/>
  <c r="AK219" i="41"/>
  <c r="AW219" i="41"/>
  <c r="BI219" i="41"/>
  <c r="AP240" i="41"/>
  <c r="AP230" i="41" s="1"/>
  <c r="BR248" i="41"/>
  <c r="N248" i="41"/>
  <c r="Z248" i="41"/>
  <c r="AL248" i="41"/>
  <c r="AX248" i="41"/>
  <c r="BJ248" i="41"/>
  <c r="AL237" i="41"/>
  <c r="AH248" i="41"/>
  <c r="AT248" i="41"/>
  <c r="BF248" i="41"/>
  <c r="BE219" i="41"/>
  <c r="N237" i="41"/>
  <c r="AL240" i="41"/>
  <c r="BP283" i="41"/>
  <c r="AP306" i="41"/>
  <c r="R317" i="41"/>
  <c r="AL317" i="41"/>
  <c r="V328" i="41"/>
  <c r="AC337" i="41"/>
  <c r="AS337" i="41"/>
  <c r="R344" i="41"/>
  <c r="T348" i="41"/>
  <c r="AG348" i="41"/>
  <c r="AM348" i="41"/>
  <c r="AS348" i="41"/>
  <c r="AY348" i="41"/>
  <c r="AL279" i="41"/>
  <c r="V290" i="41"/>
  <c r="Z261" i="41"/>
  <c r="K272" i="41"/>
  <c r="N282" i="41"/>
  <c r="BJ290" i="41"/>
  <c r="AB299" i="41"/>
  <c r="AD299" i="41" s="1"/>
  <c r="U348" i="41"/>
  <c r="AA348" i="41"/>
  <c r="BA366" i="41"/>
  <c r="R268" i="41"/>
  <c r="AT268" i="41"/>
  <c r="Q272" i="41"/>
  <c r="R279" i="41"/>
  <c r="AH268" i="41"/>
  <c r="AP268" i="41"/>
  <c r="BK261" i="41"/>
  <c r="BR268" i="41"/>
  <c r="AL271" i="41"/>
  <c r="BF271" i="41"/>
  <c r="AK283" i="41"/>
  <c r="AX290" i="41"/>
  <c r="BB355" i="41"/>
  <c r="AD365" i="41"/>
  <c r="AO272" i="41"/>
  <c r="Z283" i="41"/>
  <c r="AL290" i="41"/>
  <c r="AR283" i="41"/>
  <c r="BF290" i="41"/>
  <c r="Z306" i="41"/>
  <c r="M310" i="41"/>
  <c r="AT320" i="41"/>
  <c r="BA321" i="41"/>
  <c r="BB331" i="41"/>
  <c r="BB344" i="41"/>
  <c r="R347" i="41"/>
  <c r="AD355" i="41"/>
  <c r="BB268" i="41"/>
  <c r="V268" i="41"/>
  <c r="AD268" i="41"/>
  <c r="AY261" i="41"/>
  <c r="BF268" i="41"/>
  <c r="BN268" i="41"/>
  <c r="R271" i="41"/>
  <c r="AI272" i="41"/>
  <c r="AP282" i="41"/>
  <c r="AP272" i="41" s="1"/>
  <c r="BQ283" i="41"/>
  <c r="N283" i="41"/>
  <c r="Z290" i="41"/>
  <c r="AT290" i="41"/>
  <c r="N306" i="41"/>
  <c r="N309" i="41"/>
  <c r="BB317" i="41"/>
  <c r="U337" i="41"/>
  <c r="AP344" i="41"/>
  <c r="R355" i="41"/>
  <c r="BD348" i="41"/>
  <c r="AC366" i="41"/>
  <c r="AC359" i="41" s="1"/>
  <c r="G1063" i="29"/>
  <c r="BR219" i="41" l="1"/>
  <c r="Z348" i="41"/>
  <c r="AX283" i="41"/>
  <c r="AL272" i="41"/>
  <c r="AL230" i="41"/>
  <c r="AL321" i="41"/>
  <c r="N299" i="41"/>
  <c r="AL241" i="41"/>
  <c r="BN272" i="41"/>
  <c r="AL359" i="41"/>
  <c r="BR241" i="41"/>
  <c r="R272" i="41"/>
  <c r="BJ241" i="41"/>
  <c r="AT241" i="41"/>
  <c r="BF272" i="41"/>
  <c r="BB337" i="41"/>
  <c r="BF283" i="41"/>
  <c r="AH359" i="41"/>
  <c r="R337" i="41"/>
  <c r="AD337" i="41"/>
  <c r="AP337" i="41"/>
  <c r="R348" i="41"/>
  <c r="AD310" i="41"/>
  <c r="BJ219" i="41"/>
  <c r="AP241" i="41"/>
  <c r="BR272" i="41"/>
  <c r="AL348" i="41"/>
  <c r="BB219" i="41"/>
  <c r="AT219" i="41"/>
  <c r="R310" i="41"/>
  <c r="BJ261" i="41"/>
  <c r="N348" i="41"/>
  <c r="AP299" i="41"/>
  <c r="AT337" i="41"/>
  <c r="AH337" i="41"/>
  <c r="AL310" i="41"/>
  <c r="AP261" i="41"/>
  <c r="BR261" i="41"/>
  <c r="BB321" i="41"/>
  <c r="BJ283" i="41"/>
  <c r="AP219" i="41"/>
  <c r="Z310" i="41"/>
  <c r="BN261" i="41"/>
  <c r="AX321" i="41"/>
  <c r="Z299" i="41"/>
  <c r="BF261" i="41"/>
  <c r="R261" i="41"/>
  <c r="Z337" i="41"/>
  <c r="AH321" i="41"/>
  <c r="BB310" i="41"/>
  <c r="N261" i="41"/>
  <c r="BF230" i="41"/>
  <c r="AL219" i="41"/>
  <c r="AT261" i="41"/>
  <c r="AP283" i="41"/>
  <c r="AT272" i="41"/>
  <c r="AT230" i="41"/>
  <c r="AT348" i="41"/>
  <c r="AX261" i="41"/>
  <c r="AT310" i="41"/>
  <c r="BB283" i="41"/>
  <c r="R219" i="41"/>
  <c r="AX299" i="41"/>
  <c r="AL337" i="41"/>
  <c r="N310" i="41"/>
  <c r="AL283" i="41"/>
  <c r="N219" i="41"/>
  <c r="AP359" i="41"/>
  <c r="AT283" i="41"/>
  <c r="N272" i="41"/>
  <c r="AL261" i="41"/>
  <c r="BN219" i="41"/>
  <c r="BF219" i="41"/>
  <c r="R299" i="41"/>
  <c r="AX219" i="41"/>
  <c r="AP321" i="41"/>
  <c r="AL299" i="41"/>
  <c r="N337" i="41"/>
  <c r="N230" i="41"/>
  <c r="V359" i="41"/>
  <c r="AD359" i="41"/>
  <c r="BB299" i="41"/>
  <c r="BF241" i="41"/>
  <c r="AX241" i="41"/>
  <c r="BB241" i="41"/>
  <c r="BB348" i="41"/>
  <c r="AT299" i="41"/>
  <c r="V337" i="41"/>
  <c r="BF337" i="41"/>
  <c r="AH299" i="41"/>
  <c r="V299" i="41"/>
  <c r="BR283" i="41"/>
  <c r="BB366" i="41"/>
  <c r="BB359" i="41" s="1"/>
  <c r="BA359" i="41"/>
  <c r="G1284" i="29"/>
  <c r="G1283" i="29"/>
  <c r="BC135" i="33" l="1"/>
  <c r="BE159" i="33"/>
  <c r="BD159" i="33"/>
  <c r="BC159" i="33"/>
  <c r="AA156" i="33"/>
  <c r="AA158" i="33"/>
  <c r="AA159" i="33"/>
  <c r="BE148" i="33"/>
  <c r="BD148" i="33"/>
  <c r="BC148" i="33"/>
  <c r="BE181" i="33"/>
  <c r="BE173" i="33"/>
  <c r="BE170" i="33"/>
  <c r="BE169" i="33"/>
  <c r="BE167" i="33"/>
  <c r="BE166" i="33"/>
  <c r="BE162" i="33"/>
  <c r="BE158" i="33"/>
  <c r="BE156" i="33"/>
  <c r="BE155" i="33"/>
  <c r="BE151" i="33"/>
  <c r="BE147" i="33"/>
  <c r="BE145" i="33"/>
  <c r="BE144" i="33"/>
  <c r="BE135" i="33"/>
  <c r="BE134" i="33"/>
  <c r="BE132" i="33"/>
  <c r="BE131" i="33"/>
  <c r="BE130" i="33"/>
  <c r="BE129" i="33"/>
  <c r="BE128" i="33"/>
  <c r="BE127" i="33"/>
  <c r="BE91" i="33"/>
  <c r="BE88" i="33"/>
  <c r="BE87" i="33"/>
  <c r="BE86" i="33"/>
  <c r="BE85" i="33"/>
  <c r="BE84" i="33"/>
  <c r="BE78" i="33"/>
  <c r="BE77" i="33"/>
  <c r="BE75" i="33"/>
  <c r="BE74" i="33"/>
  <c r="BE73" i="33"/>
  <c r="BE72" i="33"/>
  <c r="BE71" i="33"/>
  <c r="BE70" i="33"/>
  <c r="BE64" i="33"/>
  <c r="BE63" i="33"/>
  <c r="BE61" i="33"/>
  <c r="BE60" i="33"/>
  <c r="BE59" i="33"/>
  <c r="BE58" i="33"/>
  <c r="BE57" i="33"/>
  <c r="BE56" i="33"/>
  <c r="BE118" i="33"/>
  <c r="BE116" i="33"/>
  <c r="BE115" i="33"/>
  <c r="BE114" i="33"/>
  <c r="BE113" i="33"/>
  <c r="BE112" i="33"/>
  <c r="BE111" i="33"/>
  <c r="BE103" i="33"/>
  <c r="BE102" i="33"/>
  <c r="BE99" i="33"/>
  <c r="BE98" i="33"/>
  <c r="BE97" i="33"/>
  <c r="BE96" i="33"/>
  <c r="BE95" i="33"/>
  <c r="BE48" i="33"/>
  <c r="BE47" i="33"/>
  <c r="BE45" i="33"/>
  <c r="BE44" i="33"/>
  <c r="BE43" i="33"/>
  <c r="BE42" i="33"/>
  <c r="BE41" i="33"/>
  <c r="BE40" i="33"/>
  <c r="BD181" i="33"/>
  <c r="BD173" i="33"/>
  <c r="BD170" i="33"/>
  <c r="BD169" i="33"/>
  <c r="BD167" i="33"/>
  <c r="BD166" i="33"/>
  <c r="BD162" i="33"/>
  <c r="BD158" i="33"/>
  <c r="BD156" i="33"/>
  <c r="BD155" i="33"/>
  <c r="BD151" i="33"/>
  <c r="BD147" i="33"/>
  <c r="BD145" i="33"/>
  <c r="BD144" i="33"/>
  <c r="BD135" i="33"/>
  <c r="BD134" i="33"/>
  <c r="BD132" i="33"/>
  <c r="BD131" i="33"/>
  <c r="BD130" i="33"/>
  <c r="BD129" i="33"/>
  <c r="BD128" i="33"/>
  <c r="BD127" i="33"/>
  <c r="BD91" i="33"/>
  <c r="BD88" i="33"/>
  <c r="BD87" i="33"/>
  <c r="BD86" i="33"/>
  <c r="BD85" i="33"/>
  <c r="BD84" i="33"/>
  <c r="BD78" i="33"/>
  <c r="BD77" i="33"/>
  <c r="BD75" i="33"/>
  <c r="BD74" i="33"/>
  <c r="BD73" i="33"/>
  <c r="BD72" i="33"/>
  <c r="BD71" i="33"/>
  <c r="BD70" i="33"/>
  <c r="BD64" i="33"/>
  <c r="BD63" i="33"/>
  <c r="BD61" i="33"/>
  <c r="BD60" i="33"/>
  <c r="BD59" i="33"/>
  <c r="BD58" i="33"/>
  <c r="BD57" i="33"/>
  <c r="BD56" i="33"/>
  <c r="BD118" i="33"/>
  <c r="BD116" i="33"/>
  <c r="BD115" i="33"/>
  <c r="BD114" i="33"/>
  <c r="BD113" i="33"/>
  <c r="BD112" i="33"/>
  <c r="BD111" i="33"/>
  <c r="BD103" i="33"/>
  <c r="BD102" i="33"/>
  <c r="BD99" i="33"/>
  <c r="BD98" i="33"/>
  <c r="BD97" i="33"/>
  <c r="BD96" i="33"/>
  <c r="BD95" i="33"/>
  <c r="BD48" i="33"/>
  <c r="BD47" i="33"/>
  <c r="BD45" i="33"/>
  <c r="BD44" i="33"/>
  <c r="BD43" i="33"/>
  <c r="BD42" i="33"/>
  <c r="BD41" i="33"/>
  <c r="BD40" i="33"/>
  <c r="BE10" i="33"/>
  <c r="BE17" i="33"/>
  <c r="BE19" i="33"/>
  <c r="BE12" i="33"/>
  <c r="BE14" i="33"/>
  <c r="BE15" i="33"/>
  <c r="BE24" i="33"/>
  <c r="BE25" i="33"/>
  <c r="BE26" i="33"/>
  <c r="BD10" i="33"/>
  <c r="BD17" i="33"/>
  <c r="BD19" i="33"/>
  <c r="BD12" i="33"/>
  <c r="BD14" i="33"/>
  <c r="BD15" i="33"/>
  <c r="BD24" i="33"/>
  <c r="BD25" i="33"/>
  <c r="BD26" i="33"/>
  <c r="BC181" i="33"/>
  <c r="BC173" i="33"/>
  <c r="BC170" i="33"/>
  <c r="BC169" i="33"/>
  <c r="BC167" i="33"/>
  <c r="BC166" i="33"/>
  <c r="BC162" i="33"/>
  <c r="BC158" i="33"/>
  <c r="BC156" i="33"/>
  <c r="BC155" i="33"/>
  <c r="BC151" i="33"/>
  <c r="BC147" i="33"/>
  <c r="BC145" i="33"/>
  <c r="BC144" i="33"/>
  <c r="BC134" i="33"/>
  <c r="BC131" i="33"/>
  <c r="BC130" i="33"/>
  <c r="BC129" i="33"/>
  <c r="BC128" i="33"/>
  <c r="BC127" i="33"/>
  <c r="BC91" i="33"/>
  <c r="BC88" i="33"/>
  <c r="BC87" i="33"/>
  <c r="BC86" i="33"/>
  <c r="BC85" i="33"/>
  <c r="BC84" i="33"/>
  <c r="BC78" i="33"/>
  <c r="BC77" i="33"/>
  <c r="BC75" i="33"/>
  <c r="BC74" i="33"/>
  <c r="BC73" i="33"/>
  <c r="BC72" i="33"/>
  <c r="BC71" i="33"/>
  <c r="BC70" i="33"/>
  <c r="BC64" i="33"/>
  <c r="BC63" i="33"/>
  <c r="BC61" i="33"/>
  <c r="BC60" i="33"/>
  <c r="BC59" i="33"/>
  <c r="BC58" i="33"/>
  <c r="BC57" i="33"/>
  <c r="BC56" i="33"/>
  <c r="BC118" i="33"/>
  <c r="BC116" i="33"/>
  <c r="BC115" i="33"/>
  <c r="BC114" i="33"/>
  <c r="BC113" i="33"/>
  <c r="BC112" i="33"/>
  <c r="BC111" i="33"/>
  <c r="BC103" i="33"/>
  <c r="BC102" i="33"/>
  <c r="BC99" i="33"/>
  <c r="BC98" i="33"/>
  <c r="BC97" i="33"/>
  <c r="BC96" i="33"/>
  <c r="BC95" i="33"/>
  <c r="BC48" i="33"/>
  <c r="BC47" i="33"/>
  <c r="BC45" i="33"/>
  <c r="BC44" i="33"/>
  <c r="BC43" i="33"/>
  <c r="BC42" i="33"/>
  <c r="BC41" i="33"/>
  <c r="BC40" i="33"/>
  <c r="BC10" i="33"/>
  <c r="BC17" i="33"/>
  <c r="BC19" i="33"/>
  <c r="BC12" i="33"/>
  <c r="BC14" i="33"/>
  <c r="BC15" i="33"/>
  <c r="BC24" i="33"/>
  <c r="BC25" i="33"/>
  <c r="BC26" i="33"/>
  <c r="AA17" i="33" l="1"/>
  <c r="AA19" i="33"/>
  <c r="AA12" i="33"/>
  <c r="AA14" i="33"/>
  <c r="AA15" i="33"/>
  <c r="Y46" i="33"/>
  <c r="BA46" i="33" s="1"/>
  <c r="Z46" i="33"/>
  <c r="BB46" i="33" s="1"/>
  <c r="Y49" i="33"/>
  <c r="BA49" i="33" s="1"/>
  <c r="Z49" i="33"/>
  <c r="BB49" i="33" s="1"/>
  <c r="Z183" i="33"/>
  <c r="BB183" i="33" s="1"/>
  <c r="Y183" i="33"/>
  <c r="BA183" i="33" s="1"/>
  <c r="X183" i="33"/>
  <c r="AZ183" i="33" s="1"/>
  <c r="Z175" i="33"/>
  <c r="BB175" i="33" s="1"/>
  <c r="Y175" i="33"/>
  <c r="BA175" i="33" s="1"/>
  <c r="X175" i="33"/>
  <c r="AZ175" i="33" s="1"/>
  <c r="AA173" i="33"/>
  <c r="Z172" i="33"/>
  <c r="BB172" i="33" s="1"/>
  <c r="Y172" i="33"/>
  <c r="BA172" i="33" s="1"/>
  <c r="X172" i="33"/>
  <c r="AZ172" i="33" s="1"/>
  <c r="AA170" i="33"/>
  <c r="AA169" i="33"/>
  <c r="AA167" i="33"/>
  <c r="AA166" i="33"/>
  <c r="Z164" i="33"/>
  <c r="Y164" i="33"/>
  <c r="BA164" i="33" s="1"/>
  <c r="X164" i="33"/>
  <c r="AZ164" i="33" s="1"/>
  <c r="AA162" i="33"/>
  <c r="Z161" i="33"/>
  <c r="BB161" i="33" s="1"/>
  <c r="Y161" i="33"/>
  <c r="BA161" i="33" s="1"/>
  <c r="X161" i="33"/>
  <c r="AZ161" i="33" s="1"/>
  <c r="AA155" i="33"/>
  <c r="Z153" i="33"/>
  <c r="Y153" i="33"/>
  <c r="BA153" i="33" s="1"/>
  <c r="X153" i="33"/>
  <c r="AZ153" i="33" s="1"/>
  <c r="AA151" i="33"/>
  <c r="Z150" i="33"/>
  <c r="BB150" i="33" s="1"/>
  <c r="Y150" i="33"/>
  <c r="BA150" i="33" s="1"/>
  <c r="X150" i="33"/>
  <c r="AZ150" i="33" s="1"/>
  <c r="AA148" i="33"/>
  <c r="AA145" i="33"/>
  <c r="AA144" i="33"/>
  <c r="Z136" i="33"/>
  <c r="BB136" i="33" s="1"/>
  <c r="Y136" i="33"/>
  <c r="BA136" i="33" s="1"/>
  <c r="X136" i="33"/>
  <c r="AZ136" i="33" s="1"/>
  <c r="AA135" i="33"/>
  <c r="AA134" i="33"/>
  <c r="Z133" i="33"/>
  <c r="BB133" i="33" s="1"/>
  <c r="Y133" i="33"/>
  <c r="BA133" i="33" s="1"/>
  <c r="X133" i="33"/>
  <c r="AZ133" i="33" s="1"/>
  <c r="AA132" i="33"/>
  <c r="AA131" i="33"/>
  <c r="AA130" i="33"/>
  <c r="AA129" i="33"/>
  <c r="AA128" i="33"/>
  <c r="AA127" i="33"/>
  <c r="Z93" i="33"/>
  <c r="BB93" i="33" s="1"/>
  <c r="Y93" i="33"/>
  <c r="BA93" i="33" s="1"/>
  <c r="X93" i="33"/>
  <c r="AZ93" i="33" s="1"/>
  <c r="AA91" i="33"/>
  <c r="Z90" i="33"/>
  <c r="BB90" i="33" s="1"/>
  <c r="Y90" i="33"/>
  <c r="BA90" i="33" s="1"/>
  <c r="X90" i="33"/>
  <c r="AZ90" i="33" s="1"/>
  <c r="AA88" i="33"/>
  <c r="AA87" i="33"/>
  <c r="AA86" i="33"/>
  <c r="AA85" i="33"/>
  <c r="AA84" i="33"/>
  <c r="Z79" i="33"/>
  <c r="BB79" i="33" s="1"/>
  <c r="Y79" i="33"/>
  <c r="BA79" i="33" s="1"/>
  <c r="X79" i="33"/>
  <c r="AZ79" i="33" s="1"/>
  <c r="AA78" i="33"/>
  <c r="AA77" i="33"/>
  <c r="Z76" i="33"/>
  <c r="BB76" i="33" s="1"/>
  <c r="Y76" i="33"/>
  <c r="BA76" i="33" s="1"/>
  <c r="X76" i="33"/>
  <c r="AZ76" i="33" s="1"/>
  <c r="AA75" i="33"/>
  <c r="AA74" i="33"/>
  <c r="AA73" i="33"/>
  <c r="AA72" i="33"/>
  <c r="AA71" i="33"/>
  <c r="AA70" i="33"/>
  <c r="Z65" i="33"/>
  <c r="BB65" i="33" s="1"/>
  <c r="Y65" i="33"/>
  <c r="BA65" i="33" s="1"/>
  <c r="X65" i="33"/>
  <c r="AZ65" i="33" s="1"/>
  <c r="AA64" i="33"/>
  <c r="AA63" i="33"/>
  <c r="Z62" i="33"/>
  <c r="BB62" i="33" s="1"/>
  <c r="Y62" i="33"/>
  <c r="BA62" i="33" s="1"/>
  <c r="X62" i="33"/>
  <c r="AZ62" i="33" s="1"/>
  <c r="AA61" i="33"/>
  <c r="AA60" i="33"/>
  <c r="AA59" i="33"/>
  <c r="AA58" i="33"/>
  <c r="AA57" i="33"/>
  <c r="AA56" i="33"/>
  <c r="Z120" i="33"/>
  <c r="BB120" i="33" s="1"/>
  <c r="Y120" i="33"/>
  <c r="BA120" i="33" s="1"/>
  <c r="X120" i="33"/>
  <c r="AZ120" i="33" s="1"/>
  <c r="AA118" i="33"/>
  <c r="Z117" i="33"/>
  <c r="BB117" i="33" s="1"/>
  <c r="Y117" i="33"/>
  <c r="BA117" i="33" s="1"/>
  <c r="X117" i="33"/>
  <c r="AZ117" i="33" s="1"/>
  <c r="AA116" i="33"/>
  <c r="AA115" i="33"/>
  <c r="AA114" i="33"/>
  <c r="AA113" i="33"/>
  <c r="AA112" i="33"/>
  <c r="AA111" i="33"/>
  <c r="Z104" i="33"/>
  <c r="BB104" i="33" s="1"/>
  <c r="Y104" i="33"/>
  <c r="BA104" i="33" s="1"/>
  <c r="X104" i="33"/>
  <c r="AZ104" i="33" s="1"/>
  <c r="AA103" i="33"/>
  <c r="AA102" i="33"/>
  <c r="Z101" i="33"/>
  <c r="BB101" i="33" s="1"/>
  <c r="Y101" i="33"/>
  <c r="BA101" i="33" s="1"/>
  <c r="X101" i="33"/>
  <c r="AZ101" i="33" s="1"/>
  <c r="AA99" i="33"/>
  <c r="AA98" i="33"/>
  <c r="AA97" i="33"/>
  <c r="AA96" i="33"/>
  <c r="AA95" i="33"/>
  <c r="X49" i="33"/>
  <c r="AZ49" i="33" s="1"/>
  <c r="AA48" i="33"/>
  <c r="AA47" i="33"/>
  <c r="X46" i="33"/>
  <c r="AZ46" i="33" s="1"/>
  <c r="AA45" i="33"/>
  <c r="AA44" i="33"/>
  <c r="AA43" i="33"/>
  <c r="AA42" i="33"/>
  <c r="AA41" i="33"/>
  <c r="AA40" i="33"/>
  <c r="Z23" i="33"/>
  <c r="BB23" i="33" s="1"/>
  <c r="Y23" i="33"/>
  <c r="BA23" i="33" s="1"/>
  <c r="X23" i="33"/>
  <c r="AZ23" i="33" s="1"/>
  <c r="AA10" i="33"/>
  <c r="Z9" i="33"/>
  <c r="BB9" i="33" s="1"/>
  <c r="Y9" i="33"/>
  <c r="BA9" i="33" s="1"/>
  <c r="X9" i="33"/>
  <c r="AZ9" i="33" s="1"/>
  <c r="D261" i="40"/>
  <c r="L261" i="40" s="1"/>
  <c r="E261" i="40"/>
  <c r="E258" i="40" s="1"/>
  <c r="C261" i="40"/>
  <c r="K261" i="40" s="1"/>
  <c r="D238" i="40"/>
  <c r="L238" i="40" s="1"/>
  <c r="E238" i="40"/>
  <c r="C238" i="40"/>
  <c r="K238" i="40" s="1"/>
  <c r="M263" i="40"/>
  <c r="L263" i="40"/>
  <c r="K263" i="40"/>
  <c r="F263" i="40"/>
  <c r="M262" i="40"/>
  <c r="L262" i="40"/>
  <c r="K262" i="40"/>
  <c r="F262" i="40"/>
  <c r="M260" i="40"/>
  <c r="L260" i="40"/>
  <c r="M259" i="40"/>
  <c r="L259" i="40"/>
  <c r="M257" i="40"/>
  <c r="L257" i="40"/>
  <c r="K257" i="40"/>
  <c r="F257" i="40"/>
  <c r="M255" i="40"/>
  <c r="L255" i="40"/>
  <c r="K255" i="40"/>
  <c r="F255" i="40"/>
  <c r="M253" i="40"/>
  <c r="L253" i="40"/>
  <c r="K253" i="40"/>
  <c r="F253" i="40"/>
  <c r="M252" i="40"/>
  <c r="L252" i="40"/>
  <c r="K252" i="40"/>
  <c r="F252" i="40"/>
  <c r="M251" i="40"/>
  <c r="L251" i="40"/>
  <c r="K251" i="40"/>
  <c r="F251" i="40"/>
  <c r="M250" i="40"/>
  <c r="L250" i="40"/>
  <c r="K250" i="40"/>
  <c r="F250" i="40"/>
  <c r="M249" i="40"/>
  <c r="L249" i="40"/>
  <c r="K249" i="40"/>
  <c r="F249" i="40"/>
  <c r="M248" i="40"/>
  <c r="F248" i="40"/>
  <c r="M247" i="40"/>
  <c r="L247" i="40"/>
  <c r="K247" i="40"/>
  <c r="F247" i="40"/>
  <c r="L244" i="40"/>
  <c r="K244" i="40"/>
  <c r="F244" i="40"/>
  <c r="M243" i="40"/>
  <c r="L243" i="40"/>
  <c r="K243" i="40"/>
  <c r="F243" i="40"/>
  <c r="M242" i="40"/>
  <c r="L242" i="40"/>
  <c r="K242" i="40"/>
  <c r="F242" i="40"/>
  <c r="M241" i="40"/>
  <c r="L241" i="40"/>
  <c r="K241" i="40"/>
  <c r="F241" i="40"/>
  <c r="M240" i="40"/>
  <c r="L240" i="40"/>
  <c r="K240" i="40"/>
  <c r="F240" i="40"/>
  <c r="M239" i="40"/>
  <c r="L239" i="40"/>
  <c r="K239" i="40"/>
  <c r="F239" i="40"/>
  <c r="E209" i="34"/>
  <c r="M209" i="34" s="1"/>
  <c r="D209" i="34"/>
  <c r="L209" i="34" s="1"/>
  <c r="E201" i="34"/>
  <c r="E195" i="34" s="1"/>
  <c r="E194" i="34" s="1"/>
  <c r="M194" i="34" s="1"/>
  <c r="D201" i="34"/>
  <c r="C201" i="34"/>
  <c r="C195" i="34" s="1"/>
  <c r="M211" i="34"/>
  <c r="L211" i="34"/>
  <c r="F211" i="34"/>
  <c r="M210" i="34"/>
  <c r="L210" i="34"/>
  <c r="F210" i="34"/>
  <c r="M208" i="34"/>
  <c r="L208" i="34"/>
  <c r="F208" i="34"/>
  <c r="M207" i="34"/>
  <c r="M206" i="34"/>
  <c r="L206" i="34"/>
  <c r="K206" i="34"/>
  <c r="F206" i="34"/>
  <c r="M205" i="34"/>
  <c r="L205" i="34"/>
  <c r="K205" i="34"/>
  <c r="F205" i="34"/>
  <c r="M204" i="34"/>
  <c r="L204" i="34"/>
  <c r="K204" i="34"/>
  <c r="F204" i="34"/>
  <c r="M203" i="34"/>
  <c r="L203" i="34"/>
  <c r="K203" i="34"/>
  <c r="F203" i="34"/>
  <c r="M202" i="34"/>
  <c r="L202" i="34"/>
  <c r="K202" i="34"/>
  <c r="F202" i="34"/>
  <c r="M200" i="34"/>
  <c r="L200" i="34"/>
  <c r="K200" i="34"/>
  <c r="F200" i="34"/>
  <c r="L199" i="34"/>
  <c r="K199" i="34"/>
  <c r="F199" i="34"/>
  <c r="L198" i="34"/>
  <c r="K198" i="34"/>
  <c r="F198" i="34"/>
  <c r="M197" i="34"/>
  <c r="L197" i="34"/>
  <c r="K197" i="34"/>
  <c r="F197" i="34"/>
  <c r="M196" i="34"/>
  <c r="L196" i="34"/>
  <c r="K196" i="34"/>
  <c r="F196" i="34"/>
  <c r="AF26" i="30"/>
  <c r="AF25" i="30"/>
  <c r="AF24" i="30"/>
  <c r="AF23" i="30"/>
  <c r="AF22" i="30"/>
  <c r="AF21" i="30"/>
  <c r="AF20" i="30"/>
  <c r="AF19" i="30"/>
  <c r="AF18" i="30"/>
  <c r="AF17" i="30"/>
  <c r="AF16" i="30"/>
  <c r="AF15" i="30"/>
  <c r="AF14" i="30"/>
  <c r="AF13" i="30"/>
  <c r="AF12" i="30"/>
  <c r="AF10" i="30"/>
  <c r="D656" i="39"/>
  <c r="D653" i="39"/>
  <c r="D642" i="39"/>
  <c r="D639" i="39"/>
  <c r="D629" i="39"/>
  <c r="D622" i="39"/>
  <c r="D619" i="39"/>
  <c r="D616" i="39"/>
  <c r="D613" i="39"/>
  <c r="D602" i="39"/>
  <c r="D599" i="39"/>
  <c r="I672" i="39"/>
  <c r="I671" i="39"/>
  <c r="I669" i="39"/>
  <c r="I668" i="39"/>
  <c r="I667" i="39"/>
  <c r="I666" i="39"/>
  <c r="I665" i="39"/>
  <c r="I664" i="39"/>
  <c r="I663" i="39"/>
  <c r="I662" i="39"/>
  <c r="I661" i="39"/>
  <c r="I660" i="39"/>
  <c r="I659" i="39"/>
  <c r="I658" i="39"/>
  <c r="I657" i="39"/>
  <c r="I656" i="39"/>
  <c r="I655" i="39"/>
  <c r="I654" i="39"/>
  <c r="I653" i="39"/>
  <c r="I652" i="39"/>
  <c r="I651" i="39"/>
  <c r="I650" i="39"/>
  <c r="I649" i="39"/>
  <c r="I648" i="39"/>
  <c r="I647" i="39"/>
  <c r="I646" i="39"/>
  <c r="I645" i="39"/>
  <c r="I644" i="39"/>
  <c r="I643" i="39"/>
  <c r="I642" i="39"/>
  <c r="I641" i="39"/>
  <c r="I640" i="39"/>
  <c r="I639" i="39"/>
  <c r="I638" i="39"/>
  <c r="I637" i="39"/>
  <c r="I636" i="39"/>
  <c r="I635" i="39"/>
  <c r="I634" i="39"/>
  <c r="I633" i="39"/>
  <c r="I632" i="39"/>
  <c r="I631" i="39"/>
  <c r="I630" i="39"/>
  <c r="I629" i="39"/>
  <c r="I628" i="39"/>
  <c r="I627" i="39"/>
  <c r="I626" i="39"/>
  <c r="I625" i="39"/>
  <c r="I624" i="39"/>
  <c r="I623" i="39"/>
  <c r="I622" i="39"/>
  <c r="I621" i="39"/>
  <c r="I620" i="39"/>
  <c r="I619" i="39"/>
  <c r="I618" i="39"/>
  <c r="I617" i="39"/>
  <c r="I616" i="39"/>
  <c r="I615" i="39"/>
  <c r="I614" i="39"/>
  <c r="I613" i="39"/>
  <c r="I612" i="39"/>
  <c r="I611" i="39"/>
  <c r="I610" i="39"/>
  <c r="I609" i="39"/>
  <c r="I608" i="39"/>
  <c r="I607" i="39"/>
  <c r="I606" i="39"/>
  <c r="I605" i="39"/>
  <c r="I604" i="39"/>
  <c r="I603" i="39"/>
  <c r="I602" i="39"/>
  <c r="I601" i="39"/>
  <c r="I600" i="39"/>
  <c r="I599" i="39"/>
  <c r="I1141" i="29"/>
  <c r="H1141" i="29"/>
  <c r="I1140" i="29"/>
  <c r="K1140" i="29" s="1"/>
  <c r="H1140" i="29"/>
  <c r="I1139" i="29"/>
  <c r="K1139" i="29" s="1"/>
  <c r="H1139" i="29"/>
  <c r="F1141" i="29"/>
  <c r="E1141" i="29"/>
  <c r="D1141" i="29"/>
  <c r="F1140" i="29"/>
  <c r="D1140" i="29"/>
  <c r="F261" i="40" l="1"/>
  <c r="F201" i="34"/>
  <c r="K201" i="34"/>
  <c r="M201" i="34"/>
  <c r="L201" i="34"/>
  <c r="D195" i="34"/>
  <c r="L195" i="34" s="1"/>
  <c r="X39" i="33"/>
  <c r="AZ39" i="33" s="1"/>
  <c r="X55" i="33"/>
  <c r="AZ55" i="33" s="1"/>
  <c r="X8" i="33"/>
  <c r="AZ8" i="33" s="1"/>
  <c r="Y8" i="33"/>
  <c r="BA8" i="33" s="1"/>
  <c r="Z8" i="33"/>
  <c r="BB8" i="33" s="1"/>
  <c r="F238" i="40"/>
  <c r="M195" i="34"/>
  <c r="K195" i="34"/>
  <c r="C194" i="34"/>
  <c r="K194" i="34" s="1"/>
  <c r="Z176" i="33"/>
  <c r="BB176" i="33" s="1"/>
  <c r="Y176" i="33"/>
  <c r="BA176" i="33" s="1"/>
  <c r="X176" i="33"/>
  <c r="AZ176" i="33" s="1"/>
  <c r="AA175" i="33"/>
  <c r="X165" i="33"/>
  <c r="AZ165" i="33" s="1"/>
  <c r="X154" i="33"/>
  <c r="AZ154" i="33" s="1"/>
  <c r="AA153" i="33"/>
  <c r="Y143" i="33"/>
  <c r="BA143" i="33" s="1"/>
  <c r="X143" i="33"/>
  <c r="AZ143" i="33" s="1"/>
  <c r="X126" i="33"/>
  <c r="AZ126" i="33" s="1"/>
  <c r="Y69" i="33"/>
  <c r="BA69" i="33" s="1"/>
  <c r="X69" i="33"/>
  <c r="AZ69" i="33" s="1"/>
  <c r="X83" i="33"/>
  <c r="AZ83" i="33" s="1"/>
  <c r="X110" i="33"/>
  <c r="AZ110" i="33" s="1"/>
  <c r="X94" i="33"/>
  <c r="AZ94" i="33" s="1"/>
  <c r="Y165" i="33"/>
  <c r="BA165" i="33" s="1"/>
  <c r="Y154" i="33"/>
  <c r="BA154" i="33" s="1"/>
  <c r="Z143" i="33"/>
  <c r="BB143" i="33" s="1"/>
  <c r="Z126" i="33"/>
  <c r="BB126" i="33" s="1"/>
  <c r="Y83" i="33"/>
  <c r="BA83" i="33" s="1"/>
  <c r="Z69" i="33"/>
  <c r="BB69" i="33" s="1"/>
  <c r="Z55" i="33"/>
  <c r="BB55" i="33" s="1"/>
  <c r="Y110" i="33"/>
  <c r="BA110" i="33" s="1"/>
  <c r="AA104" i="33"/>
  <c r="Y94" i="33"/>
  <c r="BA94" i="33" s="1"/>
  <c r="AA101" i="33"/>
  <c r="AA49" i="33"/>
  <c r="Y39" i="33"/>
  <c r="BA39" i="33" s="1"/>
  <c r="AA161" i="33"/>
  <c r="AA172" i="33"/>
  <c r="AA9" i="33"/>
  <c r="Z110" i="33"/>
  <c r="BB110" i="33" s="1"/>
  <c r="AA79" i="33"/>
  <c r="AA93" i="33"/>
  <c r="Z39" i="33"/>
  <c r="BB39" i="33" s="1"/>
  <c r="Y55" i="33"/>
  <c r="BA55" i="33" s="1"/>
  <c r="AA65" i="33"/>
  <c r="AA90" i="33"/>
  <c r="AA136" i="33"/>
  <c r="AA120" i="33"/>
  <c r="AA62" i="33"/>
  <c r="AA133" i="33"/>
  <c r="AA164" i="33"/>
  <c r="AA183" i="33"/>
  <c r="Y126" i="33"/>
  <c r="BA126" i="33" s="1"/>
  <c r="AA150" i="33"/>
  <c r="Z94" i="33"/>
  <c r="BB94" i="33" s="1"/>
  <c r="AA117" i="33"/>
  <c r="Z83" i="33"/>
  <c r="BB83" i="33" s="1"/>
  <c r="Z165" i="33"/>
  <c r="BB165" i="33" s="1"/>
  <c r="Z154" i="33"/>
  <c r="BB154" i="33" s="1"/>
  <c r="AA76" i="33"/>
  <c r="AA46" i="33"/>
  <c r="M258" i="40"/>
  <c r="E237" i="40"/>
  <c r="M237" i="40" s="1"/>
  <c r="M261" i="40"/>
  <c r="D258" i="40"/>
  <c r="C258" i="40"/>
  <c r="M238" i="40"/>
  <c r="F209" i="34"/>
  <c r="D1104" i="29"/>
  <c r="E1104" i="29"/>
  <c r="F1104" i="29"/>
  <c r="D1105" i="29"/>
  <c r="E1105" i="29"/>
  <c r="F1105" i="29"/>
  <c r="D1106" i="29"/>
  <c r="E1106" i="29"/>
  <c r="F1106" i="29"/>
  <c r="G1108" i="29"/>
  <c r="D1109" i="29"/>
  <c r="E1109" i="29"/>
  <c r="F1109" i="29"/>
  <c r="G1111" i="29"/>
  <c r="H1103" i="29"/>
  <c r="I1103" i="29"/>
  <c r="K1103" i="29" s="1"/>
  <c r="H1104" i="29"/>
  <c r="I1104" i="29"/>
  <c r="H1105" i="29"/>
  <c r="I1105" i="29"/>
  <c r="K1105" i="29" s="1"/>
  <c r="D1132" i="29"/>
  <c r="E1132" i="29"/>
  <c r="F1132" i="29"/>
  <c r="F1156" i="29"/>
  <c r="E1156" i="29"/>
  <c r="D1156" i="29"/>
  <c r="F1145" i="29"/>
  <c r="E1146" i="29" s="1"/>
  <c r="D1145" i="29"/>
  <c r="F1142" i="29"/>
  <c r="E1142" i="29"/>
  <c r="D1142" i="29"/>
  <c r="F1136" i="29"/>
  <c r="E1136" i="29"/>
  <c r="D1136" i="29"/>
  <c r="F1133" i="29"/>
  <c r="E1133" i="29"/>
  <c r="D1133" i="29"/>
  <c r="F1118" i="29"/>
  <c r="E1118" i="29"/>
  <c r="D1118" i="29"/>
  <c r="F1115" i="29"/>
  <c r="E1115" i="29"/>
  <c r="D1115" i="29"/>
  <c r="F195" i="34" l="1"/>
  <c r="D194" i="34"/>
  <c r="L194" i="34" s="1"/>
  <c r="X142" i="33"/>
  <c r="AZ142" i="33" s="1"/>
  <c r="X38" i="33"/>
  <c r="AZ38" i="33" s="1"/>
  <c r="Y38" i="33"/>
  <c r="BA38" i="33" s="1"/>
  <c r="Y142" i="33"/>
  <c r="BA142" i="33" s="1"/>
  <c r="Z142" i="33"/>
  <c r="BB142" i="33" s="1"/>
  <c r="Z38" i="33"/>
  <c r="BB38" i="33" s="1"/>
  <c r="AA176" i="33"/>
  <c r="AA8" i="33"/>
  <c r="G1109" i="29"/>
  <c r="D1103" i="29"/>
  <c r="G1105" i="29"/>
  <c r="D1139" i="29"/>
  <c r="E1145" i="29"/>
  <c r="E1139" i="29" s="1"/>
  <c r="E1140" i="29"/>
  <c r="F1139" i="29"/>
  <c r="AA143" i="33"/>
  <c r="AA165" i="33"/>
  <c r="AA154" i="33"/>
  <c r="AA126" i="33"/>
  <c r="AA83" i="33"/>
  <c r="AA69" i="33"/>
  <c r="AA55" i="33"/>
  <c r="AA110" i="33"/>
  <c r="AA94" i="33"/>
  <c r="AA39" i="33"/>
  <c r="D237" i="40"/>
  <c r="L258" i="40"/>
  <c r="F258" i="40"/>
  <c r="C237" i="40"/>
  <c r="K237" i="40" s="1"/>
  <c r="K258" i="40"/>
  <c r="E1103" i="29"/>
  <c r="G1106" i="29"/>
  <c r="F1103" i="29"/>
  <c r="F1100" i="29"/>
  <c r="E1100" i="29"/>
  <c r="D1100" i="29"/>
  <c r="F1097" i="29"/>
  <c r="E1097" i="29"/>
  <c r="D1097" i="29"/>
  <c r="F1091" i="29"/>
  <c r="E1091" i="29"/>
  <c r="D1091" i="29"/>
  <c r="F1088" i="29"/>
  <c r="E1088" i="29"/>
  <c r="D1088" i="29"/>
  <c r="F194" i="34" l="1"/>
  <c r="X37" i="33"/>
  <c r="AZ37" i="33" s="1"/>
  <c r="Y37" i="33"/>
  <c r="BA37" i="33" s="1"/>
  <c r="Z37" i="33"/>
  <c r="BB37" i="33" s="1"/>
  <c r="AA38" i="33"/>
  <c r="F237" i="40"/>
  <c r="L237" i="40"/>
  <c r="G1103" i="29"/>
  <c r="F1082" i="29"/>
  <c r="E1082" i="29"/>
  <c r="D1082" i="29"/>
  <c r="AA37" i="33" l="1"/>
  <c r="F1073" i="29"/>
  <c r="E1073" i="29"/>
  <c r="D1073" i="29"/>
  <c r="F1070" i="29"/>
  <c r="E1070" i="29"/>
  <c r="D1070" i="29"/>
  <c r="F1055" i="29"/>
  <c r="E1055" i="29"/>
  <c r="D1055" i="29"/>
  <c r="F1052" i="29"/>
  <c r="E1052" i="29"/>
  <c r="D1052" i="29"/>
  <c r="F1046" i="29"/>
  <c r="E1046" i="29"/>
  <c r="D1046" i="29"/>
  <c r="F1043" i="29"/>
  <c r="E1043" i="29"/>
  <c r="D1043" i="29"/>
  <c r="F1037" i="29"/>
  <c r="E1037" i="29"/>
  <c r="D1037" i="29"/>
  <c r="F1034" i="29"/>
  <c r="E1034" i="29"/>
  <c r="D1034" i="29"/>
  <c r="F1028" i="29"/>
  <c r="E1028" i="29"/>
  <c r="D1028" i="29"/>
  <c r="F1025" i="29"/>
  <c r="E1025" i="29"/>
  <c r="D1025" i="29"/>
  <c r="I1156" i="29"/>
  <c r="K1156" i="29" s="1"/>
  <c r="H1156" i="29"/>
  <c r="I1152" i="29"/>
  <c r="K1152" i="29" s="1"/>
  <c r="H1152" i="29"/>
  <c r="I1150" i="29"/>
  <c r="K1150" i="29" s="1"/>
  <c r="H1150" i="29"/>
  <c r="I1149" i="29"/>
  <c r="K1149" i="29" s="1"/>
  <c r="H1149" i="29"/>
  <c r="I1132" i="29"/>
  <c r="K1132" i="29" s="1"/>
  <c r="H1132" i="29"/>
  <c r="I1131" i="29"/>
  <c r="H1131" i="29"/>
  <c r="I1130" i="29"/>
  <c r="K1130" i="29" s="1"/>
  <c r="H1130" i="29"/>
  <c r="I1127" i="29"/>
  <c r="K1127" i="29" s="1"/>
  <c r="H1127" i="29"/>
  <c r="I1124" i="29"/>
  <c r="K1124" i="29" s="1"/>
  <c r="H1124" i="29"/>
  <c r="I1123" i="29"/>
  <c r="K1123" i="29" s="1"/>
  <c r="H1123" i="29"/>
  <c r="I1122" i="29"/>
  <c r="K1122" i="29" s="1"/>
  <c r="H1122" i="29"/>
  <c r="I1114" i="29"/>
  <c r="K1114" i="29" s="1"/>
  <c r="H1114" i="29"/>
  <c r="I1113" i="29"/>
  <c r="H1113" i="29"/>
  <c r="I1112" i="29"/>
  <c r="K1112" i="29" s="1"/>
  <c r="H1112" i="29"/>
  <c r="I1096" i="29"/>
  <c r="K1096" i="29" s="1"/>
  <c r="H1096" i="29"/>
  <c r="I1095" i="29"/>
  <c r="K1095" i="29" s="1"/>
  <c r="H1095" i="29"/>
  <c r="I1094" i="29"/>
  <c r="K1094" i="29" s="1"/>
  <c r="H1094" i="29"/>
  <c r="I1087" i="29"/>
  <c r="K1087" i="29" s="1"/>
  <c r="H1087" i="29"/>
  <c r="I1086" i="29"/>
  <c r="H1086" i="29"/>
  <c r="I1085" i="29"/>
  <c r="K1085" i="29" s="1"/>
  <c r="H1085" i="29"/>
  <c r="I1079" i="29"/>
  <c r="K1079" i="29" s="1"/>
  <c r="H1079" i="29"/>
  <c r="H1076" i="29" s="1"/>
  <c r="I1078" i="29"/>
  <c r="K1078" i="29" s="1"/>
  <c r="H1078" i="29"/>
  <c r="I1077" i="29"/>
  <c r="K1077" i="29" s="1"/>
  <c r="H1077" i="29"/>
  <c r="I1069" i="29"/>
  <c r="H1069" i="29"/>
  <c r="I1068" i="29"/>
  <c r="H1068" i="29"/>
  <c r="I1067" i="29"/>
  <c r="K1067" i="29" s="1"/>
  <c r="H1067" i="29"/>
  <c r="I1061" i="29"/>
  <c r="K1061" i="29" s="1"/>
  <c r="H1061" i="29"/>
  <c r="H1058" i="29" s="1"/>
  <c r="I1060" i="29"/>
  <c r="K1060" i="29" s="1"/>
  <c r="H1060" i="29"/>
  <c r="I1059" i="29"/>
  <c r="H1059" i="29"/>
  <c r="I1052" i="29"/>
  <c r="K1052" i="29" s="1"/>
  <c r="H1052" i="29"/>
  <c r="H1049" i="29" s="1"/>
  <c r="I1051" i="29"/>
  <c r="K1051" i="29" s="1"/>
  <c r="H1051" i="29"/>
  <c r="I1050" i="29"/>
  <c r="K1050" i="29" s="1"/>
  <c r="H1050" i="29"/>
  <c r="I1042" i="29"/>
  <c r="K1042" i="29" s="1"/>
  <c r="H1042" i="29"/>
  <c r="I1041" i="29"/>
  <c r="H1041" i="29"/>
  <c r="I1040" i="29"/>
  <c r="K1040" i="29" s="1"/>
  <c r="H1040" i="29"/>
  <c r="I1033" i="29"/>
  <c r="H1033" i="29"/>
  <c r="I1032" i="29"/>
  <c r="K1032" i="29" s="1"/>
  <c r="H1032" i="29"/>
  <c r="I1031" i="29"/>
  <c r="K1031" i="29" s="1"/>
  <c r="H1031" i="29"/>
  <c r="I1025" i="29"/>
  <c r="K1025" i="29" s="1"/>
  <c r="H1025" i="29"/>
  <c r="H1022" i="29" s="1"/>
  <c r="I1024" i="29"/>
  <c r="K1024" i="29" s="1"/>
  <c r="H1024" i="29"/>
  <c r="I1023" i="29"/>
  <c r="K1023" i="29" s="1"/>
  <c r="H1023" i="29"/>
  <c r="I1022" i="29" l="1"/>
  <c r="K1022" i="29" s="1"/>
  <c r="I1076" i="29"/>
  <c r="K1076" i="29" s="1"/>
  <c r="I1049" i="29"/>
  <c r="K1049" i="29" s="1"/>
  <c r="I1058" i="29"/>
  <c r="I1148" i="29"/>
  <c r="K1148" i="29" s="1"/>
  <c r="H1148" i="29"/>
  <c r="H1121" i="29"/>
  <c r="I1121" i="29"/>
  <c r="K1121" i="29" s="1"/>
  <c r="AN9" i="32"/>
  <c r="AN10" i="32"/>
  <c r="AN11" i="32"/>
  <c r="AN12" i="32"/>
  <c r="AP9" i="32"/>
  <c r="AP10" i="32"/>
  <c r="AP11" i="32"/>
  <c r="AP12" i="32"/>
  <c r="AN8" i="32"/>
  <c r="U39" i="27" l="1"/>
  <c r="AX39" i="27" s="1"/>
  <c r="T39" i="27"/>
  <c r="S39" i="27"/>
  <c r="V37" i="27"/>
  <c r="U36" i="27"/>
  <c r="AX36" i="27" s="1"/>
  <c r="T36" i="27"/>
  <c r="S36" i="27"/>
  <c r="V35" i="27"/>
  <c r="V34" i="27"/>
  <c r="V33" i="27"/>
  <c r="T28" i="27"/>
  <c r="S28" i="27"/>
  <c r="V27" i="27"/>
  <c r="V26" i="27"/>
  <c r="T25" i="27"/>
  <c r="S25" i="27"/>
  <c r="V24" i="27"/>
  <c r="V23" i="27"/>
  <c r="V22" i="27"/>
  <c r="V21" i="27"/>
  <c r="V20" i="27"/>
  <c r="V19" i="27"/>
  <c r="U17" i="27"/>
  <c r="AX17" i="27" s="1"/>
  <c r="T17" i="27"/>
  <c r="V16" i="27"/>
  <c r="V15" i="27"/>
  <c r="U14" i="27"/>
  <c r="AX14" i="27" s="1"/>
  <c r="T14" i="27"/>
  <c r="S14" i="27"/>
  <c r="V13" i="27"/>
  <c r="V12" i="27"/>
  <c r="V11" i="27"/>
  <c r="V10" i="27"/>
  <c r="V9" i="27"/>
  <c r="V8" i="27"/>
  <c r="AV36" i="27" l="1"/>
  <c r="AW17" i="27"/>
  <c r="AV28" i="27"/>
  <c r="AW36" i="27"/>
  <c r="AV14" i="27"/>
  <c r="AW28" i="27"/>
  <c r="AW14" i="27"/>
  <c r="AV25" i="27"/>
  <c r="AW25" i="27"/>
  <c r="AV39" i="27"/>
  <c r="AW39" i="27"/>
  <c r="AY28" i="27"/>
  <c r="AY25" i="27"/>
  <c r="AY39" i="27"/>
  <c r="AY36" i="27"/>
  <c r="BA39" i="27"/>
  <c r="AZ17" i="27"/>
  <c r="AZ36" i="27"/>
  <c r="AZ14" i="27"/>
  <c r="BA14" i="27"/>
  <c r="AZ25" i="27"/>
  <c r="BA17" i="27"/>
  <c r="AZ28" i="27"/>
  <c r="BA36" i="27"/>
  <c r="AZ39" i="27"/>
  <c r="AY14" i="27"/>
  <c r="S7" i="27"/>
  <c r="S29" i="27"/>
  <c r="T29" i="27"/>
  <c r="V39" i="27"/>
  <c r="V36" i="27"/>
  <c r="U29" i="27"/>
  <c r="AX29" i="27" s="1"/>
  <c r="AY7" i="27"/>
  <c r="V25" i="27"/>
  <c r="U18" i="27"/>
  <c r="AX18" i="27" s="1"/>
  <c r="S18" i="27"/>
  <c r="T18" i="27"/>
  <c r="V28" i="27"/>
  <c r="U7" i="27"/>
  <c r="AX7" i="27" s="1"/>
  <c r="T7" i="27"/>
  <c r="V17" i="27"/>
  <c r="V14" i="27"/>
  <c r="AV7" i="27" l="1"/>
  <c r="AW18" i="27"/>
  <c r="AV18" i="27"/>
  <c r="AW29" i="27"/>
  <c r="AW7" i="27"/>
  <c r="AV29" i="27"/>
  <c r="AY18" i="27"/>
  <c r="AY29" i="27"/>
  <c r="BA18" i="27"/>
  <c r="AZ7" i="27"/>
  <c r="AZ29" i="27"/>
  <c r="BA7" i="27"/>
  <c r="BA29" i="27"/>
  <c r="AZ18" i="27"/>
  <c r="V29" i="27"/>
  <c r="V7" i="27"/>
  <c r="V18" i="27"/>
  <c r="BK170" i="33" l="1"/>
  <c r="BJ170" i="33"/>
  <c r="BI170" i="33"/>
  <c r="BH170" i="33"/>
  <c r="BG170" i="33"/>
  <c r="BF170" i="33"/>
  <c r="BK169" i="33"/>
  <c r="BJ169" i="33"/>
  <c r="BI169" i="33"/>
  <c r="BH169" i="33"/>
  <c r="BG169" i="33"/>
  <c r="BF169" i="33"/>
  <c r="AE169" i="33"/>
  <c r="AI169" i="33"/>
  <c r="I1284" i="29" l="1"/>
  <c r="H1284" i="29"/>
  <c r="F1284" i="29"/>
  <c r="E1284" i="29"/>
  <c r="D1284" i="29"/>
  <c r="I1283" i="29"/>
  <c r="K1283" i="29" s="1"/>
  <c r="H1283" i="29"/>
  <c r="F1283" i="29"/>
  <c r="E1283" i="29"/>
  <c r="D1283" i="29"/>
  <c r="G1281" i="29"/>
  <c r="G1280" i="29"/>
  <c r="G1279" i="29"/>
  <c r="G1278" i="29"/>
  <c r="G1277" i="29"/>
  <c r="I1276" i="29"/>
  <c r="K1276" i="29" s="1"/>
  <c r="H1276" i="29"/>
  <c r="G1276" i="29"/>
  <c r="I1275" i="29"/>
  <c r="K1275" i="29" s="1"/>
  <c r="H1275" i="29"/>
  <c r="F1275" i="29"/>
  <c r="E1275" i="29"/>
  <c r="D1275" i="29"/>
  <c r="I1274" i="29"/>
  <c r="K1274" i="29" s="1"/>
  <c r="H1274" i="29"/>
  <c r="F1274" i="29"/>
  <c r="E1274" i="29"/>
  <c r="D1274" i="29"/>
  <c r="G1273" i="29"/>
  <c r="G1272" i="29"/>
  <c r="G1270" i="29"/>
  <c r="G1269" i="29"/>
  <c r="G1267" i="29"/>
  <c r="I1266" i="29"/>
  <c r="K1266" i="29" s="1"/>
  <c r="H1266" i="29"/>
  <c r="F1266" i="29"/>
  <c r="E1266" i="29"/>
  <c r="D1266" i="29"/>
  <c r="I1265" i="29"/>
  <c r="H1265" i="29"/>
  <c r="F1265" i="29"/>
  <c r="E1265" i="29"/>
  <c r="D1265" i="29"/>
  <c r="G1264" i="29"/>
  <c r="G1262" i="29"/>
  <c r="G1261" i="29"/>
  <c r="G1259" i="29"/>
  <c r="G1258" i="29"/>
  <c r="I1257" i="29"/>
  <c r="H1257" i="29"/>
  <c r="F1257" i="29"/>
  <c r="E1257" i="29"/>
  <c r="D1257" i="29"/>
  <c r="I1256" i="29"/>
  <c r="K1256" i="29" s="1"/>
  <c r="H1256" i="29"/>
  <c r="F1256" i="29"/>
  <c r="E1256" i="29"/>
  <c r="D1256" i="29"/>
  <c r="G1255" i="29"/>
  <c r="G1254" i="29"/>
  <c r="G1252" i="29"/>
  <c r="G1251" i="29"/>
  <c r="G1249" i="29"/>
  <c r="I1248" i="29"/>
  <c r="K1248" i="29" s="1"/>
  <c r="H1248" i="29"/>
  <c r="F1248" i="29"/>
  <c r="E1248" i="29"/>
  <c r="D1248" i="29"/>
  <c r="I1247" i="29"/>
  <c r="H1247" i="29"/>
  <c r="F1247" i="29"/>
  <c r="E1247" i="29"/>
  <c r="D1247" i="29"/>
  <c r="I1246" i="29"/>
  <c r="K1246" i="29" s="1"/>
  <c r="H1246" i="29"/>
  <c r="F1246" i="29"/>
  <c r="E1246" i="29"/>
  <c r="D1246" i="29"/>
  <c r="G1245" i="29"/>
  <c r="G1243" i="29"/>
  <c r="G1242" i="29"/>
  <c r="G1241" i="29"/>
  <c r="I1240" i="29"/>
  <c r="K1240" i="29" s="1"/>
  <c r="H1240" i="29"/>
  <c r="F1240" i="29"/>
  <c r="E1240" i="29"/>
  <c r="D1240" i="29"/>
  <c r="I1239" i="29"/>
  <c r="K1239" i="29" s="1"/>
  <c r="H1239" i="29"/>
  <c r="F1239" i="29"/>
  <c r="E1239" i="29"/>
  <c r="D1239" i="29"/>
  <c r="I1238" i="29"/>
  <c r="K1238" i="29" s="1"/>
  <c r="H1238" i="29"/>
  <c r="F1238" i="29"/>
  <c r="E1238" i="29"/>
  <c r="D1238" i="29"/>
  <c r="G1237" i="29"/>
  <c r="I1230" i="29"/>
  <c r="K1230" i="29" s="1"/>
  <c r="H1230" i="29"/>
  <c r="F1230" i="29"/>
  <c r="E1230" i="29"/>
  <c r="D1230" i="29"/>
  <c r="I1229" i="29"/>
  <c r="H1229" i="29"/>
  <c r="F1229" i="29"/>
  <c r="E1229" i="29"/>
  <c r="D1229" i="29"/>
  <c r="G1228" i="29"/>
  <c r="G1224" i="29"/>
  <c r="G1223" i="29"/>
  <c r="I1222" i="29"/>
  <c r="K1222" i="29" s="1"/>
  <c r="H1222" i="29"/>
  <c r="F1222" i="29"/>
  <c r="E1222" i="29"/>
  <c r="D1222" i="29"/>
  <c r="I1221" i="29"/>
  <c r="K1221" i="29" s="1"/>
  <c r="H1221" i="29"/>
  <c r="F1221" i="29"/>
  <c r="E1221" i="29"/>
  <c r="D1221" i="29"/>
  <c r="I1220" i="29"/>
  <c r="K1220" i="29" s="1"/>
  <c r="H1220" i="29"/>
  <c r="F1220" i="29"/>
  <c r="E1220" i="29"/>
  <c r="D1220" i="29"/>
  <c r="G1219" i="29"/>
  <c r="G1216" i="29"/>
  <c r="G1215" i="29"/>
  <c r="G1214" i="29"/>
  <c r="I1213" i="29"/>
  <c r="K1213" i="29" s="1"/>
  <c r="H1213" i="29"/>
  <c r="F1213" i="29"/>
  <c r="E1213" i="29"/>
  <c r="D1213" i="29"/>
  <c r="I1212" i="29"/>
  <c r="K1212" i="29" s="1"/>
  <c r="H1212" i="29"/>
  <c r="F1212" i="29"/>
  <c r="E1212" i="29"/>
  <c r="D1212" i="29"/>
  <c r="I1211" i="29"/>
  <c r="K1211" i="29" s="1"/>
  <c r="H1211" i="29"/>
  <c r="F1211" i="29"/>
  <c r="E1211" i="29"/>
  <c r="D1211" i="29"/>
  <c r="G1210" i="29"/>
  <c r="G1209" i="29"/>
  <c r="G1207" i="29"/>
  <c r="I1203" i="29"/>
  <c r="K1203" i="29" s="1"/>
  <c r="H1203" i="29"/>
  <c r="F1203" i="29"/>
  <c r="E1203" i="29"/>
  <c r="D1203" i="29"/>
  <c r="I1202" i="29"/>
  <c r="H1202" i="29"/>
  <c r="F1202" i="29"/>
  <c r="E1202" i="29"/>
  <c r="D1202" i="29"/>
  <c r="G1201" i="29"/>
  <c r="G1200" i="29"/>
  <c r="G1199" i="29"/>
  <c r="I1198" i="29"/>
  <c r="K1198" i="29" s="1"/>
  <c r="H1198" i="29"/>
  <c r="F1198" i="29"/>
  <c r="E1198" i="29"/>
  <c r="D1198" i="29"/>
  <c r="G1196" i="29"/>
  <c r="G1195" i="29"/>
  <c r="I1194" i="29"/>
  <c r="K1194" i="29" s="1"/>
  <c r="H1194" i="29"/>
  <c r="F1194" i="29"/>
  <c r="E1194" i="29"/>
  <c r="D1194" i="29"/>
  <c r="I1193" i="29"/>
  <c r="K1193" i="29" s="1"/>
  <c r="H1193" i="29"/>
  <c r="F1193" i="29"/>
  <c r="E1193" i="29"/>
  <c r="D1193" i="29"/>
  <c r="G1192" i="29"/>
  <c r="G1190" i="29"/>
  <c r="G1189" i="29"/>
  <c r="G1187" i="29"/>
  <c r="G1186" i="29"/>
  <c r="I1185" i="29"/>
  <c r="H1185" i="29"/>
  <c r="F1185" i="29"/>
  <c r="E1185" i="29"/>
  <c r="D1185" i="29"/>
  <c r="I1184" i="29"/>
  <c r="K1184" i="29" s="1"/>
  <c r="H1184" i="29"/>
  <c r="F1184" i="29"/>
  <c r="E1184" i="29"/>
  <c r="D1184" i="29"/>
  <c r="G1183" i="29"/>
  <c r="G1158" i="29"/>
  <c r="G1157" i="29"/>
  <c r="G1156" i="29"/>
  <c r="G1153" i="29"/>
  <c r="G1152" i="29"/>
  <c r="F1150" i="29"/>
  <c r="E1150" i="29"/>
  <c r="D1150" i="29"/>
  <c r="F1149" i="29"/>
  <c r="E1149" i="29"/>
  <c r="D1149" i="29"/>
  <c r="F1148" i="29"/>
  <c r="E1148" i="29"/>
  <c r="D1148" i="29"/>
  <c r="G1143" i="29"/>
  <c r="G1142" i="29"/>
  <c r="G1140" i="29"/>
  <c r="G1139" i="29"/>
  <c r="G1138" i="29"/>
  <c r="G1136" i="29"/>
  <c r="G1135" i="29"/>
  <c r="G1133" i="29"/>
  <c r="G1132" i="29"/>
  <c r="F1131" i="29"/>
  <c r="E1131" i="29"/>
  <c r="D1131" i="29"/>
  <c r="F1130" i="29"/>
  <c r="E1130" i="29"/>
  <c r="D1130" i="29"/>
  <c r="G1129" i="29"/>
  <c r="G1128" i="29"/>
  <c r="F1127" i="29"/>
  <c r="E1127" i="29"/>
  <c r="D1127" i="29"/>
  <c r="G1126" i="29"/>
  <c r="G1125" i="29"/>
  <c r="F1124" i="29"/>
  <c r="E1124" i="29"/>
  <c r="D1124" i="29"/>
  <c r="F1123" i="29"/>
  <c r="E1123" i="29"/>
  <c r="D1123" i="29"/>
  <c r="F1122" i="29"/>
  <c r="E1122" i="29"/>
  <c r="D1122" i="29"/>
  <c r="G1120" i="29"/>
  <c r="G1118" i="29"/>
  <c r="G1117" i="29"/>
  <c r="F1114" i="29"/>
  <c r="E1114" i="29"/>
  <c r="D1114" i="29"/>
  <c r="F1113" i="29"/>
  <c r="E1113" i="29"/>
  <c r="D1113" i="29"/>
  <c r="F1112" i="29"/>
  <c r="E1112" i="29"/>
  <c r="D1112" i="29"/>
  <c r="G1102" i="29"/>
  <c r="G1100" i="29"/>
  <c r="G1098" i="29"/>
  <c r="G1097" i="29"/>
  <c r="F1096" i="29"/>
  <c r="E1096" i="29"/>
  <c r="D1096" i="29"/>
  <c r="F1095" i="29"/>
  <c r="E1095" i="29"/>
  <c r="D1095" i="29"/>
  <c r="F1094" i="29"/>
  <c r="E1094" i="29"/>
  <c r="D1094" i="29"/>
  <c r="G1093" i="29"/>
  <c r="G1091" i="29"/>
  <c r="G1090" i="29"/>
  <c r="G1088" i="29"/>
  <c r="F1087" i="29"/>
  <c r="E1087" i="29"/>
  <c r="D1087" i="29"/>
  <c r="F1086" i="29"/>
  <c r="E1086" i="29"/>
  <c r="D1086" i="29"/>
  <c r="F1085" i="29"/>
  <c r="E1085" i="29"/>
  <c r="D1085" i="29"/>
  <c r="G1084" i="29"/>
  <c r="G1081" i="29"/>
  <c r="G1080" i="29"/>
  <c r="F1079" i="29"/>
  <c r="E1079" i="29"/>
  <c r="D1079" i="29"/>
  <c r="D1076" i="29" s="1"/>
  <c r="F1077" i="29"/>
  <c r="E1077" i="29"/>
  <c r="G1072" i="29"/>
  <c r="G1070" i="29"/>
  <c r="F1069" i="29"/>
  <c r="E1069" i="29"/>
  <c r="D1069" i="29"/>
  <c r="F1068" i="29"/>
  <c r="E1068" i="29"/>
  <c r="D1068" i="29"/>
  <c r="F1067" i="29"/>
  <c r="E1067" i="29"/>
  <c r="D1067" i="29"/>
  <c r="F1061" i="29"/>
  <c r="E1061" i="29"/>
  <c r="D1061" i="29"/>
  <c r="D1058" i="29" s="1"/>
  <c r="F1060" i="29"/>
  <c r="E1060" i="29"/>
  <c r="D1060" i="29"/>
  <c r="F1059" i="29"/>
  <c r="E1059" i="29"/>
  <c r="D1059" i="29"/>
  <c r="G1056" i="29"/>
  <c r="G1055" i="29"/>
  <c r="G1054" i="29"/>
  <c r="G1053" i="29"/>
  <c r="G1052" i="29"/>
  <c r="F1051" i="29"/>
  <c r="E1051" i="29"/>
  <c r="D1051" i="29"/>
  <c r="F1050" i="29"/>
  <c r="E1050" i="29"/>
  <c r="D1050" i="29"/>
  <c r="F1049" i="29"/>
  <c r="E1049" i="29"/>
  <c r="D1049" i="29"/>
  <c r="G1045" i="29"/>
  <c r="G1043" i="29"/>
  <c r="F1042" i="29"/>
  <c r="E1042" i="29"/>
  <c r="D1042" i="29"/>
  <c r="F1041" i="29"/>
  <c r="E1041" i="29"/>
  <c r="D1041" i="29"/>
  <c r="F1040" i="29"/>
  <c r="E1040" i="29"/>
  <c r="D1040" i="29"/>
  <c r="G1038" i="29"/>
  <c r="G1037" i="29"/>
  <c r="G1035" i="29"/>
  <c r="G1034" i="29"/>
  <c r="F1033" i="29"/>
  <c r="E1033" i="29"/>
  <c r="D1033" i="29"/>
  <c r="F1032" i="29"/>
  <c r="E1032" i="29"/>
  <c r="D1032" i="29"/>
  <c r="F1031" i="29"/>
  <c r="E1031" i="29"/>
  <c r="D1031" i="29"/>
  <c r="G1029" i="29"/>
  <c r="G1028" i="29"/>
  <c r="G1027" i="29"/>
  <c r="G1026" i="29"/>
  <c r="G1025" i="29"/>
  <c r="F1024" i="29"/>
  <c r="E1024" i="29"/>
  <c r="D1024" i="29"/>
  <c r="F1023" i="29"/>
  <c r="E1023" i="29"/>
  <c r="D1023" i="29"/>
  <c r="F1022" i="29"/>
  <c r="E1022" i="29"/>
  <c r="D1022" i="29"/>
  <c r="I762" i="39"/>
  <c r="I761" i="39"/>
  <c r="I759" i="39"/>
  <c r="I758" i="39"/>
  <c r="I757" i="39"/>
  <c r="F757" i="39"/>
  <c r="I756" i="39"/>
  <c r="F756" i="39"/>
  <c r="G755" i="39"/>
  <c r="I755" i="39" s="1"/>
  <c r="D755" i="39"/>
  <c r="F755" i="39" s="1"/>
  <c r="I754" i="39"/>
  <c r="F754" i="39"/>
  <c r="I753" i="39"/>
  <c r="F753" i="39"/>
  <c r="I752" i="39"/>
  <c r="F752" i="39"/>
  <c r="I751" i="39"/>
  <c r="F751" i="39"/>
  <c r="I749" i="39"/>
  <c r="F749" i="39"/>
  <c r="I748" i="39"/>
  <c r="F748" i="39"/>
  <c r="I746" i="39"/>
  <c r="F746" i="39"/>
  <c r="I744" i="39"/>
  <c r="F744" i="39"/>
  <c r="I743" i="39"/>
  <c r="F743" i="39"/>
  <c r="I741" i="39"/>
  <c r="F741" i="39"/>
  <c r="I740" i="39"/>
  <c r="F740" i="39"/>
  <c r="I739" i="39"/>
  <c r="F739" i="39"/>
  <c r="I737" i="39"/>
  <c r="F737" i="39"/>
  <c r="I736" i="39"/>
  <c r="F736" i="39"/>
  <c r="I734" i="39"/>
  <c r="F734" i="39"/>
  <c r="I733" i="39"/>
  <c r="F733" i="39"/>
  <c r="I732" i="39"/>
  <c r="F732" i="39"/>
  <c r="G731" i="39"/>
  <c r="I731" i="39" s="1"/>
  <c r="F731" i="39"/>
  <c r="I730" i="39"/>
  <c r="F730" i="39"/>
  <c r="I729" i="39"/>
  <c r="F729" i="39"/>
  <c r="I728" i="39"/>
  <c r="F728" i="39"/>
  <c r="I727" i="39"/>
  <c r="F727" i="39"/>
  <c r="I725" i="39"/>
  <c r="F725" i="39"/>
  <c r="I724" i="39"/>
  <c r="F724" i="39"/>
  <c r="I722" i="39"/>
  <c r="F722" i="39"/>
  <c r="I721" i="39"/>
  <c r="F721" i="39"/>
  <c r="I720" i="39"/>
  <c r="F720" i="39"/>
  <c r="I719" i="39"/>
  <c r="F719" i="39"/>
  <c r="I718" i="39"/>
  <c r="F718" i="39"/>
  <c r="I717" i="39"/>
  <c r="F717" i="39"/>
  <c r="I716" i="39"/>
  <c r="F716" i="39"/>
  <c r="I715" i="39"/>
  <c r="F715" i="39"/>
  <c r="I714" i="39"/>
  <c r="F714" i="39"/>
  <c r="I713" i="39"/>
  <c r="F713" i="39"/>
  <c r="I712" i="39"/>
  <c r="F712" i="39"/>
  <c r="I711" i="39"/>
  <c r="F711" i="39"/>
  <c r="I710" i="39"/>
  <c r="F710" i="39"/>
  <c r="I709" i="39"/>
  <c r="F709" i="39"/>
  <c r="I708" i="39"/>
  <c r="F708" i="39"/>
  <c r="I707" i="39"/>
  <c r="F707" i="39"/>
  <c r="I706" i="39"/>
  <c r="F706" i="39"/>
  <c r="I704" i="39"/>
  <c r="F704" i="39"/>
  <c r="I703" i="39"/>
  <c r="F703" i="39"/>
  <c r="I702" i="39"/>
  <c r="F702" i="39"/>
  <c r="G701" i="39"/>
  <c r="I701" i="39" s="1"/>
  <c r="D701" i="39"/>
  <c r="F701" i="39" s="1"/>
  <c r="I700" i="39"/>
  <c r="F700" i="39"/>
  <c r="I699" i="39"/>
  <c r="F699" i="39"/>
  <c r="I698" i="39"/>
  <c r="F698" i="39"/>
  <c r="I696" i="39"/>
  <c r="F696" i="39"/>
  <c r="I695" i="39"/>
  <c r="F695" i="39"/>
  <c r="I693" i="39"/>
  <c r="F693" i="39"/>
  <c r="I692" i="39"/>
  <c r="F692" i="39"/>
  <c r="I691" i="39"/>
  <c r="F691" i="39"/>
  <c r="I690" i="39"/>
  <c r="F690" i="39"/>
  <c r="I689" i="39"/>
  <c r="F689" i="39"/>
  <c r="I688" i="39"/>
  <c r="F688" i="39"/>
  <c r="I687" i="39"/>
  <c r="F687" i="39"/>
  <c r="I686" i="39"/>
  <c r="F686" i="39"/>
  <c r="F674" i="39"/>
  <c r="F672" i="39"/>
  <c r="F671" i="39"/>
  <c r="F669" i="39"/>
  <c r="F668" i="39"/>
  <c r="F667" i="39"/>
  <c r="F666" i="39"/>
  <c r="F665" i="39"/>
  <c r="F664" i="39"/>
  <c r="F663" i="39"/>
  <c r="F662" i="39"/>
  <c r="F661" i="39"/>
  <c r="F660" i="39"/>
  <c r="F659" i="39"/>
  <c r="F658" i="39"/>
  <c r="F657" i="39"/>
  <c r="F656" i="39"/>
  <c r="F655" i="39"/>
  <c r="F654" i="39"/>
  <c r="F653" i="39"/>
  <c r="F652" i="39"/>
  <c r="F651" i="39"/>
  <c r="F650" i="39"/>
  <c r="F649" i="39"/>
  <c r="F648" i="39"/>
  <c r="F647" i="39"/>
  <c r="F646" i="39"/>
  <c r="F645" i="39"/>
  <c r="F644" i="39"/>
  <c r="F643" i="39"/>
  <c r="F642" i="39"/>
  <c r="F641" i="39"/>
  <c r="F640" i="39"/>
  <c r="F639" i="39"/>
  <c r="F638" i="39"/>
  <c r="F637" i="39"/>
  <c r="F636" i="39"/>
  <c r="F635" i="39"/>
  <c r="F634" i="39"/>
  <c r="F633" i="39"/>
  <c r="F632" i="39"/>
  <c r="F631" i="39"/>
  <c r="F630" i="39"/>
  <c r="F629" i="39"/>
  <c r="F628" i="39"/>
  <c r="F627" i="39"/>
  <c r="F626" i="39"/>
  <c r="F625" i="39"/>
  <c r="F624" i="39"/>
  <c r="F623" i="39"/>
  <c r="F622" i="39"/>
  <c r="F621" i="39"/>
  <c r="F620" i="39"/>
  <c r="F619" i="39"/>
  <c r="F618" i="39"/>
  <c r="F617" i="39"/>
  <c r="F616" i="39"/>
  <c r="F615" i="39"/>
  <c r="F614" i="39"/>
  <c r="F613" i="39"/>
  <c r="F612" i="39"/>
  <c r="F611" i="39"/>
  <c r="F610" i="39"/>
  <c r="F609" i="39"/>
  <c r="F608" i="39"/>
  <c r="F607" i="39"/>
  <c r="F606" i="39"/>
  <c r="F605" i="39"/>
  <c r="F604" i="39"/>
  <c r="F603" i="39"/>
  <c r="F602" i="39"/>
  <c r="F601" i="39"/>
  <c r="F600" i="39"/>
  <c r="F599" i="39"/>
  <c r="AU26" i="30"/>
  <c r="AP26" i="30"/>
  <c r="AK26" i="30"/>
  <c r="AU25" i="30"/>
  <c r="AP25" i="30"/>
  <c r="AK25" i="30"/>
  <c r="AU24" i="30"/>
  <c r="AP24" i="30"/>
  <c r="AK24" i="30"/>
  <c r="AU23" i="30"/>
  <c r="AP23" i="30"/>
  <c r="AK23" i="30"/>
  <c r="AU22" i="30"/>
  <c r="AP22" i="30"/>
  <c r="AK22" i="30"/>
  <c r="AU21" i="30"/>
  <c r="AP21" i="30"/>
  <c r="AK21" i="30"/>
  <c r="AU20" i="30"/>
  <c r="AP20" i="30"/>
  <c r="AK20" i="30"/>
  <c r="AU19" i="30"/>
  <c r="AP19" i="30"/>
  <c r="AK19" i="30"/>
  <c r="AU18" i="30"/>
  <c r="AP18" i="30"/>
  <c r="AK18" i="30"/>
  <c r="AU17" i="30"/>
  <c r="AP17" i="30"/>
  <c r="AK17" i="30"/>
  <c r="AU16" i="30"/>
  <c r="AP16" i="30"/>
  <c r="AK16" i="30"/>
  <c r="AU15" i="30"/>
  <c r="AP15" i="30"/>
  <c r="AK15" i="30"/>
  <c r="AU14" i="30"/>
  <c r="AP14" i="30"/>
  <c r="AK14" i="30"/>
  <c r="AU13" i="30"/>
  <c r="AP13" i="30"/>
  <c r="AK13" i="30"/>
  <c r="AU12" i="30"/>
  <c r="AP12" i="30"/>
  <c r="AK12" i="30"/>
  <c r="AK10" i="30"/>
  <c r="AK39" i="27"/>
  <c r="AJ39" i="27"/>
  <c r="AI39" i="27"/>
  <c r="AG39" i="27"/>
  <c r="AF39" i="27"/>
  <c r="AE39" i="27"/>
  <c r="AC39" i="27"/>
  <c r="BD39" i="27" s="1"/>
  <c r="AB39" i="27"/>
  <c r="BC39" i="27" s="1"/>
  <c r="AA39" i="27"/>
  <c r="BB39" i="27" s="1"/>
  <c r="BJ37" i="27"/>
  <c r="BI37" i="27"/>
  <c r="BH37" i="27"/>
  <c r="BG37" i="27"/>
  <c r="BF37" i="27"/>
  <c r="BE37" i="27"/>
  <c r="AL37" i="27"/>
  <c r="AH37" i="27"/>
  <c r="AD37" i="27"/>
  <c r="AK36" i="27"/>
  <c r="AJ36" i="27"/>
  <c r="AI36" i="27"/>
  <c r="AG36" i="27"/>
  <c r="AF36" i="27"/>
  <c r="AE36" i="27"/>
  <c r="AC36" i="27"/>
  <c r="BD36" i="27" s="1"/>
  <c r="AB36" i="27"/>
  <c r="BC36" i="27" s="1"/>
  <c r="AA36" i="27"/>
  <c r="BB36" i="27" s="1"/>
  <c r="BJ35" i="27"/>
  <c r="BI35" i="27"/>
  <c r="BH35" i="27"/>
  <c r="BG35" i="27"/>
  <c r="BF35" i="27"/>
  <c r="BE35" i="27"/>
  <c r="AL35" i="27"/>
  <c r="AH35" i="27"/>
  <c r="AD35" i="27"/>
  <c r="AD34" i="27"/>
  <c r="BJ33" i="27"/>
  <c r="BI33" i="27"/>
  <c r="BH33" i="27"/>
  <c r="BG33" i="27"/>
  <c r="BF33" i="27"/>
  <c r="BE33" i="27"/>
  <c r="AL33" i="27"/>
  <c r="AH33" i="27"/>
  <c r="AD33" i="27"/>
  <c r="AL29" i="27"/>
  <c r="AK28" i="27"/>
  <c r="AJ28" i="27"/>
  <c r="AI28" i="27"/>
  <c r="AG28" i="27"/>
  <c r="AF28" i="27"/>
  <c r="AE28" i="27"/>
  <c r="AC28" i="27"/>
  <c r="BD28" i="27" s="1"/>
  <c r="AB28" i="27"/>
  <c r="BC28" i="27" s="1"/>
  <c r="AA28" i="27"/>
  <c r="BB28" i="27" s="1"/>
  <c r="BJ27" i="27"/>
  <c r="BI27" i="27"/>
  <c r="BH27" i="27"/>
  <c r="BG27" i="27"/>
  <c r="BF27" i="27"/>
  <c r="BE27" i="27"/>
  <c r="AL27" i="27"/>
  <c r="AH27" i="27"/>
  <c r="AD27" i="27"/>
  <c r="BJ26" i="27"/>
  <c r="BI26" i="27"/>
  <c r="BH26" i="27"/>
  <c r="BG26" i="27"/>
  <c r="BF26" i="27"/>
  <c r="BE26" i="27"/>
  <c r="AL26" i="27"/>
  <c r="AH26" i="27"/>
  <c r="AD26" i="27"/>
  <c r="AK25" i="27"/>
  <c r="AJ25" i="27"/>
  <c r="AI25" i="27"/>
  <c r="AG25" i="27"/>
  <c r="AF25" i="27"/>
  <c r="AE25" i="27"/>
  <c r="AC25" i="27"/>
  <c r="BD25" i="27" s="1"/>
  <c r="AB25" i="27"/>
  <c r="BC25" i="27" s="1"/>
  <c r="AA25" i="27"/>
  <c r="BB25" i="27" s="1"/>
  <c r="BJ24" i="27"/>
  <c r="BI24" i="27"/>
  <c r="BH24" i="27"/>
  <c r="BG24" i="27"/>
  <c r="BF24" i="27"/>
  <c r="BE24" i="27"/>
  <c r="AL24" i="27"/>
  <c r="AH24" i="27"/>
  <c r="AD24" i="27"/>
  <c r="BJ23" i="27"/>
  <c r="BI23" i="27"/>
  <c r="BH23" i="27"/>
  <c r="BG23" i="27"/>
  <c r="BF23" i="27"/>
  <c r="BE23" i="27"/>
  <c r="AL23" i="27"/>
  <c r="AH23" i="27"/>
  <c r="AD23" i="27"/>
  <c r="BJ22" i="27"/>
  <c r="BI22" i="27"/>
  <c r="BH22" i="27"/>
  <c r="BG22" i="27"/>
  <c r="BF22" i="27"/>
  <c r="BE22" i="27"/>
  <c r="AL22" i="27"/>
  <c r="AH22" i="27"/>
  <c r="AD22" i="27"/>
  <c r="BJ21" i="27"/>
  <c r="BI21" i="27"/>
  <c r="BH21" i="27"/>
  <c r="BG21" i="27"/>
  <c r="BF21" i="27"/>
  <c r="BE21" i="27"/>
  <c r="AL21" i="27"/>
  <c r="AH21" i="27"/>
  <c r="AD21" i="27"/>
  <c r="BJ20" i="27"/>
  <c r="BI20" i="27"/>
  <c r="BH20" i="27"/>
  <c r="BG20" i="27"/>
  <c r="BF20" i="27"/>
  <c r="BE20" i="27"/>
  <c r="AL20" i="27"/>
  <c r="AH20" i="27"/>
  <c r="AD20" i="27"/>
  <c r="BJ19" i="27"/>
  <c r="BI19" i="27"/>
  <c r="BH19" i="27"/>
  <c r="BG19" i="27"/>
  <c r="BF19" i="27"/>
  <c r="BE19" i="27"/>
  <c r="AL19" i="27"/>
  <c r="AH19" i="27"/>
  <c r="AD19" i="27"/>
  <c r="AK17" i="27"/>
  <c r="AJ17" i="27"/>
  <c r="AI17" i="27"/>
  <c r="AG17" i="27"/>
  <c r="AF17" i="27"/>
  <c r="AE17" i="27"/>
  <c r="AC17" i="27"/>
  <c r="BD17" i="27" s="1"/>
  <c r="AB17" i="27"/>
  <c r="BC17" i="27" s="1"/>
  <c r="AA17" i="27"/>
  <c r="BB17" i="27" s="1"/>
  <c r="BJ16" i="27"/>
  <c r="BI16" i="27"/>
  <c r="BH16" i="27"/>
  <c r="BG16" i="27"/>
  <c r="BF16" i="27"/>
  <c r="BE16" i="27"/>
  <c r="AL16" i="27"/>
  <c r="AH16" i="27"/>
  <c r="AD16" i="27"/>
  <c r="BJ15" i="27"/>
  <c r="BI15" i="27"/>
  <c r="BH15" i="27"/>
  <c r="BG15" i="27"/>
  <c r="BF15" i="27"/>
  <c r="BE15" i="27"/>
  <c r="AL15" i="27"/>
  <c r="AH15" i="27"/>
  <c r="AD15" i="27"/>
  <c r="AK14" i="27"/>
  <c r="AJ14" i="27"/>
  <c r="AI14" i="27"/>
  <c r="AG14" i="27"/>
  <c r="AF14" i="27"/>
  <c r="AE14" i="27"/>
  <c r="AC14" i="27"/>
  <c r="BD14" i="27" s="1"/>
  <c r="AB14" i="27"/>
  <c r="BC14" i="27" s="1"/>
  <c r="AA14" i="27"/>
  <c r="BB14" i="27" s="1"/>
  <c r="BJ13" i="27"/>
  <c r="BI13" i="27"/>
  <c r="BH13" i="27"/>
  <c r="BG13" i="27"/>
  <c r="BF13" i="27"/>
  <c r="BE13" i="27"/>
  <c r="AL13" i="27"/>
  <c r="AH13" i="27"/>
  <c r="AD13" i="27"/>
  <c r="BJ12" i="27"/>
  <c r="BI12" i="27"/>
  <c r="BH12" i="27"/>
  <c r="BG12" i="27"/>
  <c r="BF12" i="27"/>
  <c r="BE12" i="27"/>
  <c r="AL12" i="27"/>
  <c r="AH12" i="27"/>
  <c r="AD12" i="27"/>
  <c r="BJ11" i="27"/>
  <c r="BI11" i="27"/>
  <c r="BH11" i="27"/>
  <c r="BG11" i="27"/>
  <c r="BF11" i="27"/>
  <c r="BE11" i="27"/>
  <c r="AL11" i="27"/>
  <c r="AH11" i="27"/>
  <c r="AD11" i="27"/>
  <c r="BJ10" i="27"/>
  <c r="BI10" i="27"/>
  <c r="BH10" i="27"/>
  <c r="BG10" i="27"/>
  <c r="BF10" i="27"/>
  <c r="BE10" i="27"/>
  <c r="AL10" i="27"/>
  <c r="AH10" i="27"/>
  <c r="AD10" i="27"/>
  <c r="BJ9" i="27"/>
  <c r="BI9" i="27"/>
  <c r="BH9" i="27"/>
  <c r="BG9" i="27"/>
  <c r="BF9" i="27"/>
  <c r="BE9" i="27"/>
  <c r="AL9" i="27"/>
  <c r="AH9" i="27"/>
  <c r="AD9" i="27"/>
  <c r="BJ8" i="27"/>
  <c r="BI8" i="27"/>
  <c r="BH8" i="27"/>
  <c r="BG8" i="27"/>
  <c r="BF8" i="27"/>
  <c r="BE8" i="27"/>
  <c r="AL8" i="27"/>
  <c r="AH8" i="27"/>
  <c r="AD8" i="27"/>
  <c r="BJ28" i="27" l="1"/>
  <c r="G1211" i="29"/>
  <c r="G1274" i="29"/>
  <c r="G1213" i="29"/>
  <c r="E1058" i="29"/>
  <c r="G1127" i="29"/>
  <c r="F1058" i="29"/>
  <c r="F1076" i="29"/>
  <c r="G1040" i="29"/>
  <c r="G1124" i="29"/>
  <c r="F1121" i="29"/>
  <c r="G1194" i="29"/>
  <c r="G1222" i="29"/>
  <c r="G1096" i="29"/>
  <c r="G1238" i="29"/>
  <c r="G1246" i="29"/>
  <c r="G1266" i="29"/>
  <c r="G1184" i="29"/>
  <c r="G1051" i="29"/>
  <c r="G1198" i="29"/>
  <c r="G1230" i="29"/>
  <c r="G1240" i="29"/>
  <c r="AH36" i="27"/>
  <c r="AL25" i="27"/>
  <c r="AH17" i="27"/>
  <c r="AF7" i="27"/>
  <c r="AL14" i="27"/>
  <c r="BI25" i="27"/>
  <c r="AJ18" i="27"/>
  <c r="AL39" i="27"/>
  <c r="AI7" i="27"/>
  <c r="AB18" i="27"/>
  <c r="BC18" i="27" s="1"/>
  <c r="BF36" i="27"/>
  <c r="BE36" i="27"/>
  <c r="AK18" i="27"/>
  <c r="AL28" i="27"/>
  <c r="AA18" i="27"/>
  <c r="BB18" i="27" s="1"/>
  <c r="BH28" i="27"/>
  <c r="BF17" i="27"/>
  <c r="AI18" i="27"/>
  <c r="AE7" i="27"/>
  <c r="BE17" i="27"/>
  <c r="BI36" i="27"/>
  <c r="G1031" i="29"/>
  <c r="G1024" i="29"/>
  <c r="G1032" i="29"/>
  <c r="G1221" i="29"/>
  <c r="G1193" i="29"/>
  <c r="G1203" i="29"/>
  <c r="G1212" i="29"/>
  <c r="G1239" i="29"/>
  <c r="G1256" i="29"/>
  <c r="G1023" i="29"/>
  <c r="G1060" i="29"/>
  <c r="G1114" i="29"/>
  <c r="G1122" i="29"/>
  <c r="G1275" i="29"/>
  <c r="G1248" i="29"/>
  <c r="G1042" i="29"/>
  <c r="G1220" i="29"/>
  <c r="G1150" i="29"/>
  <c r="G1148" i="29"/>
  <c r="G1149" i="29"/>
  <c r="G1130" i="29"/>
  <c r="D1121" i="29"/>
  <c r="E1121" i="29"/>
  <c r="G1123" i="29"/>
  <c r="G1112" i="29"/>
  <c r="G1095" i="29"/>
  <c r="G1094" i="29"/>
  <c r="G1085" i="29"/>
  <c r="G1087" i="29"/>
  <c r="G1078" i="29"/>
  <c r="G1079" i="29"/>
  <c r="E1076" i="29"/>
  <c r="G1077" i="29"/>
  <c r="G1067" i="29"/>
  <c r="G1061" i="29"/>
  <c r="G1050" i="29"/>
  <c r="G1049" i="29"/>
  <c r="G1022" i="29"/>
  <c r="BE14" i="27"/>
  <c r="BG25" i="27"/>
  <c r="BI28" i="27"/>
  <c r="BF14" i="27"/>
  <c r="AJ7" i="27"/>
  <c r="BH25" i="27"/>
  <c r="AG18" i="27"/>
  <c r="BH39" i="27"/>
  <c r="BJ25" i="27"/>
  <c r="BJ36" i="27"/>
  <c r="AH39" i="27"/>
  <c r="AD28" i="27"/>
  <c r="AH14" i="27"/>
  <c r="AK7" i="27"/>
  <c r="AC29" i="27"/>
  <c r="BD29" i="27" s="1"/>
  <c r="AC18" i="27"/>
  <c r="BD18" i="27" s="1"/>
  <c r="AA29" i="27"/>
  <c r="BB29" i="27" s="1"/>
  <c r="AB7" i="27"/>
  <c r="BC7" i="27" s="1"/>
  <c r="BG14" i="27"/>
  <c r="BH17" i="27"/>
  <c r="AL17" i="27"/>
  <c r="AF18" i="27"/>
  <c r="AH25" i="27"/>
  <c r="BE28" i="27"/>
  <c r="AF29" i="27"/>
  <c r="BI29" i="27" s="1"/>
  <c r="BE39" i="27"/>
  <c r="AG7" i="27"/>
  <c r="AD17" i="27"/>
  <c r="AE18" i="27"/>
  <c r="AC7" i="27"/>
  <c r="BD7" i="27" s="1"/>
  <c r="BH14" i="27"/>
  <c r="BI17" i="27"/>
  <c r="BJ17" i="27"/>
  <c r="BE25" i="27"/>
  <c r="BF28" i="27"/>
  <c r="AG29" i="27"/>
  <c r="BJ29" i="27" s="1"/>
  <c r="AE29" i="27"/>
  <c r="BH29" i="27" s="1"/>
  <c r="AL36" i="27"/>
  <c r="AD39" i="27"/>
  <c r="AA7" i="27"/>
  <c r="BB7" i="27" s="1"/>
  <c r="AH28" i="27"/>
  <c r="BI14" i="27"/>
  <c r="BJ14" i="27"/>
  <c r="BF25" i="27"/>
  <c r="BG39" i="27"/>
  <c r="BI39" i="27"/>
  <c r="AB29" i="27"/>
  <c r="BC29" i="27" s="1"/>
  <c r="AD36" i="27"/>
  <c r="BH36" i="27"/>
  <c r="BG36" i="27"/>
  <c r="BJ39" i="27"/>
  <c r="BG17" i="27"/>
  <c r="BG28" i="27"/>
  <c r="AD14" i="27"/>
  <c r="AD25" i="27"/>
  <c r="BF39" i="27"/>
  <c r="AL18" i="27" l="1"/>
  <c r="AH18" i="27"/>
  <c r="BI18" i="27"/>
  <c r="BH7" i="27"/>
  <c r="G1076" i="29"/>
  <c r="G1121" i="29"/>
  <c r="BJ18" i="27"/>
  <c r="BI7" i="27"/>
  <c r="BE7" i="27"/>
  <c r="AD18" i="27"/>
  <c r="BG29" i="27"/>
  <c r="AL7" i="27"/>
  <c r="BF7" i="27"/>
  <c r="BF18" i="27"/>
  <c r="BH18" i="27"/>
  <c r="AH29" i="27"/>
  <c r="BF29" i="27"/>
  <c r="BE18" i="27"/>
  <c r="BG18" i="27"/>
  <c r="AH7" i="27"/>
  <c r="BJ7" i="27"/>
  <c r="BG7" i="27"/>
  <c r="AD29" i="27"/>
  <c r="BE29" i="27"/>
  <c r="AD7" i="27"/>
  <c r="AT12" i="32" l="1"/>
  <c r="AR12" i="32"/>
  <c r="T12" i="32"/>
  <c r="R12" i="32"/>
  <c r="P12" i="32"/>
  <c r="AT11" i="32"/>
  <c r="AR11" i="32"/>
  <c r="T11" i="32"/>
  <c r="R11" i="32"/>
  <c r="P11" i="32"/>
  <c r="AT10" i="32"/>
  <c r="AR10" i="32"/>
  <c r="T10" i="32"/>
  <c r="R10" i="32"/>
  <c r="P10" i="32"/>
  <c r="AT9" i="32"/>
  <c r="AR9" i="32"/>
  <c r="T9" i="32"/>
  <c r="R9" i="32"/>
  <c r="P9" i="32"/>
  <c r="AT8" i="32"/>
  <c r="AR8" i="32"/>
  <c r="AP8" i="32"/>
  <c r="T8" i="32"/>
  <c r="R8" i="32"/>
  <c r="P8" i="32"/>
  <c r="M259" i="34"/>
  <c r="L259" i="34"/>
  <c r="J259" i="34"/>
  <c r="F259" i="34"/>
  <c r="M258" i="34"/>
  <c r="L258" i="34"/>
  <c r="J258" i="34"/>
  <c r="F258" i="34"/>
  <c r="M257" i="34"/>
  <c r="L257" i="34"/>
  <c r="J257" i="34"/>
  <c r="F257" i="34"/>
  <c r="M256" i="34"/>
  <c r="L256" i="34"/>
  <c r="F256" i="34"/>
  <c r="M254" i="34"/>
  <c r="M253" i="34"/>
  <c r="L253" i="34"/>
  <c r="K253" i="34"/>
  <c r="J253" i="34"/>
  <c r="F253" i="34"/>
  <c r="M252" i="34"/>
  <c r="L252" i="34"/>
  <c r="K252" i="34"/>
  <c r="J252" i="34"/>
  <c r="F252" i="34"/>
  <c r="M251" i="34"/>
  <c r="L251" i="34"/>
  <c r="K251" i="34"/>
  <c r="J251" i="34"/>
  <c r="F251" i="34"/>
  <c r="M250" i="34"/>
  <c r="L250" i="34"/>
  <c r="K250" i="34"/>
  <c r="J250" i="34"/>
  <c r="F250" i="34"/>
  <c r="M249" i="34"/>
  <c r="L249" i="34"/>
  <c r="K249" i="34"/>
  <c r="J249" i="34"/>
  <c r="F249" i="34"/>
  <c r="M248" i="34"/>
  <c r="L248" i="34"/>
  <c r="K248" i="34"/>
  <c r="J248" i="34"/>
  <c r="F248" i="34"/>
  <c r="M247" i="34"/>
  <c r="L247" i="34"/>
  <c r="K247" i="34"/>
  <c r="J247" i="34"/>
  <c r="F247" i="34"/>
  <c r="L246" i="34"/>
  <c r="K246" i="34"/>
  <c r="J246" i="34"/>
  <c r="F246" i="34"/>
  <c r="L245" i="34"/>
  <c r="K245" i="34"/>
  <c r="J245" i="34"/>
  <c r="F245" i="34"/>
  <c r="M244" i="34"/>
  <c r="L244" i="34"/>
  <c r="K244" i="34"/>
  <c r="J244" i="34"/>
  <c r="F244" i="34"/>
  <c r="M243" i="34"/>
  <c r="L243" i="34"/>
  <c r="K243" i="34"/>
  <c r="J243" i="34"/>
  <c r="F243" i="34"/>
  <c r="M242" i="34"/>
  <c r="L242" i="34"/>
  <c r="K242" i="34"/>
  <c r="J242" i="34"/>
  <c r="F242" i="34"/>
  <c r="M241" i="34"/>
  <c r="L241" i="34"/>
  <c r="K241" i="34"/>
  <c r="J241" i="34"/>
  <c r="F241" i="34"/>
  <c r="M235" i="34"/>
  <c r="L235" i="34"/>
  <c r="J235" i="34"/>
  <c r="F235" i="34"/>
  <c r="M234" i="34"/>
  <c r="L234" i="34"/>
  <c r="J234" i="34"/>
  <c r="F234" i="34"/>
  <c r="M233" i="34"/>
  <c r="L233" i="34"/>
  <c r="J233" i="34"/>
  <c r="F233" i="34"/>
  <c r="M232" i="34"/>
  <c r="L232" i="34"/>
  <c r="J232" i="34"/>
  <c r="F232" i="34"/>
  <c r="M231" i="34"/>
  <c r="M230" i="34"/>
  <c r="M229" i="34"/>
  <c r="L229" i="34"/>
  <c r="K229" i="34"/>
  <c r="J229" i="34"/>
  <c r="F229" i="34"/>
  <c r="M228" i="34"/>
  <c r="L228" i="34"/>
  <c r="K228" i="34"/>
  <c r="J228" i="34"/>
  <c r="F228" i="34"/>
  <c r="M227" i="34"/>
  <c r="L227" i="34"/>
  <c r="K227" i="34"/>
  <c r="J227" i="34"/>
  <c r="F227" i="34"/>
  <c r="M226" i="34"/>
  <c r="L226" i="34"/>
  <c r="K226" i="34"/>
  <c r="J226" i="34"/>
  <c r="F226" i="34"/>
  <c r="M225" i="34"/>
  <c r="L225" i="34"/>
  <c r="K225" i="34"/>
  <c r="J225" i="34"/>
  <c r="F225" i="34"/>
  <c r="M224" i="34"/>
  <c r="L224" i="34"/>
  <c r="K224" i="34"/>
  <c r="J224" i="34"/>
  <c r="F224" i="34"/>
  <c r="M223" i="34"/>
  <c r="L223" i="34"/>
  <c r="K223" i="34"/>
  <c r="J223" i="34"/>
  <c r="F223" i="34"/>
  <c r="L222" i="34"/>
  <c r="K222" i="34"/>
  <c r="J222" i="34"/>
  <c r="F222" i="34"/>
  <c r="L221" i="34"/>
  <c r="K221" i="34"/>
  <c r="J221" i="34"/>
  <c r="F221" i="34"/>
  <c r="M220" i="34"/>
  <c r="L220" i="34"/>
  <c r="K220" i="34"/>
  <c r="J220" i="34"/>
  <c r="F220" i="34"/>
  <c r="M219" i="34"/>
  <c r="L219" i="34"/>
  <c r="K219" i="34"/>
  <c r="J219" i="34"/>
  <c r="F219" i="34"/>
  <c r="M218" i="34"/>
  <c r="L218" i="34"/>
  <c r="K218" i="34"/>
  <c r="J218" i="34"/>
  <c r="F218" i="34"/>
  <c r="M217" i="34"/>
  <c r="L217" i="34"/>
  <c r="K217" i="34"/>
  <c r="J217" i="34"/>
  <c r="F217" i="34"/>
  <c r="M327" i="40"/>
  <c r="L327" i="40"/>
  <c r="J327" i="40"/>
  <c r="F327" i="40"/>
  <c r="M326" i="40"/>
  <c r="L326" i="40"/>
  <c r="J326" i="40"/>
  <c r="F326" i="40"/>
  <c r="M325" i="40"/>
  <c r="L325" i="40"/>
  <c r="J325" i="40"/>
  <c r="F325" i="40"/>
  <c r="C325" i="40"/>
  <c r="M324" i="40"/>
  <c r="L324" i="40"/>
  <c r="J324" i="40"/>
  <c r="F324" i="40"/>
  <c r="M323" i="40"/>
  <c r="L323" i="40"/>
  <c r="J323" i="40"/>
  <c r="F323" i="40"/>
  <c r="M322" i="40"/>
  <c r="L322" i="40"/>
  <c r="J322" i="40"/>
  <c r="F322" i="40"/>
  <c r="M321" i="40"/>
  <c r="L321" i="40"/>
  <c r="K321" i="40"/>
  <c r="J321" i="40"/>
  <c r="F321" i="40"/>
  <c r="M319" i="40"/>
  <c r="L319" i="40"/>
  <c r="J319" i="40"/>
  <c r="F319" i="40"/>
  <c r="M317" i="40"/>
  <c r="L317" i="40"/>
  <c r="K317" i="40"/>
  <c r="J317" i="40"/>
  <c r="F317" i="40"/>
  <c r="M316" i="40"/>
  <c r="L316" i="40"/>
  <c r="K316" i="40"/>
  <c r="J316" i="40"/>
  <c r="F316" i="40"/>
  <c r="M315" i="40"/>
  <c r="L315" i="40"/>
  <c r="K315" i="40"/>
  <c r="J315" i="40"/>
  <c r="F315" i="40"/>
  <c r="M314" i="40"/>
  <c r="J314" i="40"/>
  <c r="F314" i="40"/>
  <c r="M313" i="40"/>
  <c r="L313" i="40"/>
  <c r="K313" i="40"/>
  <c r="J313" i="40"/>
  <c r="F313" i="40"/>
  <c r="M312" i="40"/>
  <c r="L312" i="40"/>
  <c r="K312" i="40"/>
  <c r="J312" i="40"/>
  <c r="F312" i="40"/>
  <c r="M311" i="40"/>
  <c r="L311" i="40"/>
  <c r="K311" i="40"/>
  <c r="J311" i="40"/>
  <c r="F311" i="40"/>
  <c r="M308" i="40"/>
  <c r="L308" i="40"/>
  <c r="K308" i="40"/>
  <c r="J308" i="40"/>
  <c r="F308" i="40"/>
  <c r="M307" i="40"/>
  <c r="L307" i="40"/>
  <c r="K307" i="40"/>
  <c r="J307" i="40"/>
  <c r="F307" i="40"/>
  <c r="L306" i="40"/>
  <c r="K306" i="40"/>
  <c r="J306" i="40"/>
  <c r="F306" i="40"/>
  <c r="L305" i="40"/>
  <c r="K305" i="40"/>
  <c r="J305" i="40"/>
  <c r="F305" i="40"/>
  <c r="M304" i="40"/>
  <c r="L304" i="40"/>
  <c r="K304" i="40"/>
  <c r="J304" i="40"/>
  <c r="F304" i="40"/>
  <c r="M303" i="40"/>
  <c r="L303" i="40"/>
  <c r="K303" i="40"/>
  <c r="J303" i="40"/>
  <c r="F303" i="40"/>
  <c r="M302" i="40"/>
  <c r="L302" i="40"/>
  <c r="K302" i="40"/>
  <c r="J302" i="40"/>
  <c r="F302" i="40"/>
  <c r="M301" i="40"/>
  <c r="L301" i="40"/>
  <c r="K301" i="40"/>
  <c r="J301" i="40"/>
  <c r="F301" i="40"/>
  <c r="M295" i="40"/>
  <c r="L295" i="40"/>
  <c r="K295" i="40"/>
  <c r="J295" i="40"/>
  <c r="F295" i="40"/>
  <c r="M294" i="40"/>
  <c r="L294" i="40"/>
  <c r="K294" i="40"/>
  <c r="J294" i="40"/>
  <c r="F294" i="40"/>
  <c r="M293" i="40"/>
  <c r="L293" i="40"/>
  <c r="J293" i="40"/>
  <c r="G293" i="40"/>
  <c r="K293" i="40" s="1"/>
  <c r="F293" i="40"/>
  <c r="M292" i="40"/>
  <c r="L292" i="40"/>
  <c r="J292" i="40"/>
  <c r="F292" i="40"/>
  <c r="M291" i="40"/>
  <c r="L291" i="40"/>
  <c r="J291" i="40"/>
  <c r="F291" i="40"/>
  <c r="M290" i="40"/>
  <c r="L290" i="40"/>
  <c r="K290" i="40"/>
  <c r="J290" i="40"/>
  <c r="F290" i="40"/>
  <c r="M289" i="40"/>
  <c r="L289" i="40"/>
  <c r="K289" i="40"/>
  <c r="J289" i="40"/>
  <c r="F289" i="40"/>
  <c r="M287" i="40"/>
  <c r="L287" i="40"/>
  <c r="K287" i="40"/>
  <c r="J287" i="40"/>
  <c r="F287" i="40"/>
  <c r="M285" i="40"/>
  <c r="L285" i="40"/>
  <c r="K285" i="40"/>
  <c r="J285" i="40"/>
  <c r="F285" i="40"/>
  <c r="M284" i="40"/>
  <c r="L284" i="40"/>
  <c r="K284" i="40"/>
  <c r="J284" i="40"/>
  <c r="F284" i="40"/>
  <c r="M283" i="40"/>
  <c r="L283" i="40"/>
  <c r="K283" i="40"/>
  <c r="J283" i="40"/>
  <c r="F283" i="40"/>
  <c r="M282" i="40"/>
  <c r="L282" i="40"/>
  <c r="K282" i="40"/>
  <c r="J282" i="40"/>
  <c r="F282" i="40"/>
  <c r="M281" i="40"/>
  <c r="L281" i="40"/>
  <c r="K281" i="40"/>
  <c r="J281" i="40"/>
  <c r="F281" i="40"/>
  <c r="M280" i="40"/>
  <c r="J280" i="40"/>
  <c r="F280" i="40"/>
  <c r="M279" i="40"/>
  <c r="L279" i="40"/>
  <c r="K279" i="40"/>
  <c r="J279" i="40"/>
  <c r="F279" i="40"/>
  <c r="M276" i="40"/>
  <c r="L276" i="40"/>
  <c r="K276" i="40"/>
  <c r="J276" i="40"/>
  <c r="F276" i="40"/>
  <c r="M275" i="40"/>
  <c r="L275" i="40"/>
  <c r="K275" i="40"/>
  <c r="J275" i="40"/>
  <c r="F275" i="40"/>
  <c r="M274" i="40"/>
  <c r="L274" i="40"/>
  <c r="K274" i="40"/>
  <c r="J274" i="40"/>
  <c r="F274" i="40"/>
  <c r="M273" i="40"/>
  <c r="L273" i="40"/>
  <c r="K273" i="40"/>
  <c r="J273" i="40"/>
  <c r="F273" i="40"/>
  <c r="M272" i="40"/>
  <c r="L272" i="40"/>
  <c r="K272" i="40"/>
  <c r="J272" i="40"/>
  <c r="F272" i="40"/>
  <c r="M271" i="40"/>
  <c r="L271" i="40"/>
  <c r="K271" i="40"/>
  <c r="J271" i="40"/>
  <c r="F271" i="40"/>
  <c r="M270" i="40"/>
  <c r="L270" i="40"/>
  <c r="K270" i="40"/>
  <c r="J270" i="40"/>
  <c r="F270" i="40"/>
  <c r="M269" i="40"/>
  <c r="L269" i="40"/>
  <c r="K269" i="40"/>
  <c r="J269" i="40"/>
  <c r="F269" i="40"/>
  <c r="AL183" i="33"/>
  <c r="AL176" i="33" s="1"/>
  <c r="AK183" i="33"/>
  <c r="AK176" i="33" s="1"/>
  <c r="AJ183" i="33"/>
  <c r="AJ176" i="33" s="1"/>
  <c r="AH183" i="33"/>
  <c r="AG183" i="33"/>
  <c r="AG176" i="33" s="1"/>
  <c r="AF183" i="33"/>
  <c r="AF176" i="33" s="1"/>
  <c r="AD183" i="33"/>
  <c r="BE183" i="33" s="1"/>
  <c r="AC183" i="33"/>
  <c r="AB183" i="33"/>
  <c r="BC183" i="33" s="1"/>
  <c r="BK181" i="33"/>
  <c r="BJ181" i="33"/>
  <c r="BI181" i="33"/>
  <c r="BH181" i="33"/>
  <c r="BG181" i="33"/>
  <c r="BF181" i="33"/>
  <c r="AM181" i="33"/>
  <c r="AI181" i="33"/>
  <c r="AL175" i="33"/>
  <c r="AK175" i="33"/>
  <c r="AJ175" i="33"/>
  <c r="AH175" i="33"/>
  <c r="AG175" i="33"/>
  <c r="AF175" i="33"/>
  <c r="AD175" i="33"/>
  <c r="BE175" i="33" s="1"/>
  <c r="AC175" i="33"/>
  <c r="BD175" i="33" s="1"/>
  <c r="AB175" i="33"/>
  <c r="BC175" i="33" s="1"/>
  <c r="BK173" i="33"/>
  <c r="BJ173" i="33"/>
  <c r="BI173" i="33"/>
  <c r="BH173" i="33"/>
  <c r="BG173" i="33"/>
  <c r="BF173" i="33"/>
  <c r="AM173" i="33"/>
  <c r="AI173" i="33"/>
  <c r="AE173" i="33"/>
  <c r="AL172" i="33"/>
  <c r="AK172" i="33"/>
  <c r="AJ172" i="33"/>
  <c r="AH172" i="33"/>
  <c r="AG172" i="33"/>
  <c r="AG165" i="33" s="1"/>
  <c r="AF172" i="33"/>
  <c r="AD172" i="33"/>
  <c r="BE172" i="33" s="1"/>
  <c r="AC172" i="33"/>
  <c r="AB172" i="33"/>
  <c r="AM170" i="33"/>
  <c r="AI170" i="33"/>
  <c r="AE170" i="33"/>
  <c r="BK167" i="33"/>
  <c r="BJ167" i="33"/>
  <c r="BI167" i="33"/>
  <c r="BH167" i="33"/>
  <c r="BG167" i="33"/>
  <c r="BF167" i="33"/>
  <c r="AM167" i="33"/>
  <c r="AI167" i="33"/>
  <c r="AE167" i="33"/>
  <c r="BK166" i="33"/>
  <c r="BJ166" i="33"/>
  <c r="BI166" i="33"/>
  <c r="BH166" i="33"/>
  <c r="BG166" i="33"/>
  <c r="BF166" i="33"/>
  <c r="AM166" i="33"/>
  <c r="AI166" i="33"/>
  <c r="AE166" i="33"/>
  <c r="AL164" i="33"/>
  <c r="AK164" i="33"/>
  <c r="AJ164" i="33"/>
  <c r="AH164" i="33"/>
  <c r="AG164" i="33"/>
  <c r="AF164" i="33"/>
  <c r="AD164" i="33"/>
  <c r="BE164" i="33" s="1"/>
  <c r="AC164" i="33"/>
  <c r="BD164" i="33" s="1"/>
  <c r="AB164" i="33"/>
  <c r="BC164" i="33" s="1"/>
  <c r="BK162" i="33"/>
  <c r="BJ162" i="33"/>
  <c r="BI162" i="33"/>
  <c r="BH162" i="33"/>
  <c r="BG162" i="33"/>
  <c r="BF162" i="33"/>
  <c r="AM162" i="33"/>
  <c r="AI162" i="33"/>
  <c r="AE162" i="33"/>
  <c r="AL161" i="33"/>
  <c r="AK161" i="33"/>
  <c r="AJ161" i="33"/>
  <c r="AH161" i="33"/>
  <c r="AG161" i="33"/>
  <c r="AF161" i="33"/>
  <c r="AD161" i="33"/>
  <c r="AC161" i="33"/>
  <c r="BD161" i="33" s="1"/>
  <c r="AB161" i="33"/>
  <c r="BC161" i="33" s="1"/>
  <c r="BK159" i="33"/>
  <c r="BJ159" i="33"/>
  <c r="BI159" i="33"/>
  <c r="BH159" i="33"/>
  <c r="BG159" i="33"/>
  <c r="BF159" i="33"/>
  <c r="AM159" i="33"/>
  <c r="AI159" i="33"/>
  <c r="AE159" i="33"/>
  <c r="BK158" i="33"/>
  <c r="BJ158" i="33"/>
  <c r="BI158" i="33"/>
  <c r="BH158" i="33"/>
  <c r="BG158" i="33"/>
  <c r="BF158" i="33"/>
  <c r="AM158" i="33"/>
  <c r="AI158" i="33"/>
  <c r="AE158" i="33"/>
  <c r="BK156" i="33"/>
  <c r="BJ156" i="33"/>
  <c r="BI156" i="33"/>
  <c r="BH156" i="33"/>
  <c r="BG156" i="33"/>
  <c r="BF156" i="33"/>
  <c r="AM156" i="33"/>
  <c r="AI156" i="33"/>
  <c r="AE156" i="33"/>
  <c r="BK155" i="33"/>
  <c r="BJ155" i="33"/>
  <c r="BI155" i="33"/>
  <c r="BH155" i="33"/>
  <c r="BG155" i="33"/>
  <c r="BF155" i="33"/>
  <c r="AM155" i="33"/>
  <c r="AI155" i="33"/>
  <c r="AE155" i="33"/>
  <c r="AL153" i="33"/>
  <c r="AK153" i="33"/>
  <c r="AJ153" i="33"/>
  <c r="AH153" i="33"/>
  <c r="AG153" i="33"/>
  <c r="AF153" i="33"/>
  <c r="AD153" i="33"/>
  <c r="AC153" i="33"/>
  <c r="BD153" i="33" s="1"/>
  <c r="AB153" i="33"/>
  <c r="BC153" i="33" s="1"/>
  <c r="BK151" i="33"/>
  <c r="BJ151" i="33"/>
  <c r="BI151" i="33"/>
  <c r="BH151" i="33"/>
  <c r="BG151" i="33"/>
  <c r="BF151" i="33"/>
  <c r="AM151" i="33"/>
  <c r="AI151" i="33"/>
  <c r="AE151" i="33"/>
  <c r="AL150" i="33"/>
  <c r="AK150" i="33"/>
  <c r="AJ150" i="33"/>
  <c r="AH150" i="33"/>
  <c r="AG150" i="33"/>
  <c r="AG143" i="33" s="1"/>
  <c r="AF150" i="33"/>
  <c r="AD150" i="33"/>
  <c r="AC150" i="33"/>
  <c r="BD150" i="33" s="1"/>
  <c r="AB150" i="33"/>
  <c r="BC150" i="33" s="1"/>
  <c r="BK148" i="33"/>
  <c r="BJ148" i="33"/>
  <c r="BI148" i="33"/>
  <c r="BH148" i="33"/>
  <c r="BG148" i="33"/>
  <c r="BF148" i="33"/>
  <c r="AM148" i="33"/>
  <c r="AI148" i="33"/>
  <c r="AE148" i="33"/>
  <c r="BK147" i="33"/>
  <c r="BJ147" i="33"/>
  <c r="BI147" i="33"/>
  <c r="BH147" i="33"/>
  <c r="BG147" i="33"/>
  <c r="BF147" i="33"/>
  <c r="AM147" i="33"/>
  <c r="AI147" i="33"/>
  <c r="AE147" i="33"/>
  <c r="BK145" i="33"/>
  <c r="BJ145" i="33"/>
  <c r="BI145" i="33"/>
  <c r="BH145" i="33"/>
  <c r="BG145" i="33"/>
  <c r="BF145" i="33"/>
  <c r="AM145" i="33"/>
  <c r="AI145" i="33"/>
  <c r="AE145" i="33"/>
  <c r="BK144" i="33"/>
  <c r="BJ144" i="33"/>
  <c r="BI144" i="33"/>
  <c r="BH144" i="33"/>
  <c r="BG144" i="33"/>
  <c r="BF144" i="33"/>
  <c r="AM144" i="33"/>
  <c r="AI144" i="33"/>
  <c r="AE144" i="33"/>
  <c r="AL136" i="33"/>
  <c r="AK136" i="33"/>
  <c r="AJ136" i="33"/>
  <c r="AH136" i="33"/>
  <c r="AG136" i="33"/>
  <c r="AF136" i="33"/>
  <c r="AD136" i="33"/>
  <c r="BE136" i="33" s="1"/>
  <c r="AC136" i="33"/>
  <c r="BD136" i="33" s="1"/>
  <c r="AB136" i="33"/>
  <c r="BC136" i="33" s="1"/>
  <c r="BK135" i="33"/>
  <c r="BJ135" i="33"/>
  <c r="BI135" i="33"/>
  <c r="BH135" i="33"/>
  <c r="BG135" i="33"/>
  <c r="BF135" i="33"/>
  <c r="AM135" i="33"/>
  <c r="AI135" i="33"/>
  <c r="AE135" i="33"/>
  <c r="BK134" i="33"/>
  <c r="BJ134" i="33"/>
  <c r="BI134" i="33"/>
  <c r="BH134" i="33"/>
  <c r="BG134" i="33"/>
  <c r="BF134" i="33"/>
  <c r="AM134" i="33"/>
  <c r="AI134" i="33"/>
  <c r="AE134" i="33"/>
  <c r="AL133" i="33"/>
  <c r="AK133" i="33"/>
  <c r="AJ133" i="33"/>
  <c r="AH133" i="33"/>
  <c r="AG133" i="33"/>
  <c r="AF133" i="33"/>
  <c r="AD133" i="33"/>
  <c r="BE133" i="33" s="1"/>
  <c r="AC133" i="33"/>
  <c r="BD133" i="33" s="1"/>
  <c r="AB133" i="33"/>
  <c r="BC133" i="33" s="1"/>
  <c r="BK132" i="33"/>
  <c r="BJ132" i="33"/>
  <c r="BI132" i="33"/>
  <c r="BH132" i="33"/>
  <c r="BG132" i="33"/>
  <c r="BF132" i="33"/>
  <c r="AI132" i="33"/>
  <c r="AE132" i="33"/>
  <c r="BK131" i="33"/>
  <c r="BJ131" i="33"/>
  <c r="BI131" i="33"/>
  <c r="BH131" i="33"/>
  <c r="BG131" i="33"/>
  <c r="BF131" i="33"/>
  <c r="AM131" i="33"/>
  <c r="AI131" i="33"/>
  <c r="AE131" i="33"/>
  <c r="BK130" i="33"/>
  <c r="BJ130" i="33"/>
  <c r="BI130" i="33"/>
  <c r="BH130" i="33"/>
  <c r="BG130" i="33"/>
  <c r="BF130" i="33"/>
  <c r="AM130" i="33"/>
  <c r="AI130" i="33"/>
  <c r="AE130" i="33"/>
  <c r="BK129" i="33"/>
  <c r="BJ129" i="33"/>
  <c r="BI129" i="33"/>
  <c r="BH129" i="33"/>
  <c r="BG129" i="33"/>
  <c r="BF129" i="33"/>
  <c r="AM129" i="33"/>
  <c r="AI129" i="33"/>
  <c r="AE129" i="33"/>
  <c r="BK128" i="33"/>
  <c r="BJ128" i="33"/>
  <c r="BI128" i="33"/>
  <c r="BH128" i="33"/>
  <c r="BG128" i="33"/>
  <c r="BF128" i="33"/>
  <c r="AM128" i="33"/>
  <c r="AI128" i="33"/>
  <c r="AE128" i="33"/>
  <c r="BK127" i="33"/>
  <c r="BJ127" i="33"/>
  <c r="BI127" i="33"/>
  <c r="BH127" i="33"/>
  <c r="BG127" i="33"/>
  <c r="BF127" i="33"/>
  <c r="AM127" i="33"/>
  <c r="AI127" i="33"/>
  <c r="AE127" i="33"/>
  <c r="AL93" i="33"/>
  <c r="AK93" i="33"/>
  <c r="AJ93" i="33"/>
  <c r="AH93" i="33"/>
  <c r="AG93" i="33"/>
  <c r="AF93" i="33"/>
  <c r="AD93" i="33"/>
  <c r="BE93" i="33" s="1"/>
  <c r="AC93" i="33"/>
  <c r="AB93" i="33"/>
  <c r="BK91" i="33"/>
  <c r="BJ91" i="33"/>
  <c r="BI91" i="33"/>
  <c r="BH91" i="33"/>
  <c r="BG91" i="33"/>
  <c r="BF91" i="33"/>
  <c r="AM91" i="33"/>
  <c r="AI91" i="33"/>
  <c r="AE91" i="33"/>
  <c r="AL90" i="33"/>
  <c r="AK90" i="33"/>
  <c r="AJ90" i="33"/>
  <c r="AJ83" i="33" s="1"/>
  <c r="AH90" i="33"/>
  <c r="AG90" i="33"/>
  <c r="AF90" i="33"/>
  <c r="AF83" i="33" s="1"/>
  <c r="AD90" i="33"/>
  <c r="BE90" i="33" s="1"/>
  <c r="AC90" i="33"/>
  <c r="AB90" i="33"/>
  <c r="BK88" i="33"/>
  <c r="BJ88" i="33"/>
  <c r="BI88" i="33"/>
  <c r="BH88" i="33"/>
  <c r="BG88" i="33"/>
  <c r="BF88" i="33"/>
  <c r="AM88" i="33"/>
  <c r="AI88" i="33"/>
  <c r="AE88" i="33"/>
  <c r="BK87" i="33"/>
  <c r="BJ87" i="33"/>
  <c r="BI87" i="33"/>
  <c r="BH87" i="33"/>
  <c r="BG87" i="33"/>
  <c r="BF87" i="33"/>
  <c r="AM87" i="33"/>
  <c r="AI87" i="33"/>
  <c r="AE87" i="33"/>
  <c r="BK86" i="33"/>
  <c r="BJ86" i="33"/>
  <c r="BI86" i="33"/>
  <c r="BH86" i="33"/>
  <c r="BG86" i="33"/>
  <c r="BF86" i="33"/>
  <c r="AM86" i="33"/>
  <c r="AI86" i="33"/>
  <c r="AE86" i="33"/>
  <c r="BK85" i="33"/>
  <c r="BJ85" i="33"/>
  <c r="BI85" i="33"/>
  <c r="BH85" i="33"/>
  <c r="BG85" i="33"/>
  <c r="BF85" i="33"/>
  <c r="AM85" i="33"/>
  <c r="AI85" i="33"/>
  <c r="AE85" i="33"/>
  <c r="BK84" i="33"/>
  <c r="BJ84" i="33"/>
  <c r="BI84" i="33"/>
  <c r="BH84" i="33"/>
  <c r="BG84" i="33"/>
  <c r="BF84" i="33"/>
  <c r="AM84" i="33"/>
  <c r="AI84" i="33"/>
  <c r="AE84" i="33"/>
  <c r="AL79" i="33"/>
  <c r="AK79" i="33"/>
  <c r="AJ79" i="33"/>
  <c r="AH79" i="33"/>
  <c r="AG79" i="33"/>
  <c r="AF79" i="33"/>
  <c r="AD79" i="33"/>
  <c r="BE79" i="33" s="1"/>
  <c r="AC79" i="33"/>
  <c r="BD79" i="33" s="1"/>
  <c r="AB79" i="33"/>
  <c r="BC79" i="33" s="1"/>
  <c r="BK78" i="33"/>
  <c r="BJ78" i="33"/>
  <c r="BI78" i="33"/>
  <c r="BH78" i="33"/>
  <c r="BG78" i="33"/>
  <c r="BF78" i="33"/>
  <c r="AM78" i="33"/>
  <c r="AI78" i="33"/>
  <c r="AE78" i="33"/>
  <c r="BK77" i="33"/>
  <c r="BJ77" i="33"/>
  <c r="BI77" i="33"/>
  <c r="BH77" i="33"/>
  <c r="BG77" i="33"/>
  <c r="BF77" i="33"/>
  <c r="AM77" i="33"/>
  <c r="AI77" i="33"/>
  <c r="AE77" i="33"/>
  <c r="AL76" i="33"/>
  <c r="AK76" i="33"/>
  <c r="AJ76" i="33"/>
  <c r="AH76" i="33"/>
  <c r="AG76" i="33"/>
  <c r="AF76" i="33"/>
  <c r="AD76" i="33"/>
  <c r="BE76" i="33" s="1"/>
  <c r="AC76" i="33"/>
  <c r="BD76" i="33" s="1"/>
  <c r="AB76" i="33"/>
  <c r="BK75" i="33"/>
  <c r="BJ75" i="33"/>
  <c r="BI75" i="33"/>
  <c r="BH75" i="33"/>
  <c r="BG75" i="33"/>
  <c r="BF75" i="33"/>
  <c r="AM75" i="33"/>
  <c r="AI75" i="33"/>
  <c r="AE75" i="33"/>
  <c r="BK74" i="33"/>
  <c r="BJ74" i="33"/>
  <c r="BI74" i="33"/>
  <c r="BH74" i="33"/>
  <c r="BG74" i="33"/>
  <c r="BF74" i="33"/>
  <c r="AM74" i="33"/>
  <c r="AI74" i="33"/>
  <c r="AE74" i="33"/>
  <c r="BK73" i="33"/>
  <c r="BJ73" i="33"/>
  <c r="BI73" i="33"/>
  <c r="BH73" i="33"/>
  <c r="BG73" i="33"/>
  <c r="BF73" i="33"/>
  <c r="AM73" i="33"/>
  <c r="AI73" i="33"/>
  <c r="AE73" i="33"/>
  <c r="BK72" i="33"/>
  <c r="BJ72" i="33"/>
  <c r="BI72" i="33"/>
  <c r="BH72" i="33"/>
  <c r="BG72" i="33"/>
  <c r="BF72" i="33"/>
  <c r="AM72" i="33"/>
  <c r="AI72" i="33"/>
  <c r="AE72" i="33"/>
  <c r="BK71" i="33"/>
  <c r="BJ71" i="33"/>
  <c r="BI71" i="33"/>
  <c r="BH71" i="33"/>
  <c r="BG71" i="33"/>
  <c r="BF71" i="33"/>
  <c r="AM71" i="33"/>
  <c r="AI71" i="33"/>
  <c r="AE71" i="33"/>
  <c r="BK70" i="33"/>
  <c r="BJ70" i="33"/>
  <c r="BI70" i="33"/>
  <c r="BH70" i="33"/>
  <c r="BG70" i="33"/>
  <c r="BF70" i="33"/>
  <c r="AM70" i="33"/>
  <c r="AI70" i="33"/>
  <c r="AE70" i="33"/>
  <c r="AL65" i="33"/>
  <c r="AK65" i="33"/>
  <c r="AJ65" i="33"/>
  <c r="AH65" i="33"/>
  <c r="AG65" i="33"/>
  <c r="AF65" i="33"/>
  <c r="AD65" i="33"/>
  <c r="AC65" i="33"/>
  <c r="AB65" i="33"/>
  <c r="BC65" i="33" s="1"/>
  <c r="BJ64" i="33"/>
  <c r="BI64" i="33"/>
  <c r="BH64" i="33"/>
  <c r="BG64" i="33"/>
  <c r="BF64" i="33"/>
  <c r="AM64" i="33"/>
  <c r="AI64" i="33"/>
  <c r="AE64" i="33"/>
  <c r="BK63" i="33"/>
  <c r="BJ63" i="33"/>
  <c r="BI63" i="33"/>
  <c r="BH63" i="33"/>
  <c r="BG63" i="33"/>
  <c r="BF63" i="33"/>
  <c r="AM63" i="33"/>
  <c r="AI63" i="33"/>
  <c r="AE63" i="33"/>
  <c r="AL62" i="33"/>
  <c r="AK62" i="33"/>
  <c r="AJ62" i="33"/>
  <c r="AH62" i="33"/>
  <c r="AG62" i="33"/>
  <c r="AF62" i="33"/>
  <c r="AD62" i="33"/>
  <c r="BE62" i="33" s="1"/>
  <c r="AC62" i="33"/>
  <c r="BD62" i="33" s="1"/>
  <c r="AB62" i="33"/>
  <c r="BC62" i="33" s="1"/>
  <c r="BK61" i="33"/>
  <c r="BJ61" i="33"/>
  <c r="BI61" i="33"/>
  <c r="BH61" i="33"/>
  <c r="BG61" i="33"/>
  <c r="BF61" i="33"/>
  <c r="AM61" i="33"/>
  <c r="AI61" i="33"/>
  <c r="AE61" i="33"/>
  <c r="BK60" i="33"/>
  <c r="BJ60" i="33"/>
  <c r="BI60" i="33"/>
  <c r="BH60" i="33"/>
  <c r="BG60" i="33"/>
  <c r="BF60" i="33"/>
  <c r="AM60" i="33"/>
  <c r="AI60" i="33"/>
  <c r="AE60" i="33"/>
  <c r="BK59" i="33"/>
  <c r="BJ59" i="33"/>
  <c r="BI59" i="33"/>
  <c r="BH59" i="33"/>
  <c r="BG59" i="33"/>
  <c r="BF59" i="33"/>
  <c r="AM59" i="33"/>
  <c r="AI59" i="33"/>
  <c r="AE59" i="33"/>
  <c r="BK58" i="33"/>
  <c r="BJ58" i="33"/>
  <c r="BI58" i="33"/>
  <c r="BH58" i="33"/>
  <c r="BG58" i="33"/>
  <c r="BF58" i="33"/>
  <c r="AM58" i="33"/>
  <c r="AI58" i="33"/>
  <c r="AE58" i="33"/>
  <c r="BK57" i="33"/>
  <c r="BJ57" i="33"/>
  <c r="BI57" i="33"/>
  <c r="BH57" i="33"/>
  <c r="BG57" i="33"/>
  <c r="BF57" i="33"/>
  <c r="AM57" i="33"/>
  <c r="AI57" i="33"/>
  <c r="AE57" i="33"/>
  <c r="BK56" i="33"/>
  <c r="BJ56" i="33"/>
  <c r="BI56" i="33"/>
  <c r="BH56" i="33"/>
  <c r="BG56" i="33"/>
  <c r="BF56" i="33"/>
  <c r="AM56" i="33"/>
  <c r="AI56" i="33"/>
  <c r="AE56" i="33"/>
  <c r="AL120" i="33"/>
  <c r="AK120" i="33"/>
  <c r="AJ120" i="33"/>
  <c r="AH120" i="33"/>
  <c r="AG120" i="33"/>
  <c r="AF120" i="33"/>
  <c r="AD120" i="33"/>
  <c r="BE120" i="33" s="1"/>
  <c r="AC120" i="33"/>
  <c r="AB120" i="33"/>
  <c r="BK118" i="33"/>
  <c r="BJ118" i="33"/>
  <c r="BI118" i="33"/>
  <c r="BH118" i="33"/>
  <c r="BG118" i="33"/>
  <c r="BF118" i="33"/>
  <c r="AM118" i="33"/>
  <c r="AI118" i="33"/>
  <c r="AE118" i="33"/>
  <c r="AL117" i="33"/>
  <c r="AK117" i="33"/>
  <c r="AJ117" i="33"/>
  <c r="AH117" i="33"/>
  <c r="AG117" i="33"/>
  <c r="AF117" i="33"/>
  <c r="AD117" i="33"/>
  <c r="BE117" i="33" s="1"/>
  <c r="AC117" i="33"/>
  <c r="BD117" i="33" s="1"/>
  <c r="AB117" i="33"/>
  <c r="BC117" i="33" s="1"/>
  <c r="BK116" i="33"/>
  <c r="BJ116" i="33"/>
  <c r="BI116" i="33"/>
  <c r="BH116" i="33"/>
  <c r="BG116" i="33"/>
  <c r="BF116" i="33"/>
  <c r="AM116" i="33"/>
  <c r="AI116" i="33"/>
  <c r="AE116" i="33"/>
  <c r="BK115" i="33"/>
  <c r="BJ115" i="33"/>
  <c r="BI115" i="33"/>
  <c r="BH115" i="33"/>
  <c r="BG115" i="33"/>
  <c r="BF115" i="33"/>
  <c r="AM115" i="33"/>
  <c r="AI115" i="33"/>
  <c r="AE115" i="33"/>
  <c r="BK114" i="33"/>
  <c r="BJ114" i="33"/>
  <c r="BI114" i="33"/>
  <c r="BH114" i="33"/>
  <c r="BG114" i="33"/>
  <c r="BF114" i="33"/>
  <c r="AM114" i="33"/>
  <c r="AI114" i="33"/>
  <c r="AE114" i="33"/>
  <c r="BK113" i="33"/>
  <c r="BJ113" i="33"/>
  <c r="BI113" i="33"/>
  <c r="BH113" i="33"/>
  <c r="BG113" i="33"/>
  <c r="BF113" i="33"/>
  <c r="AM113" i="33"/>
  <c r="AI113" i="33"/>
  <c r="AE113" i="33"/>
  <c r="BK112" i="33"/>
  <c r="BJ112" i="33"/>
  <c r="BI112" i="33"/>
  <c r="BH112" i="33"/>
  <c r="BG112" i="33"/>
  <c r="BF112" i="33"/>
  <c r="AM112" i="33"/>
  <c r="AI112" i="33"/>
  <c r="AE112" i="33"/>
  <c r="BK111" i="33"/>
  <c r="BJ111" i="33"/>
  <c r="BI111" i="33"/>
  <c r="BH111" i="33"/>
  <c r="BG111" i="33"/>
  <c r="BF111" i="33"/>
  <c r="AM111" i="33"/>
  <c r="AI111" i="33"/>
  <c r="AE111" i="33"/>
  <c r="AL104" i="33"/>
  <c r="AK104" i="33"/>
  <c r="AJ104" i="33"/>
  <c r="AH104" i="33"/>
  <c r="AG104" i="33"/>
  <c r="AF104" i="33"/>
  <c r="AD104" i="33"/>
  <c r="BE104" i="33" s="1"/>
  <c r="AC104" i="33"/>
  <c r="BD104" i="33" s="1"/>
  <c r="AB104" i="33"/>
  <c r="BK103" i="33"/>
  <c r="BJ103" i="33"/>
  <c r="BI103" i="33"/>
  <c r="BH103" i="33"/>
  <c r="BG103" i="33"/>
  <c r="BF103" i="33"/>
  <c r="AM103" i="33"/>
  <c r="AI103" i="33"/>
  <c r="AE103" i="33"/>
  <c r="BK102" i="33"/>
  <c r="BJ102" i="33"/>
  <c r="BI102" i="33"/>
  <c r="BH102" i="33"/>
  <c r="BG102" i="33"/>
  <c r="BF102" i="33"/>
  <c r="AM102" i="33"/>
  <c r="AI102" i="33"/>
  <c r="AE102" i="33"/>
  <c r="AL101" i="33"/>
  <c r="AK101" i="33"/>
  <c r="AJ101" i="33"/>
  <c r="AH101" i="33"/>
  <c r="AG101" i="33"/>
  <c r="AF101" i="33"/>
  <c r="AD101" i="33"/>
  <c r="AC101" i="33"/>
  <c r="BD101" i="33" s="1"/>
  <c r="AB101" i="33"/>
  <c r="BC101" i="33" s="1"/>
  <c r="BK99" i="33"/>
  <c r="BJ99" i="33"/>
  <c r="BI99" i="33"/>
  <c r="BH99" i="33"/>
  <c r="BG99" i="33"/>
  <c r="BF99" i="33"/>
  <c r="AM99" i="33"/>
  <c r="AI99" i="33"/>
  <c r="AE99" i="33"/>
  <c r="BK98" i="33"/>
  <c r="BJ98" i="33"/>
  <c r="BI98" i="33"/>
  <c r="BH98" i="33"/>
  <c r="BG98" i="33"/>
  <c r="BF98" i="33"/>
  <c r="AM98" i="33"/>
  <c r="AI98" i="33"/>
  <c r="AE98" i="33"/>
  <c r="BK97" i="33"/>
  <c r="BJ97" i="33"/>
  <c r="BI97" i="33"/>
  <c r="BH97" i="33"/>
  <c r="BG97" i="33"/>
  <c r="BF97" i="33"/>
  <c r="AM97" i="33"/>
  <c r="AI97" i="33"/>
  <c r="AE97" i="33"/>
  <c r="BK96" i="33"/>
  <c r="BJ96" i="33"/>
  <c r="BI96" i="33"/>
  <c r="BH96" i="33"/>
  <c r="BG96" i="33"/>
  <c r="BF96" i="33"/>
  <c r="AM96" i="33"/>
  <c r="AI96" i="33"/>
  <c r="AE96" i="33"/>
  <c r="BK95" i="33"/>
  <c r="BJ95" i="33"/>
  <c r="BI95" i="33"/>
  <c r="BH95" i="33"/>
  <c r="BG95" i="33"/>
  <c r="BF95" i="33"/>
  <c r="AM95" i="33"/>
  <c r="AI95" i="33"/>
  <c r="AE95" i="33"/>
  <c r="AL49" i="33"/>
  <c r="AK49" i="33"/>
  <c r="AJ49" i="33"/>
  <c r="AH49" i="33"/>
  <c r="AG49" i="33"/>
  <c r="AF49" i="33"/>
  <c r="AD49" i="33"/>
  <c r="BE49" i="33" s="1"/>
  <c r="AC49" i="33"/>
  <c r="BD49" i="33" s="1"/>
  <c r="AB49" i="33"/>
  <c r="BK48" i="33"/>
  <c r="BJ48" i="33"/>
  <c r="BI48" i="33"/>
  <c r="BH48" i="33"/>
  <c r="BG48" i="33"/>
  <c r="BF48" i="33"/>
  <c r="AM48" i="33"/>
  <c r="AI48" i="33"/>
  <c r="AE48" i="33"/>
  <c r="BK47" i="33"/>
  <c r="BJ47" i="33"/>
  <c r="BI47" i="33"/>
  <c r="BH47" i="33"/>
  <c r="BG47" i="33"/>
  <c r="BF47" i="33"/>
  <c r="AM47" i="33"/>
  <c r="AI47" i="33"/>
  <c r="AE47" i="33"/>
  <c r="AL46" i="33"/>
  <c r="AK46" i="33"/>
  <c r="AJ46" i="33"/>
  <c r="AH46" i="33"/>
  <c r="AG46" i="33"/>
  <c r="AF46" i="33"/>
  <c r="AD46" i="33"/>
  <c r="BE46" i="33" s="1"/>
  <c r="AC46" i="33"/>
  <c r="BD46" i="33" s="1"/>
  <c r="AB46" i="33"/>
  <c r="BC46" i="33" s="1"/>
  <c r="BK45" i="33"/>
  <c r="BJ45" i="33"/>
  <c r="BI45" i="33"/>
  <c r="BH45" i="33"/>
  <c r="BG45" i="33"/>
  <c r="BF45" i="33"/>
  <c r="AM45" i="33"/>
  <c r="AI45" i="33"/>
  <c r="AE45" i="33"/>
  <c r="BK44" i="33"/>
  <c r="BJ44" i="33"/>
  <c r="BI44" i="33"/>
  <c r="BH44" i="33"/>
  <c r="BG44" i="33"/>
  <c r="BF44" i="33"/>
  <c r="AM44" i="33"/>
  <c r="AI44" i="33"/>
  <c r="AE44" i="33"/>
  <c r="BK43" i="33"/>
  <c r="BJ43" i="33"/>
  <c r="BI43" i="33"/>
  <c r="BH43" i="33"/>
  <c r="BG43" i="33"/>
  <c r="BF43" i="33"/>
  <c r="AM43" i="33"/>
  <c r="AI43" i="33"/>
  <c r="AE43" i="33"/>
  <c r="BK42" i="33"/>
  <c r="BJ42" i="33"/>
  <c r="BI42" i="33"/>
  <c r="BH42" i="33"/>
  <c r="BG42" i="33"/>
  <c r="BF42" i="33"/>
  <c r="AM42" i="33"/>
  <c r="AI42" i="33"/>
  <c r="AE42" i="33"/>
  <c r="BK41" i="33"/>
  <c r="BJ41" i="33"/>
  <c r="BI41" i="33"/>
  <c r="BH41" i="33"/>
  <c r="BG41" i="33"/>
  <c r="BF41" i="33"/>
  <c r="AM41" i="33"/>
  <c r="AI41" i="33"/>
  <c r="AE41" i="33"/>
  <c r="BK40" i="33"/>
  <c r="BJ40" i="33"/>
  <c r="BI40" i="33"/>
  <c r="BH40" i="33"/>
  <c r="BG40" i="33"/>
  <c r="BF40" i="33"/>
  <c r="AM40" i="33"/>
  <c r="AI40" i="33"/>
  <c r="AE40" i="33"/>
  <c r="BK26" i="33"/>
  <c r="BJ26" i="33"/>
  <c r="BI26" i="33"/>
  <c r="BH26" i="33"/>
  <c r="BG26" i="33"/>
  <c r="BF26" i="33"/>
  <c r="AM26" i="33"/>
  <c r="AI26" i="33"/>
  <c r="AE26" i="33"/>
  <c r="BK25" i="33"/>
  <c r="BJ25" i="33"/>
  <c r="BI25" i="33"/>
  <c r="BH25" i="33"/>
  <c r="BG25" i="33"/>
  <c r="BF25" i="33"/>
  <c r="AM25" i="33"/>
  <c r="AI25" i="33"/>
  <c r="AE25" i="33"/>
  <c r="BK24" i="33"/>
  <c r="BJ24" i="33"/>
  <c r="BI24" i="33"/>
  <c r="BH24" i="33"/>
  <c r="BG24" i="33"/>
  <c r="BF24" i="33"/>
  <c r="AM24" i="33"/>
  <c r="AI24" i="33"/>
  <c r="AE24" i="33"/>
  <c r="AG23" i="33"/>
  <c r="AF23" i="33"/>
  <c r="AD23" i="33"/>
  <c r="BE23" i="33" s="1"/>
  <c r="AC23" i="33"/>
  <c r="BD23" i="33" s="1"/>
  <c r="AB23" i="33"/>
  <c r="BC23" i="33" s="1"/>
  <c r="BK15" i="33"/>
  <c r="BJ15" i="33"/>
  <c r="BI15" i="33"/>
  <c r="BH15" i="33"/>
  <c r="BG15" i="33"/>
  <c r="BF15" i="33"/>
  <c r="AM15" i="33"/>
  <c r="AI15" i="33"/>
  <c r="AE15" i="33"/>
  <c r="BK14" i="33"/>
  <c r="BJ14" i="33"/>
  <c r="BI14" i="33"/>
  <c r="BH14" i="33"/>
  <c r="BG14" i="33"/>
  <c r="BF14" i="33"/>
  <c r="AM14" i="33"/>
  <c r="AI14" i="33"/>
  <c r="AE14" i="33"/>
  <c r="BK12" i="33"/>
  <c r="BJ12" i="33"/>
  <c r="BI12" i="33"/>
  <c r="BH12" i="33"/>
  <c r="BG12" i="33"/>
  <c r="BF12" i="33"/>
  <c r="AM12" i="33"/>
  <c r="AI12" i="33"/>
  <c r="AE12" i="33"/>
  <c r="BK19" i="33"/>
  <c r="BJ19" i="33"/>
  <c r="BI19" i="33"/>
  <c r="BH19" i="33"/>
  <c r="BG19" i="33"/>
  <c r="BF19" i="33"/>
  <c r="AM19" i="33"/>
  <c r="AI19" i="33"/>
  <c r="AE19" i="33"/>
  <c r="BK17" i="33"/>
  <c r="BJ17" i="33"/>
  <c r="BI17" i="33"/>
  <c r="BH17" i="33"/>
  <c r="BG17" i="33"/>
  <c r="BF17" i="33"/>
  <c r="AM17" i="33"/>
  <c r="AI17" i="33"/>
  <c r="AE17" i="33"/>
  <c r="BK10" i="33"/>
  <c r="BJ10" i="33"/>
  <c r="BI10" i="33"/>
  <c r="BH10" i="33"/>
  <c r="BG10" i="33"/>
  <c r="BF10" i="33"/>
  <c r="AM10" i="33"/>
  <c r="AI10" i="33"/>
  <c r="AE10" i="33"/>
  <c r="AL9" i="33"/>
  <c r="AL8" i="33" s="1"/>
  <c r="AK9" i="33"/>
  <c r="AJ9" i="33"/>
  <c r="AH9" i="33"/>
  <c r="AG9" i="33"/>
  <c r="AF9" i="33"/>
  <c r="AD9" i="33"/>
  <c r="AC9" i="33"/>
  <c r="AB9" i="33"/>
  <c r="AL165" i="33" l="1"/>
  <c r="BI79" i="33"/>
  <c r="BK62" i="33"/>
  <c r="AF8" i="33"/>
  <c r="AG8" i="33"/>
  <c r="AM101" i="33"/>
  <c r="AM117" i="33"/>
  <c r="AK39" i="33"/>
  <c r="BJ117" i="33"/>
  <c r="AM62" i="33"/>
  <c r="AF39" i="33"/>
  <c r="BI9" i="33"/>
  <c r="AJ8" i="33"/>
  <c r="AF94" i="33"/>
  <c r="BI104" i="33"/>
  <c r="AC8" i="33"/>
  <c r="BD9" i="33"/>
  <c r="AM9" i="33"/>
  <c r="AK8" i="33"/>
  <c r="BF9" i="33"/>
  <c r="AB8" i="33"/>
  <c r="BC9" i="33"/>
  <c r="AD8" i="33"/>
  <c r="BE9" i="33"/>
  <c r="AI120" i="33"/>
  <c r="BJ46" i="33"/>
  <c r="AG55" i="33"/>
  <c r="AM49" i="33"/>
  <c r="AK110" i="33"/>
  <c r="BK46" i="33"/>
  <c r="BI49" i="33"/>
  <c r="BJ65" i="33"/>
  <c r="BJ90" i="33"/>
  <c r="BF104" i="33"/>
  <c r="BC104" i="33"/>
  <c r="BH153" i="33"/>
  <c r="BE153" i="33"/>
  <c r="AB165" i="33"/>
  <c r="BC165" i="33" s="1"/>
  <c r="BF172" i="33"/>
  <c r="BC172" i="33"/>
  <c r="AE101" i="33"/>
  <c r="BE101" i="33"/>
  <c r="BF49" i="33"/>
  <c r="BC49" i="33"/>
  <c r="AB110" i="33"/>
  <c r="BC110" i="33" s="1"/>
  <c r="BC120" i="33"/>
  <c r="BG65" i="33"/>
  <c r="BD65" i="33"/>
  <c r="AB83" i="33"/>
  <c r="BC83" i="33" s="1"/>
  <c r="BC90" i="33"/>
  <c r="BF93" i="33"/>
  <c r="BC93" i="33"/>
  <c r="AC165" i="33"/>
  <c r="BD165" i="33" s="1"/>
  <c r="BD172" i="33"/>
  <c r="AC176" i="33"/>
  <c r="BD176" i="33" s="1"/>
  <c r="BD183" i="33"/>
  <c r="BF76" i="33"/>
  <c r="BC76" i="33"/>
  <c r="AB39" i="33"/>
  <c r="BG120" i="33"/>
  <c r="BD120" i="33"/>
  <c r="BH65" i="33"/>
  <c r="BE65" i="33"/>
  <c r="AC83" i="33"/>
  <c r="BD83" i="33" s="1"/>
  <c r="BD90" i="33"/>
  <c r="AE93" i="33"/>
  <c r="BD93" i="33"/>
  <c r="AD154" i="33"/>
  <c r="BE154" i="33" s="1"/>
  <c r="BE161" i="33"/>
  <c r="AF126" i="33"/>
  <c r="AE150" i="33"/>
  <c r="BE150" i="33"/>
  <c r="AI136" i="33"/>
  <c r="AE183" i="33"/>
  <c r="AM176" i="33"/>
  <c r="BK117" i="33"/>
  <c r="AM93" i="33"/>
  <c r="AM150" i="33"/>
  <c r="AL39" i="33"/>
  <c r="AK69" i="33"/>
  <c r="AG126" i="33"/>
  <c r="BG136" i="33"/>
  <c r="BJ136" i="33"/>
  <c r="BI150" i="33"/>
  <c r="BI153" i="33"/>
  <c r="AI175" i="33"/>
  <c r="BK9" i="33"/>
  <c r="AE76" i="33"/>
  <c r="AG83" i="33"/>
  <c r="AH126" i="33"/>
  <c r="BH136" i="33"/>
  <c r="BF161" i="33"/>
  <c r="BI161" i="33"/>
  <c r="BF164" i="33"/>
  <c r="BH183" i="33"/>
  <c r="AI49" i="33"/>
  <c r="AM104" i="33"/>
  <c r="AL110" i="33"/>
  <c r="BG9" i="33"/>
  <c r="AM46" i="33"/>
  <c r="AL94" i="33"/>
  <c r="BK104" i="33"/>
  <c r="BF133" i="33"/>
  <c r="AJ126" i="33"/>
  <c r="BI136" i="33"/>
  <c r="BJ172" i="33"/>
  <c r="BG175" i="33"/>
  <c r="BF183" i="33"/>
  <c r="AK165" i="33"/>
  <c r="BJ165" i="33" s="1"/>
  <c r="AC110" i="33"/>
  <c r="BD110" i="33" s="1"/>
  <c r="AG110" i="33"/>
  <c r="AE65" i="33"/>
  <c r="AM65" i="33"/>
  <c r="AL143" i="33"/>
  <c r="AF165" i="33"/>
  <c r="AH94" i="33"/>
  <c r="BG104" i="33"/>
  <c r="AK94" i="33"/>
  <c r="BF62" i="33"/>
  <c r="BI62" i="33"/>
  <c r="AF55" i="33"/>
  <c r="AD69" i="33"/>
  <c r="BE69" i="33" s="1"/>
  <c r="AM76" i="33"/>
  <c r="AI79" i="33"/>
  <c r="AK83" i="33"/>
  <c r="BG133" i="33"/>
  <c r="BJ133" i="33"/>
  <c r="BF150" i="33"/>
  <c r="AE161" i="33"/>
  <c r="BJ161" i="33"/>
  <c r="BG164" i="33"/>
  <c r="BI83" i="33"/>
  <c r="AI164" i="33"/>
  <c r="AM175" i="33"/>
  <c r="AC39" i="33"/>
  <c r="AD94" i="33"/>
  <c r="BE94" i="33" s="1"/>
  <c r="BI101" i="33"/>
  <c r="BG62" i="33"/>
  <c r="AF69" i="33"/>
  <c r="BI76" i="33"/>
  <c r="BF79" i="33"/>
  <c r="AJ69" i="33"/>
  <c r="BI90" i="33"/>
  <c r="BH133" i="33"/>
  <c r="BJ49" i="33"/>
  <c r="BF120" i="33"/>
  <c r="AI65" i="33"/>
  <c r="AG69" i="33"/>
  <c r="BG79" i="33"/>
  <c r="BI93" i="33"/>
  <c r="AB126" i="33"/>
  <c r="BI133" i="33"/>
  <c r="BF136" i="33"/>
  <c r="AC143" i="33"/>
  <c r="AF154" i="33"/>
  <c r="BI172" i="33"/>
  <c r="BF175" i="33"/>
  <c r="BI183" i="33"/>
  <c r="BI65" i="33"/>
  <c r="AI76" i="33"/>
  <c r="BJ83" i="33"/>
  <c r="AI93" i="33"/>
  <c r="AC126" i="33"/>
  <c r="AE136" i="33"/>
  <c r="AM136" i="33"/>
  <c r="AI150" i="33"/>
  <c r="AB154" i="33"/>
  <c r="AI183" i="33"/>
  <c r="AE9" i="33"/>
  <c r="AI46" i="33"/>
  <c r="BG49" i="33"/>
  <c r="AE104" i="33"/>
  <c r="AH110" i="33"/>
  <c r="AF110" i="33"/>
  <c r="BK120" i="33"/>
  <c r="BH62" i="33"/>
  <c r="AB69" i="33"/>
  <c r="BC69" i="33" s="1"/>
  <c r="AH69" i="33"/>
  <c r="BG76" i="33"/>
  <c r="BH79" i="33"/>
  <c r="BJ79" i="33"/>
  <c r="AL83" i="33"/>
  <c r="BH90" i="33"/>
  <c r="AM90" i="33"/>
  <c r="BG93" i="33"/>
  <c r="AD126" i="33"/>
  <c r="BE126" i="33" s="1"/>
  <c r="AK126" i="33"/>
  <c r="AE133" i="33"/>
  <c r="AM133" i="33"/>
  <c r="BG150" i="33"/>
  <c r="AH143" i="33"/>
  <c r="AC154" i="33"/>
  <c r="BD154" i="33" s="1"/>
  <c r="BH161" i="33"/>
  <c r="AM161" i="33"/>
  <c r="BH164" i="33"/>
  <c r="BJ164" i="33"/>
  <c r="BH172" i="33"/>
  <c r="AM172" i="33"/>
  <c r="BH175" i="33"/>
  <c r="BJ175" i="33"/>
  <c r="AH176" i="33"/>
  <c r="AI176" i="33" s="1"/>
  <c r="BI176" i="33"/>
  <c r="BF46" i="33"/>
  <c r="BI46" i="33"/>
  <c r="AE49" i="33"/>
  <c r="BF117" i="33"/>
  <c r="BI117" i="33"/>
  <c r="BJ120" i="33"/>
  <c r="AD55" i="33"/>
  <c r="BE55" i="33" s="1"/>
  <c r="AB55" i="33"/>
  <c r="BC55" i="33" s="1"/>
  <c r="AC69" i="33"/>
  <c r="BH76" i="33"/>
  <c r="BJ76" i="33"/>
  <c r="AE79" i="33"/>
  <c r="AM79" i="33"/>
  <c r="BH93" i="33"/>
  <c r="BJ93" i="33"/>
  <c r="AL126" i="33"/>
  <c r="AF143" i="33"/>
  <c r="BH150" i="33"/>
  <c r="BJ150" i="33"/>
  <c r="AB143" i="33"/>
  <c r="AJ143" i="33"/>
  <c r="AE164" i="33"/>
  <c r="AL154" i="33"/>
  <c r="AE175" i="33"/>
  <c r="BJ176" i="33"/>
  <c r="BJ183" i="33"/>
  <c r="AJ94" i="33"/>
  <c r="BJ9" i="33"/>
  <c r="AH23" i="33"/>
  <c r="AH8" i="33" s="1"/>
  <c r="AG39" i="33"/>
  <c r="BG46" i="33"/>
  <c r="BK49" i="33"/>
  <c r="BJ104" i="33"/>
  <c r="BG117" i="33"/>
  <c r="BJ62" i="33"/>
  <c r="BJ153" i="33"/>
  <c r="AH154" i="33"/>
  <c r="BI164" i="33"/>
  <c r="BI175" i="33"/>
  <c r="BK183" i="33"/>
  <c r="AB94" i="33"/>
  <c r="AI9" i="33"/>
  <c r="AH39" i="33"/>
  <c r="AE46" i="33"/>
  <c r="BK101" i="33"/>
  <c r="AI104" i="33"/>
  <c r="AE117" i="33"/>
  <c r="AJ55" i="33"/>
  <c r="AI62" i="33"/>
  <c r="AL69" i="33"/>
  <c r="AI90" i="33"/>
  <c r="AI133" i="33"/>
  <c r="AK143" i="33"/>
  <c r="AM153" i="33"/>
  <c r="AJ154" i="33"/>
  <c r="BI154" i="33" s="1"/>
  <c r="AI161" i="33"/>
  <c r="AG154" i="33"/>
  <c r="AG142" i="33" s="1"/>
  <c r="AI172" i="33"/>
  <c r="AB176" i="33"/>
  <c r="BH49" i="33"/>
  <c r="BG101" i="33"/>
  <c r="AD39" i="33"/>
  <c r="BH46" i="33"/>
  <c r="AE120" i="33"/>
  <c r="AD110" i="33"/>
  <c r="BE110" i="33" s="1"/>
  <c r="AI117" i="33"/>
  <c r="BH120" i="33"/>
  <c r="AG94" i="33"/>
  <c r="BJ101" i="33"/>
  <c r="AJ110" i="33"/>
  <c r="BI120" i="33"/>
  <c r="AJ39" i="33"/>
  <c r="BG183" i="33"/>
  <c r="BF101" i="33"/>
  <c r="BG90" i="33"/>
  <c r="AC94" i="33"/>
  <c r="BD94" i="33" s="1"/>
  <c r="AC55" i="33"/>
  <c r="AD83" i="33"/>
  <c r="BE83" i="33" s="1"/>
  <c r="BK90" i="33"/>
  <c r="AD143" i="33"/>
  <c r="BK153" i="33"/>
  <c r="BK161" i="33"/>
  <c r="AD165" i="33"/>
  <c r="BE165" i="33" s="1"/>
  <c r="AJ165" i="33"/>
  <c r="BK172" i="33"/>
  <c r="AD176" i="33"/>
  <c r="BE176" i="33" s="1"/>
  <c r="AI101" i="33"/>
  <c r="AL55" i="33"/>
  <c r="BK65" i="33"/>
  <c r="BK76" i="33"/>
  <c r="BK79" i="33"/>
  <c r="BK93" i="33"/>
  <c r="BK133" i="33"/>
  <c r="BK136" i="33"/>
  <c r="BK150" i="33"/>
  <c r="AM164" i="33"/>
  <c r="BK164" i="33"/>
  <c r="BK175" i="33"/>
  <c r="BF90" i="33"/>
  <c r="BF153" i="33"/>
  <c r="AK55" i="33"/>
  <c r="AE62" i="33"/>
  <c r="AI153" i="33"/>
  <c r="BG161" i="33"/>
  <c r="BG172" i="33"/>
  <c r="BH101" i="33"/>
  <c r="BH104" i="33"/>
  <c r="BH117" i="33"/>
  <c r="AM120" i="33"/>
  <c r="BF65" i="33"/>
  <c r="AH83" i="33"/>
  <c r="AE90" i="33"/>
  <c r="AE153" i="33"/>
  <c r="AK154" i="33"/>
  <c r="AH165" i="33"/>
  <c r="AE172" i="33"/>
  <c r="BG153" i="33"/>
  <c r="BH9" i="33"/>
  <c r="AH55" i="33"/>
  <c r="AM183" i="33"/>
  <c r="AB142" i="33" l="1"/>
  <c r="AL142" i="33"/>
  <c r="AD142" i="33"/>
  <c r="BE142" i="33" s="1"/>
  <c r="AH142" i="33"/>
  <c r="BG143" i="33"/>
  <c r="AC142" i="33"/>
  <c r="BD142" i="33" s="1"/>
  <c r="AF142" i="33"/>
  <c r="AK142" i="33"/>
  <c r="AJ142" i="33"/>
  <c r="BJ8" i="33"/>
  <c r="BI8" i="33"/>
  <c r="BJ126" i="33"/>
  <c r="AM69" i="33"/>
  <c r="BJ94" i="33"/>
  <c r="AM8" i="33"/>
  <c r="BJ69" i="33"/>
  <c r="BG83" i="33"/>
  <c r="AI126" i="33"/>
  <c r="AI69" i="33"/>
  <c r="BF39" i="33"/>
  <c r="BK110" i="33"/>
  <c r="BG165" i="33"/>
  <c r="BI69" i="33"/>
  <c r="BF165" i="33"/>
  <c r="BH154" i="33"/>
  <c r="BG176" i="33"/>
  <c r="AE154" i="33"/>
  <c r="BI165" i="33"/>
  <c r="BI94" i="33"/>
  <c r="BJ55" i="33"/>
  <c r="AI8" i="33"/>
  <c r="BK8" i="33"/>
  <c r="AL38" i="33"/>
  <c r="BF8" i="33"/>
  <c r="BC8" i="33"/>
  <c r="AE8" i="33"/>
  <c r="BH8" i="33"/>
  <c r="BE8" i="33"/>
  <c r="AF38" i="33"/>
  <c r="AM110" i="33"/>
  <c r="BG8" i="33"/>
  <c r="BD8" i="33"/>
  <c r="BJ143" i="33"/>
  <c r="AM94" i="33"/>
  <c r="BI39" i="33"/>
  <c r="AJ38" i="33"/>
  <c r="AM55" i="33"/>
  <c r="AM39" i="33"/>
  <c r="BK94" i="33"/>
  <c r="AK38" i="33"/>
  <c r="AI143" i="33"/>
  <c r="AH38" i="33"/>
  <c r="BJ39" i="33"/>
  <c r="AG38" i="33"/>
  <c r="AI110" i="33"/>
  <c r="BF154" i="33"/>
  <c r="BC154" i="33"/>
  <c r="BF176" i="33"/>
  <c r="BC176" i="33"/>
  <c r="BF94" i="33"/>
  <c r="BC94" i="33"/>
  <c r="BG69" i="33"/>
  <c r="BD69" i="33"/>
  <c r="BG55" i="33"/>
  <c r="BD55" i="33"/>
  <c r="BC143" i="33"/>
  <c r="BC142" i="33"/>
  <c r="BD143" i="33"/>
  <c r="BD39" i="33"/>
  <c r="AC38" i="33"/>
  <c r="AB38" i="33"/>
  <c r="BC39" i="33"/>
  <c r="BE143" i="33"/>
  <c r="AD38" i="33"/>
  <c r="BE39" i="33"/>
  <c r="BF110" i="33"/>
  <c r="BF83" i="33"/>
  <c r="BK126" i="33"/>
  <c r="BI126" i="33"/>
  <c r="BF126" i="33"/>
  <c r="BC126" i="33"/>
  <c r="BG126" i="33"/>
  <c r="BD126" i="33"/>
  <c r="BJ110" i="33"/>
  <c r="BG110" i="33"/>
  <c r="BK143" i="33"/>
  <c r="BF69" i="33"/>
  <c r="AE69" i="33"/>
  <c r="BH69" i="33"/>
  <c r="BF55" i="33"/>
  <c r="AM83" i="33"/>
  <c r="AM165" i="33"/>
  <c r="BH94" i="33"/>
  <c r="BI55" i="33"/>
  <c r="BK154" i="33"/>
  <c r="BG154" i="33"/>
  <c r="BK176" i="33"/>
  <c r="AM126" i="33"/>
  <c r="BH126" i="33"/>
  <c r="AE126" i="33"/>
  <c r="AI39" i="33"/>
  <c r="BK39" i="33"/>
  <c r="BI143" i="33"/>
  <c r="BI110" i="33"/>
  <c r="BF143" i="33"/>
  <c r="AM143" i="33"/>
  <c r="BK69" i="33"/>
  <c r="AM154" i="33"/>
  <c r="AE55" i="33"/>
  <c r="BJ154" i="33"/>
  <c r="AI154" i="33"/>
  <c r="BG39" i="33"/>
  <c r="AE143" i="33"/>
  <c r="BH143" i="33"/>
  <c r="AI165" i="33"/>
  <c r="BK165" i="33"/>
  <c r="AE165" i="33"/>
  <c r="BH165" i="33"/>
  <c r="AE83" i="33"/>
  <c r="BH83" i="33"/>
  <c r="AI94" i="33"/>
  <c r="AE176" i="33"/>
  <c r="BH176" i="33"/>
  <c r="AI83" i="33"/>
  <c r="BK83" i="33"/>
  <c r="AE110" i="33"/>
  <c r="BH110" i="33"/>
  <c r="BK55" i="33"/>
  <c r="AI55" i="33"/>
  <c r="BG94" i="33"/>
  <c r="AE94" i="33"/>
  <c r="AE39" i="33"/>
  <c r="BH39" i="33"/>
  <c r="BH55" i="33"/>
  <c r="BF38" i="33" l="1"/>
  <c r="BH38" i="33"/>
  <c r="AM38" i="33"/>
  <c r="AL37" i="33"/>
  <c r="BK38" i="33"/>
  <c r="BG38" i="33"/>
  <c r="AF37" i="33"/>
  <c r="BI38" i="33"/>
  <c r="AG37" i="33"/>
  <c r="BJ38" i="33"/>
  <c r="AK37" i="33"/>
  <c r="AM37" i="33" s="1"/>
  <c r="AJ37" i="33"/>
  <c r="AI38" i="33"/>
  <c r="AH37" i="33"/>
  <c r="AB37" i="33"/>
  <c r="BC38" i="33"/>
  <c r="AC37" i="33"/>
  <c r="BD38" i="33"/>
  <c r="AE38" i="33"/>
  <c r="AD37" i="33"/>
  <c r="BE38" i="33"/>
  <c r="BI37" i="33" l="1"/>
  <c r="AI37" i="33"/>
  <c r="BK37" i="33"/>
  <c r="BG37" i="33"/>
  <c r="BD37" i="33"/>
  <c r="BF37" i="33"/>
  <c r="BC37" i="33"/>
  <c r="BJ37" i="33"/>
  <c r="BH37" i="33"/>
  <c r="BE37" i="33"/>
  <c r="AE37" i="33"/>
</calcChain>
</file>

<file path=xl/sharedStrings.xml><?xml version="1.0" encoding="utf-8"?>
<sst xmlns="http://schemas.openxmlformats.org/spreadsheetml/2006/main" count="6396" uniqueCount="547">
  <si>
    <t>464A</t>
  </si>
  <si>
    <t>MINISTERIO DE FOMENTO</t>
  </si>
  <si>
    <t>463A</t>
  </si>
  <si>
    <t>463B</t>
  </si>
  <si>
    <t>INVESTIGACIÓN Y ESTUDIOS DE LAS FUERZAS ARMADAS</t>
  </si>
  <si>
    <t>INVESTIGACIÓN, DESARROLLO Y EXPERIMENTACIÓN EN TRANSPORTE E INFRAESTRUCTURAS</t>
  </si>
  <si>
    <t>INVESTIGACIÓN GEOLÓGICO-MINERA Y MEDIOAMBIENTAL</t>
  </si>
  <si>
    <t>INSTITUTO DE SALUD CARLOS III</t>
  </si>
  <si>
    <t>INVESTIGACIÓN SANITARIA</t>
  </si>
  <si>
    <t>INVESTIGACIÓN CIENTÍFICA</t>
  </si>
  <si>
    <t>ORGANISMO</t>
  </si>
  <si>
    <t>12 </t>
  </si>
  <si>
    <t>467G </t>
  </si>
  <si>
    <t>14 </t>
  </si>
  <si>
    <t>MINISTERIO DE DEFENSA </t>
  </si>
  <si>
    <t>15 </t>
  </si>
  <si>
    <t>467C </t>
  </si>
  <si>
    <t>467I </t>
  </si>
  <si>
    <t>464B </t>
  </si>
  <si>
    <t>31 </t>
  </si>
  <si>
    <t>462N</t>
  </si>
  <si>
    <t>467B</t>
  </si>
  <si>
    <t>467H</t>
  </si>
  <si>
    <t>467F</t>
  </si>
  <si>
    <t>467D</t>
  </si>
  <si>
    <t>467E</t>
  </si>
  <si>
    <t>462M</t>
  </si>
  <si>
    <t>465A</t>
  </si>
  <si>
    <t>AGENCIA ESTATAL DE INVESTIGACIÓN</t>
  </si>
  <si>
    <t>26</t>
  </si>
  <si>
    <t>16</t>
  </si>
  <si>
    <t>19</t>
  </si>
  <si>
    <t>23</t>
  </si>
  <si>
    <t>21</t>
  </si>
  <si>
    <t>24</t>
  </si>
  <si>
    <t>TOTALES</t>
  </si>
  <si>
    <t>MINISTERIO DE ASUNTOS EXTERIORES, UNIÓN EUROPEA Y COOPERACIÓN </t>
  </si>
  <si>
    <t>MINISTERIO DE HACIENDA </t>
  </si>
  <si>
    <t>28 </t>
  </si>
  <si>
    <t>MINISTERIO DE CIENCIA, INNOVACIÓN Y UNIVERSIDADES </t>
  </si>
  <si>
    <t>461M </t>
  </si>
  <si>
    <t>MINISTERIO DEL INTERIOR</t>
  </si>
  <si>
    <t>MINISTERIO DE EDUCACIÓN Y FORMACIÓN PROFESIONAL</t>
  </si>
  <si>
    <t>MINISTERIO DE TRABAJO, MIGRACIONES Y SEGURIDAD SOCIAL</t>
  </si>
  <si>
    <t>MINISTERIO DE INDUSTRIA, COMERCIO Y TURISMO</t>
  </si>
  <si>
    <t>MINISTERIO DE CULTURA Y DEPORTE</t>
  </si>
  <si>
    <t>MINISTERIO DE SANIDAD, CONSUMO Y BIENESTAR SOCIAL</t>
  </si>
  <si>
    <t>EJECUCIÓN PRESUPUESTO GASTOS DEL ESTADO EN I+D+I POR CAPÍTULO</t>
  </si>
  <si>
    <r>
      <t xml:space="preserve">CREDITOS INICIALES
</t>
    </r>
    <r>
      <rPr>
        <sz val="9"/>
        <color theme="1"/>
        <rFont val="Arial"/>
        <family val="2"/>
      </rPr>
      <t>(1)</t>
    </r>
  </si>
  <si>
    <r>
      <t xml:space="preserve">CREDITOS DEFINITIVOS
</t>
    </r>
    <r>
      <rPr>
        <sz val="9"/>
        <color theme="1"/>
        <rFont val="Arial"/>
        <family val="2"/>
      </rPr>
      <t>(2)</t>
    </r>
  </si>
  <si>
    <r>
      <t xml:space="preserve">OBLIGACIONES RECONOCIDAS NETAS
</t>
    </r>
    <r>
      <rPr>
        <sz val="9"/>
        <color theme="1"/>
        <rFont val="Arial"/>
        <family val="2"/>
      </rPr>
      <t>(3)</t>
    </r>
  </si>
  <si>
    <r>
      <t xml:space="preserve">CREDITOS INICIALES
</t>
    </r>
    <r>
      <rPr>
        <sz val="9"/>
        <color theme="1"/>
        <rFont val="Arial"/>
        <family val="2"/>
      </rPr>
      <t>(4)</t>
    </r>
  </si>
  <si>
    <r>
      <t xml:space="preserve">CREDITOS DEFINITIVOS
</t>
    </r>
    <r>
      <rPr>
        <sz val="9"/>
        <color theme="1"/>
        <rFont val="Arial"/>
        <family val="2"/>
      </rPr>
      <t>(5)</t>
    </r>
  </si>
  <si>
    <r>
      <t xml:space="preserve">OBLIGACIONES RECONOCIDAS NETAS
</t>
    </r>
    <r>
      <rPr>
        <sz val="9"/>
        <color theme="1"/>
        <rFont val="Arial"/>
        <family val="2"/>
      </rPr>
      <t>(6)</t>
    </r>
  </si>
  <si>
    <r>
      <t xml:space="preserve">CREDITOS INICIALES
</t>
    </r>
    <r>
      <rPr>
        <sz val="9"/>
        <color theme="1"/>
        <rFont val="Arial"/>
        <family val="2"/>
      </rPr>
      <t>(7)</t>
    </r>
  </si>
  <si>
    <r>
      <t xml:space="preserve">CREDITOS DEFINITIVOS
</t>
    </r>
    <r>
      <rPr>
        <sz val="9"/>
        <color theme="1"/>
        <rFont val="Arial"/>
        <family val="2"/>
      </rPr>
      <t>(8)</t>
    </r>
  </si>
  <si>
    <r>
      <t xml:space="preserve">OBLIGACIONES RECONOCIDAS NETAS
</t>
    </r>
    <r>
      <rPr>
        <sz val="9"/>
        <color theme="1"/>
        <rFont val="Arial"/>
        <family val="2"/>
      </rPr>
      <t>(9)</t>
    </r>
  </si>
  <si>
    <t>1. GASTOS DE PERSONAL</t>
  </si>
  <si>
    <t>2. GASTOS EN BIENES Y SERVICIOS</t>
  </si>
  <si>
    <t>3. GASTOS FINANCIEROS</t>
  </si>
  <si>
    <t>4. TRANSFERENCIAS CORRIENTES</t>
  </si>
  <si>
    <t>6. INVERSIONES REALES</t>
  </si>
  <si>
    <t>7. TRANSFERENCIAS DE CAPITAL</t>
  </si>
  <si>
    <t xml:space="preserve">		TOTAL OPERACIONES NO FINANCIERAS</t>
  </si>
  <si>
    <t>8. ACTIVOS FINANCIEROS</t>
  </si>
  <si>
    <t>9. PASIVOS FINANCIEROS</t>
  </si>
  <si>
    <t xml:space="preserve">		TOTAL OPERACIONES FINANCIERAS</t>
  </si>
  <si>
    <t>TOTALES GASTOS I+D+I</t>
  </si>
  <si>
    <t>PESO/PRESUPUESTO MINISTERIO</t>
  </si>
  <si>
    <t>TOTAL OPERACIONES NO FINANCIERAS</t>
  </si>
  <si>
    <t>TOTAL OPERACIONES FINANCIERAS</t>
  </si>
  <si>
    <t>12</t>
  </si>
  <si>
    <t>15</t>
  </si>
  <si>
    <t>17</t>
  </si>
  <si>
    <t>18</t>
  </si>
  <si>
    <t>20</t>
  </si>
  <si>
    <t>MINISTERIO DE AGRICULTURA, PESCA Y ALIMENTACIÓN</t>
  </si>
  <si>
    <t>MINISTERIO DE POLÍTICA TERRITORIAL Y FUNCIÓN PÚBLICA</t>
  </si>
  <si>
    <t>22</t>
  </si>
  <si>
    <t>MINISTERIO PARA LA TRANSICIÓN ECOLÓGICA</t>
  </si>
  <si>
    <t>25</t>
  </si>
  <si>
    <t>MINISTERIO DE LA PRESIDENCIA, RELACIONES CON LAS CORTES E IGUALDAD</t>
  </si>
  <si>
    <t>27</t>
  </si>
  <si>
    <t>MINISTERIO DE ECONOMÍA Y EMPRESA</t>
  </si>
  <si>
    <t>%</t>
  </si>
  <si>
    <t>POLÍTICA DE GASTOS 46
CRÉDITOS INICIALES</t>
  </si>
  <si>
    <r>
      <t xml:space="preserve">TOTAL
</t>
    </r>
    <r>
      <rPr>
        <sz val="11"/>
        <color theme="1"/>
        <rFont val="Calibri"/>
        <family val="2"/>
        <scheme val="minor"/>
      </rPr>
      <t>(1)</t>
    </r>
  </si>
  <si>
    <r>
      <t xml:space="preserve">TOTAL
</t>
    </r>
    <r>
      <rPr>
        <sz val="11"/>
        <color theme="1"/>
        <rFont val="Calibri"/>
        <family val="2"/>
        <scheme val="minor"/>
      </rPr>
      <t>(2)</t>
    </r>
  </si>
  <si>
    <t>75. CCAA</t>
  </si>
  <si>
    <t>76. Entidades Locales</t>
  </si>
  <si>
    <t>77. Empresas privadas</t>
  </si>
  <si>
    <t>PROGRAMA 000X</t>
  </si>
  <si>
    <t>PROGRAMA</t>
  </si>
  <si>
    <t>78. IPSFL</t>
  </si>
  <si>
    <t>71. OOAA</t>
  </si>
  <si>
    <t>73. Sector Público Estatal Ppto. Limitativo</t>
  </si>
  <si>
    <t>TOTALES PROGRAMA 000X</t>
  </si>
  <si>
    <r>
      <t xml:space="preserve">CRÉDITOS INICIALES
</t>
    </r>
    <r>
      <rPr>
        <sz val="8"/>
        <color theme="1"/>
        <rFont val="Arial"/>
        <family val="2"/>
      </rPr>
      <t>(1)</t>
    </r>
  </si>
  <si>
    <r>
      <t xml:space="preserve">CRÉDITOS DEFINITIVOS
</t>
    </r>
    <r>
      <rPr>
        <sz val="8"/>
        <color theme="1"/>
        <rFont val="Arial"/>
        <family val="2"/>
      </rPr>
      <t>(2)</t>
    </r>
  </si>
  <si>
    <r>
      <t xml:space="preserve">CRÉDITOS INICIALES
</t>
    </r>
    <r>
      <rPr>
        <sz val="8"/>
        <color theme="1"/>
        <rFont val="Arial"/>
        <family val="2"/>
      </rPr>
      <t>(4)</t>
    </r>
  </si>
  <si>
    <r>
      <t xml:space="preserve">CRÉDITOS DEFINITIVOS
</t>
    </r>
    <r>
      <rPr>
        <sz val="8"/>
        <color theme="1"/>
        <rFont val="Arial"/>
        <family val="2"/>
      </rPr>
      <t>(5)</t>
    </r>
  </si>
  <si>
    <t>74. Sector Público Estatal</t>
  </si>
  <si>
    <t>79. Al exterior</t>
  </si>
  <si>
    <t>2019-2018</t>
  </si>
  <si>
    <t>2018-2017</t>
  </si>
  <si>
    <r>
      <t xml:space="preserve">TOTAL
</t>
    </r>
    <r>
      <rPr>
        <sz val="11"/>
        <color theme="1"/>
        <rFont val="Calibri"/>
        <family val="2"/>
        <scheme val="minor"/>
      </rPr>
      <t>(3)</t>
    </r>
  </si>
  <si>
    <t>INTENSIDAD</t>
  </si>
  <si>
    <r>
      <t xml:space="preserve">CRÉDITOS INICIALES
</t>
    </r>
    <r>
      <rPr>
        <sz val="9"/>
        <color theme="1"/>
        <rFont val="Arial"/>
        <family val="2"/>
      </rPr>
      <t>(1)</t>
    </r>
  </si>
  <si>
    <r>
      <t xml:space="preserve">CRÉDITOS DEFINITIVOS
</t>
    </r>
    <r>
      <rPr>
        <sz val="9"/>
        <color theme="1"/>
        <rFont val="Arial"/>
        <family val="2"/>
      </rPr>
      <t>(2)</t>
    </r>
  </si>
  <si>
    <r>
      <t xml:space="preserve">PRES.MINISTERIO
</t>
    </r>
    <r>
      <rPr>
        <sz val="9"/>
        <color theme="1"/>
        <rFont val="Arial"/>
        <family val="2"/>
      </rPr>
      <t>(4)</t>
    </r>
  </si>
  <si>
    <t>%
1/4</t>
  </si>
  <si>
    <t>TOTAL PG46</t>
  </si>
  <si>
    <t xml:space="preserve">OPERACIONES NO FINANCIERAS PG46 </t>
  </si>
  <si>
    <t>CEPC</t>
  </si>
  <si>
    <t>CIS</t>
  </si>
  <si>
    <t>IEF</t>
  </si>
  <si>
    <t>INTA</t>
  </si>
  <si>
    <t>APOYO A LA INNOVACIÓN TECNOLÓGICA EN EL SECTOR DE LA DEFENSA </t>
  </si>
  <si>
    <t>ISCIII</t>
  </si>
  <si>
    <r>
      <t xml:space="preserve">CRÉDITOS INICIALES
</t>
    </r>
    <r>
      <rPr>
        <sz val="9"/>
        <color theme="1"/>
        <rFont val="Arial"/>
        <family val="2"/>
      </rPr>
      <t>(4)</t>
    </r>
  </si>
  <si>
    <r>
      <t xml:space="preserve">CRÉDITOS DEFINITIVOS
</t>
    </r>
    <r>
      <rPr>
        <sz val="9"/>
        <color theme="1"/>
        <rFont val="Arial"/>
        <family val="2"/>
      </rPr>
      <t>(5)</t>
    </r>
  </si>
  <si>
    <t>CIEMAT</t>
  </si>
  <si>
    <t>EJECUCIÓN PRESUPUESTO GASTOS PG 46</t>
  </si>
  <si>
    <t>OTROS ORGANISMOS PÚBLICOS</t>
  </si>
  <si>
    <t>CEDEX</t>
  </si>
  <si>
    <t>INNOVACIÓN TECNOLÓGICA DE LAS TELECOMUNICACIONES</t>
  </si>
  <si>
    <t>DIRECCIÓN Y SERVICIOS GENERALES DE CIENCIA, INNOVACIÓN Y UNIVERSIDADES</t>
  </si>
  <si>
    <t>INVESTIGACIÓN Y ESTUDIOS SOCIOLÓGICOS Y CONSTITUCIONALES</t>
  </si>
  <si>
    <t>INVESTIGACIÓN Y ESTUDIOS ESTADÍSTICOS Y ECONÓMICOS</t>
  </si>
  <si>
    <t>FOMENTO Y COORDINACIÓN DE LA INVESTIGACIÓN CIENTÍFICO Y TÉCNICA</t>
  </si>
  <si>
    <t>INVESTIGACIÓN Y DESARROLLO TECNOLÓGICO-INDUSTRIAL</t>
  </si>
  <si>
    <t>INVESTIGACIÓN Y EXPERIMENTACIÓN AGRARIA</t>
  </si>
  <si>
    <t>INVESTIGACIÓN OCEANOGRÁFICA Y PESQUERA</t>
  </si>
  <si>
    <t>INVESTIGACIÓN ENERGÉTICA, MEDIOAMBIENTAL Y TECNOLÓGICA</t>
  </si>
  <si>
    <t>INVESTIGACIÓN Y DESARROLLO DE LA SOCIEDAD DE LA INFORMACIÓN </t>
  </si>
  <si>
    <t>Subsector AGE</t>
  </si>
  <si>
    <t>Millones de euros</t>
  </si>
  <si>
    <t>Ejecución de los presupuestos de gastos en I+D+I del Estado por secciones. Desagregado por políticas de gasto y subsector.</t>
  </si>
  <si>
    <t>Intensidad de gasto en I+D+I por secciones respecto al presupuesto total del ministerio.</t>
  </si>
  <si>
    <r>
      <rPr>
        <sz val="9"/>
        <color theme="1"/>
        <rFont val="Calibri"/>
        <family val="2"/>
        <scheme val="minor"/>
      </rPr>
      <t>(1)</t>
    </r>
    <r>
      <rPr>
        <sz val="11"/>
        <color theme="1"/>
        <rFont val="Calibri"/>
        <family val="2"/>
        <scheme val="minor"/>
      </rPr>
      <t xml:space="preserve"> Incluye, además de Organismos Autonómos, otras entidades del Sector Público Administrativo con presupuesto limitativo </t>
    </r>
  </si>
  <si>
    <t>2018
%</t>
  </si>
  <si>
    <t>2017
%</t>
  </si>
  <si>
    <r>
      <t xml:space="preserve">CRÉDITOS INICIALES
</t>
    </r>
    <r>
      <rPr>
        <sz val="9"/>
        <color theme="1"/>
        <rFont val="Arial"/>
        <family val="2"/>
      </rPr>
      <t>(7)</t>
    </r>
  </si>
  <si>
    <r>
      <t xml:space="preserve">CRÉDITOS DEFINITIVOS
</t>
    </r>
    <r>
      <rPr>
        <sz val="9"/>
        <color theme="1"/>
        <rFont val="Arial"/>
        <family val="2"/>
      </rPr>
      <t>(8)</t>
    </r>
  </si>
  <si>
    <t>M. ASUNTOS EXTERIORES Y COOPERACIÓN </t>
  </si>
  <si>
    <t>M. DEFENSA </t>
  </si>
  <si>
    <t>M. HACIENDA Y FUNCIÓN PÚBLICA</t>
  </si>
  <si>
    <t>DIVERSOS MINISTERIOS</t>
  </si>
  <si>
    <r>
      <t xml:space="preserve">% EJECUCIÓN
</t>
    </r>
    <r>
      <rPr>
        <sz val="9"/>
        <color theme="1"/>
        <rFont val="Arial"/>
        <family val="2"/>
      </rPr>
      <t>3/2</t>
    </r>
  </si>
  <si>
    <r>
      <t xml:space="preserve">% EJECUCIÓN
</t>
    </r>
    <r>
      <rPr>
        <sz val="9"/>
        <color theme="1"/>
        <rFont val="Arial"/>
        <family val="2"/>
      </rPr>
      <t>6/5</t>
    </r>
  </si>
  <si>
    <r>
      <t xml:space="preserve">% EJECUCIÓN
</t>
    </r>
    <r>
      <rPr>
        <sz val="9"/>
        <color theme="1"/>
        <rFont val="Arial"/>
        <family val="2"/>
      </rPr>
      <t>9/8</t>
    </r>
  </si>
  <si>
    <r>
      <t xml:space="preserve">%  EJECUCIÓN
</t>
    </r>
    <r>
      <rPr>
        <sz val="9"/>
        <color theme="1"/>
        <rFont val="Arial"/>
        <family val="2"/>
      </rPr>
      <t>3/2</t>
    </r>
  </si>
  <si>
    <r>
      <t xml:space="preserve">OBLIGACIONES RECONOCIDAS NETAS
</t>
    </r>
    <r>
      <rPr>
        <sz val="8"/>
        <color theme="1"/>
        <rFont val="Arial"/>
        <family val="2"/>
      </rPr>
      <t>(3)</t>
    </r>
  </si>
  <si>
    <r>
      <t xml:space="preserve">OBLIGACIONES RECONOCIDAS NETAS
</t>
    </r>
    <r>
      <rPr>
        <sz val="8"/>
        <color theme="1"/>
        <rFont val="Arial"/>
        <family val="2"/>
      </rPr>
      <t>(6)</t>
    </r>
  </si>
  <si>
    <r>
      <rPr>
        <b/>
        <sz val="8"/>
        <color theme="1"/>
        <rFont val="Arial"/>
        <family val="2"/>
      </rPr>
      <t>% EJECUCIÓN</t>
    </r>
    <r>
      <rPr>
        <sz val="8"/>
        <color theme="1"/>
        <rFont val="Arial"/>
        <family val="2"/>
      </rPr>
      <t xml:space="preserve">
6/5</t>
    </r>
  </si>
  <si>
    <r>
      <rPr>
        <b/>
        <sz val="8"/>
        <color theme="1"/>
        <rFont val="Arial"/>
        <family val="2"/>
      </rPr>
      <t>% EJECUCIÓN</t>
    </r>
    <r>
      <rPr>
        <sz val="8"/>
        <color theme="1"/>
        <rFont val="Arial"/>
        <family val="2"/>
      </rPr>
      <t xml:space="preserve">
3/2</t>
    </r>
  </si>
  <si>
    <t>Desagregado por capítulos</t>
  </si>
  <si>
    <t>44. Sector Público Estatal</t>
  </si>
  <si>
    <t>45. CCAA</t>
  </si>
  <si>
    <t>46. Entidades Locales</t>
  </si>
  <si>
    <t>47. Empresas privadas</t>
  </si>
  <si>
    <t>48. IPSFL</t>
  </si>
  <si>
    <t>49. Al exterior</t>
  </si>
  <si>
    <t>41. OOAA</t>
  </si>
  <si>
    <t>ORGANISMOS PÚBLICOS DE INVESTIGACIÓN</t>
  </si>
  <si>
    <t>TOTALES OTROS ORGANISMOS PÚBLICOS</t>
  </si>
  <si>
    <t>TOTALES INTA</t>
  </si>
  <si>
    <t>TOTALES ISCIII</t>
  </si>
  <si>
    <t>TOTALES CEPC</t>
  </si>
  <si>
    <t>TOTALES CIS</t>
  </si>
  <si>
    <t>TOTALES IEF</t>
  </si>
  <si>
    <t>TOTALES CEDEX</t>
  </si>
  <si>
    <t>TOTALES PROGRAMA 465A</t>
  </si>
  <si>
    <t>TOTALES AEI</t>
  </si>
  <si>
    <t>TOTALES PROGRAMA 463B</t>
  </si>
  <si>
    <t>TOTALES POLÍTICA DE GASTO 46</t>
  </si>
  <si>
    <t>Ejecución de la Política de Gastos 46 del Estado por programas de gasto</t>
  </si>
  <si>
    <t>EJECUCIÓN DE LA POLÍTICA DE GASTOS 46 DEL ESTADO POR PROGRAMAS DE GASTO</t>
  </si>
  <si>
    <r>
      <t xml:space="preserve">CREDITOS INICIALES
</t>
    </r>
    <r>
      <rPr>
        <sz val="9"/>
        <color theme="1"/>
        <rFont val="Arial"/>
        <family val="2"/>
      </rPr>
      <t>(10)</t>
    </r>
  </si>
  <si>
    <r>
      <t xml:space="preserve">CREDITOS DEFINITIVOS
</t>
    </r>
    <r>
      <rPr>
        <sz val="9"/>
        <color theme="1"/>
        <rFont val="Arial"/>
        <family val="2"/>
      </rPr>
      <t>(11)</t>
    </r>
  </si>
  <si>
    <r>
      <t xml:space="preserve">OBLIGACIONES RECONOCIDAS NETAS
</t>
    </r>
    <r>
      <rPr>
        <sz val="9"/>
        <color theme="1"/>
        <rFont val="Arial"/>
        <family val="2"/>
      </rPr>
      <t>(12)</t>
    </r>
  </si>
  <si>
    <r>
      <t xml:space="preserve">% EJECUCIÓN
</t>
    </r>
    <r>
      <rPr>
        <sz val="9"/>
        <color theme="1"/>
        <rFont val="Arial"/>
        <family val="2"/>
      </rPr>
      <t>12/11</t>
    </r>
  </si>
  <si>
    <t>2020-2019</t>
  </si>
  <si>
    <r>
      <t xml:space="preserve">TOTAL
</t>
    </r>
    <r>
      <rPr>
        <sz val="11"/>
        <color theme="1"/>
        <rFont val="Calibri"/>
        <family val="2"/>
        <scheme val="minor"/>
      </rPr>
      <t>(4)</t>
    </r>
  </si>
  <si>
    <t>EJECUCIÓN PRESUPUESTO GASTOS DEL ESTADO EN I+D+I POR SECCIONES</t>
  </si>
  <si>
    <t>2019
%</t>
  </si>
  <si>
    <t>2020
%</t>
  </si>
  <si>
    <r>
      <t xml:space="preserve">CRÉDITOS INICIALES
</t>
    </r>
    <r>
      <rPr>
        <sz val="9"/>
        <color theme="1"/>
        <rFont val="Arial"/>
        <family val="2"/>
      </rPr>
      <t>(10)</t>
    </r>
  </si>
  <si>
    <r>
      <t xml:space="preserve">CRÉDITOS DEFINITIVOS
</t>
    </r>
    <r>
      <rPr>
        <sz val="9"/>
        <color theme="1"/>
        <rFont val="Arial"/>
        <family val="2"/>
      </rPr>
      <t>(11)</t>
    </r>
  </si>
  <si>
    <r>
      <t xml:space="preserve">2020-2019 (C.I.)
</t>
    </r>
    <r>
      <rPr>
        <sz val="9"/>
        <color theme="1"/>
        <rFont val="Arial"/>
        <family val="2"/>
      </rPr>
      <t>1/4</t>
    </r>
  </si>
  <si>
    <r>
      <t xml:space="preserve">2020-2019 (ORN)
</t>
    </r>
    <r>
      <rPr>
        <sz val="9"/>
        <color theme="1"/>
        <rFont val="Arial"/>
        <family val="2"/>
      </rPr>
      <t>3/6</t>
    </r>
  </si>
  <si>
    <r>
      <t xml:space="preserve">2020-2019 (C.D.)
</t>
    </r>
    <r>
      <rPr>
        <sz val="9"/>
        <color theme="1"/>
        <rFont val="Arial"/>
        <family val="2"/>
      </rPr>
      <t>2/5</t>
    </r>
  </si>
  <si>
    <t>Ejecución de los presupuestos de gastos en I+D+I del Estado por secciones. Desagregado por capítulos y políticas de gasto.</t>
  </si>
  <si>
    <t>EJECUCIÓN PRESUPUESTO GASTOS DEL ESTADO EN I+D+I POR SECCIONES- 2019</t>
  </si>
  <si>
    <t>MINISTERIO DE CIENCIA, INNOVACIÓN Y UNIVERSIDADES</t>
  </si>
  <si>
    <t>EJECUCIÓN PRESUPUESTO GASTOS DEL ESTADO EN I+D+I POR SECCIONES- 2018</t>
  </si>
  <si>
    <t>MINISTERIO DE ASUNTOS EXTERIORES Y COOPERACIÓN </t>
  </si>
  <si>
    <t>MINISTERIO DE HACIENDA Y FUNCIÓN PÚBLICA</t>
  </si>
  <si>
    <t>MINISTERIO DE INTERIOR</t>
  </si>
  <si>
    <t>MINISTERIO DE EDUCACIÓN, CULTURA Y DEPORTE</t>
  </si>
  <si>
    <t>MINISTERIO DE EMPLEO Y SEGURIDAD SOCIAL</t>
  </si>
  <si>
    <t>MINISTERIO DE ENERGÍA, TURISMO Y AGENDA DIGITAL</t>
  </si>
  <si>
    <t>MINISTERIO DE AGRICULTURA Y PESCA, ALIMENTACIÓN Y MEDIO AMBIENTE</t>
  </si>
  <si>
    <t>MINISTERIO DE LA PRESIDENCIA Y PARA LAS ADMINISTRACIONES TERRITORIALES</t>
  </si>
  <si>
    <t>MINISTERIO DE SANIDAD, SERVICIOS SOCIALES E IGUALDAD</t>
  </si>
  <si>
    <t>MINISTERIO DE ECONOMÍA, INDUSTRIA Y COMPETITIVIDAD</t>
  </si>
  <si>
    <t>EJECUCIÓN PRESUPUESTO GASTOS DEL ESTADO EN I+D+I POR SECCIONES- 2017</t>
  </si>
  <si>
    <t>GASTOS DE DIVERSOS MINISTERIOS </t>
  </si>
  <si>
    <t>EJECUCIÓN PRESUPUESTO GASTOS DEL ESTADO EN I+D+I POR SECCIONES- 2020</t>
  </si>
  <si>
    <t>TASA DE VARIACIÓN ANUAL</t>
  </si>
  <si>
    <t>Política de Gastos 46 de los PGE- créditos iniciales. Tasa de variación anual e intensidad respecto al presupuesto total. Desagregación económica (operaciones no financieras/operaciones financieras/cap.7/cap.8)</t>
  </si>
  <si>
    <t>DISTRIBUCIÓN DE C. INICIALES POR PROGRAMA DE GASTO
%</t>
  </si>
  <si>
    <t>PG46</t>
  </si>
  <si>
    <r>
      <t xml:space="preserve">2019-2018 (ORN)
</t>
    </r>
    <r>
      <rPr>
        <sz val="9"/>
        <color theme="1"/>
        <rFont val="Arial"/>
        <family val="2"/>
      </rPr>
      <t>3/6</t>
    </r>
  </si>
  <si>
    <r>
      <t xml:space="preserve">2019-2018 (C.I.)
</t>
    </r>
    <r>
      <rPr>
        <sz val="9"/>
        <color theme="1"/>
        <rFont val="Arial"/>
        <family val="2"/>
      </rPr>
      <t>1/4</t>
    </r>
  </si>
  <si>
    <r>
      <t xml:space="preserve">2019-2018 (C.D.)
</t>
    </r>
    <r>
      <rPr>
        <sz val="9"/>
        <color theme="1"/>
        <rFont val="Arial"/>
        <family val="2"/>
      </rPr>
      <t>2/5</t>
    </r>
  </si>
  <si>
    <r>
      <t xml:space="preserve">2018-2017 (C.I.)
</t>
    </r>
    <r>
      <rPr>
        <sz val="9"/>
        <color theme="1"/>
        <rFont val="Arial"/>
        <family val="2"/>
      </rPr>
      <t>1/4</t>
    </r>
  </si>
  <si>
    <r>
      <t xml:space="preserve">2018-2017 (C.D.)
</t>
    </r>
    <r>
      <rPr>
        <sz val="9"/>
        <color theme="1"/>
        <rFont val="Arial"/>
        <family val="2"/>
      </rPr>
      <t>2/5</t>
    </r>
  </si>
  <si>
    <r>
      <t xml:space="preserve">2018-2017 (ORN)
</t>
    </r>
    <r>
      <rPr>
        <sz val="9"/>
        <color theme="1"/>
        <rFont val="Arial"/>
        <family val="2"/>
      </rPr>
      <t>3/6</t>
    </r>
  </si>
  <si>
    <t>Ejecución del presupuesto de gastos en I+D+I de la Agencia Estatal de Investigación. Porcentaje de ejecución y tasa de variación anual.</t>
  </si>
  <si>
    <t>Ejecución del presupuesto de gastos en I+D+I del Instituto de Salud Carlos III. Porcentaje de ejecución y tasa de variación anual.</t>
  </si>
  <si>
    <t>Ejecución de la Política de Gastos 46 de los Organismos Públicos de Investigación. Porcentaje de ejecución, tasa de variación anual y peso respecto a la PG46</t>
  </si>
  <si>
    <r>
      <t xml:space="preserve">Subsector OO.AA. </t>
    </r>
    <r>
      <rPr>
        <sz val="9"/>
        <rFont val="Arial"/>
        <family val="2"/>
      </rPr>
      <t>(1)</t>
    </r>
  </si>
  <si>
    <t>Ejecución del presupuesto de gastos en I+D+I del Estado. Desagregado por capítulos y Políticas de Gastos. Porcentaje de ejecución y tasa de variación anual.</t>
  </si>
  <si>
    <t>TOTALES ORGANISMOS PÚBLICOS DE INVESTIGACIÓN</t>
  </si>
  <si>
    <t>TOTALES MINISTERIOS</t>
  </si>
  <si>
    <t>TOTALES FGU</t>
  </si>
  <si>
    <t>ND</t>
  </si>
  <si>
    <r>
      <t xml:space="preserve">2021-2020 (C.I.)
</t>
    </r>
    <r>
      <rPr>
        <sz val="9"/>
        <color theme="1"/>
        <rFont val="Arial"/>
        <family val="2"/>
      </rPr>
      <t>1/4</t>
    </r>
  </si>
  <si>
    <r>
      <t xml:space="preserve">2021-2020 (C.D.)
</t>
    </r>
    <r>
      <rPr>
        <sz val="9"/>
        <color theme="1"/>
        <rFont val="Arial"/>
        <family val="2"/>
      </rPr>
      <t>2/5</t>
    </r>
  </si>
  <si>
    <r>
      <t xml:space="preserve">2021-2020 (ORN)
</t>
    </r>
    <r>
      <rPr>
        <sz val="9"/>
        <color theme="1"/>
        <rFont val="Arial"/>
        <family val="2"/>
      </rPr>
      <t>3/6</t>
    </r>
  </si>
  <si>
    <r>
      <t xml:space="preserve">CREDITOS INICIALES
</t>
    </r>
    <r>
      <rPr>
        <sz val="9"/>
        <color theme="1"/>
        <rFont val="Arial"/>
        <family val="2"/>
      </rPr>
      <t>(13)</t>
    </r>
  </si>
  <si>
    <r>
      <t xml:space="preserve">CREDITOS DEFINITIVOS
</t>
    </r>
    <r>
      <rPr>
        <sz val="9"/>
        <color theme="1"/>
        <rFont val="Arial"/>
        <family val="2"/>
      </rPr>
      <t>(14)</t>
    </r>
  </si>
  <si>
    <r>
      <t xml:space="preserve">OBLIGACIONES RECONOCIDAS NETAS
</t>
    </r>
    <r>
      <rPr>
        <sz val="9"/>
        <color theme="1"/>
        <rFont val="Arial"/>
        <family val="2"/>
      </rPr>
      <t>(15)</t>
    </r>
  </si>
  <si>
    <r>
      <t xml:space="preserve">TOTAL
</t>
    </r>
    <r>
      <rPr>
        <sz val="11"/>
        <color theme="1"/>
        <rFont val="Calibri"/>
        <family val="2"/>
        <scheme val="minor"/>
      </rPr>
      <t>(5)</t>
    </r>
  </si>
  <si>
    <t>2021-2020</t>
  </si>
  <si>
    <r>
      <t xml:space="preserve">PGE TOTAL
</t>
    </r>
    <r>
      <rPr>
        <sz val="11"/>
        <color theme="1"/>
        <rFont val="Calibri"/>
        <family val="2"/>
        <scheme val="minor"/>
      </rPr>
      <t>(9)</t>
    </r>
  </si>
  <si>
    <r>
      <t xml:space="preserve">PGE TOTAL
</t>
    </r>
    <r>
      <rPr>
        <sz val="11"/>
        <color theme="1"/>
        <rFont val="Calibri"/>
        <family val="2"/>
        <scheme val="minor"/>
      </rPr>
      <t>(10)</t>
    </r>
  </si>
  <si>
    <t>MINISTERIO DE TRANSPORTES, MOVILIDAD Y AGENDA URBANA</t>
  </si>
  <si>
    <t>MINISTERIO DE TRABAJO Y ECONOMÍA SOCIAL</t>
  </si>
  <si>
    <t>MINISTERIO PARA LA TRANSICIÓN ECOLÓGICA Y EL RETO DEMOGRÁFICO</t>
  </si>
  <si>
    <t>MINISTERIO DE LA PRESIDENCIA, RELACIONES CON LAS CORTES Y MEMORIA DEMOCRÁTICA</t>
  </si>
  <si>
    <t>MINISTERIO DE SANIDAD</t>
  </si>
  <si>
    <t>MINISTERIO DE ASUNTOS ECONÓMICOS Y TRANSFORMACIÓN DIGITAL</t>
  </si>
  <si>
    <t>MINISTERIO DE CIENCIA E INNOVACIÓN</t>
  </si>
  <si>
    <t>29</t>
  </si>
  <si>
    <t>MINISTERIO DE DERECHOS SOCIALES Y AGENDA 2030</t>
  </si>
  <si>
    <t>30</t>
  </si>
  <si>
    <t>MINISTERIO DE IGUALDAD</t>
  </si>
  <si>
    <t>31</t>
  </si>
  <si>
    <t>33</t>
  </si>
  <si>
    <t>MINISTERIO DE CONSUMO</t>
  </si>
  <si>
    <t>MINISTERIO DE UNIVERSIDADES</t>
  </si>
  <si>
    <t>TOTAL FGU</t>
  </si>
  <si>
    <t>EJECUCIÓN PRESUPUESTO GASTOS DEL ESTADO EN I+D+I POR SECCIONES- 2021</t>
  </si>
  <si>
    <t>MINISTERIO DE ASUNTOS EXTERIORES, UNIÓN EUROPEA Y COOPERACIÓN</t>
  </si>
  <si>
    <t>MINISTERIO PARA LA  TRANSICIÓN ECOLÓGICA Y EL RETO DEMOGRÁFICO</t>
  </si>
  <si>
    <t>MINISTERIO DE PRESIDENCIA Y PARA LAS ADM.TERRITORIALES</t>
  </si>
  <si>
    <t xml:space="preserve">MINISTERIO DE CIENCIA E INNOVACIÓN </t>
  </si>
  <si>
    <t>MINISTERIO  DE IGUALDAD</t>
  </si>
  <si>
    <t>MINISTERIO  DE CONSUMO</t>
  </si>
  <si>
    <t>MINISTERIO  DE UNIVERSIDADES</t>
  </si>
  <si>
    <t>OPERACIONES NO FINANCIERAS FGU</t>
  </si>
  <si>
    <t>460A</t>
  </si>
  <si>
    <t>460B</t>
  </si>
  <si>
    <t>460C</t>
  </si>
  <si>
    <t>460D</t>
  </si>
  <si>
    <t>460E</t>
  </si>
  <si>
    <t>TOTALES POLÍTICA DE GASTO 46- FONDOS NACIONALES</t>
  </si>
  <si>
    <t>TOTALES POLÍTICA DE GASTO 46- FONDOS MRR</t>
  </si>
  <si>
    <t>INVESTIGACIÓN, DESARROLLO E INNOVACIÓN. MECANISMO DE RECUPERACIÓN Y RESILIENCIA</t>
  </si>
  <si>
    <t>INVESTIGACIÓN Y DESARROLLO DE LA SOCIEDAD DE LA INFORMACIÓN. MECANISMO DE RECUPERACIÓN Y RESILIENCIA</t>
  </si>
  <si>
    <t>INNOVACIÓN TECNOLÓGICA DE LAS TELECOMUNICACIONES. MECANISMO DE RECUPERACIÓN Y RESILIENCIA</t>
  </si>
  <si>
    <t>FOMENTO Y COORDINACIÓN DE LA INVESTIGACIÓN CIENTÍFICO Y TÉCNICA. MECANISMO DE RECUPERACIÓN Y RESILIENCIA</t>
  </si>
  <si>
    <t>INVESTIGACIÓN Y DESARROLLO TECNOLÓGICO-INDUSTRIAL. MECANISMO DE RECUPERACIÓN Y RESILIENCIA</t>
  </si>
  <si>
    <t>TOTALES FONDOS NACIONALES</t>
  </si>
  <si>
    <t>TOTALES FONDOS MRR</t>
  </si>
  <si>
    <t>TOTALES PROGRAMA 000X-Fondos nacionales</t>
  </si>
  <si>
    <t>TOTALES PROGRAMA 000X-Fondos MRR</t>
  </si>
  <si>
    <t>TOTALES PROGRAMA 460D-Fondos MRR</t>
  </si>
  <si>
    <r>
      <t xml:space="preserve">CRÉDITOS INICIALES
</t>
    </r>
    <r>
      <rPr>
        <sz val="9"/>
        <color theme="1"/>
        <rFont val="Arial"/>
        <family val="2"/>
      </rPr>
      <t>(13)</t>
    </r>
  </si>
  <si>
    <r>
      <t xml:space="preserve">CRÉDITOS DEFINITIVOS
</t>
    </r>
    <r>
      <rPr>
        <sz val="9"/>
        <color theme="1"/>
        <rFont val="Arial"/>
        <family val="2"/>
      </rPr>
      <t>(14)</t>
    </r>
  </si>
  <si>
    <r>
      <t xml:space="preserve">% EJECUCIÓN
</t>
    </r>
    <r>
      <rPr>
        <sz val="9"/>
        <color theme="1"/>
        <rFont val="Arial"/>
        <family val="2"/>
      </rPr>
      <t>15/14</t>
    </r>
  </si>
  <si>
    <t>2021
%</t>
  </si>
  <si>
    <r>
      <t>ISCIII.</t>
    </r>
    <r>
      <rPr>
        <sz val="9"/>
        <rFont val="Arial"/>
        <family val="2"/>
      </rPr>
      <t>MRR</t>
    </r>
  </si>
  <si>
    <r>
      <t>CIEMAT.</t>
    </r>
    <r>
      <rPr>
        <sz val="9"/>
        <rFont val="Arial"/>
        <family val="2"/>
      </rPr>
      <t>MRR</t>
    </r>
  </si>
  <si>
    <r>
      <t xml:space="preserve">TOTALES CIEMAT. </t>
    </r>
    <r>
      <rPr>
        <sz val="9"/>
        <rFont val="Arial"/>
        <family val="2"/>
      </rPr>
      <t>MRR</t>
    </r>
  </si>
  <si>
    <r>
      <t xml:space="preserve">TOTALES ISCIII. </t>
    </r>
    <r>
      <rPr>
        <sz val="9"/>
        <rFont val="Arial"/>
        <family val="2"/>
      </rPr>
      <t>MRR</t>
    </r>
  </si>
  <si>
    <r>
      <t xml:space="preserve">CEDEX. </t>
    </r>
    <r>
      <rPr>
        <sz val="9"/>
        <rFont val="Arial"/>
        <family val="2"/>
      </rPr>
      <t>MRR</t>
    </r>
  </si>
  <si>
    <r>
      <t xml:space="preserve">CREDITOS INICIALES
</t>
    </r>
    <r>
      <rPr>
        <sz val="9"/>
        <color theme="1"/>
        <rFont val="Arial"/>
        <family val="2"/>
      </rPr>
      <t>(16)</t>
    </r>
  </si>
  <si>
    <r>
      <t xml:space="preserve">CREDITOS DEFINITIVOS
</t>
    </r>
    <r>
      <rPr>
        <sz val="9"/>
        <color theme="1"/>
        <rFont val="Arial"/>
        <family val="2"/>
      </rPr>
      <t>(17)</t>
    </r>
  </si>
  <si>
    <r>
      <t xml:space="preserve">OBLIGACIONES RECONOCIDAS NETAS
</t>
    </r>
    <r>
      <rPr>
        <sz val="9"/>
        <color theme="1"/>
        <rFont val="Arial"/>
        <family val="2"/>
      </rPr>
      <t>(18)</t>
    </r>
  </si>
  <si>
    <r>
      <t xml:space="preserve">2022-2021 (C.I.)
</t>
    </r>
    <r>
      <rPr>
        <sz val="9"/>
        <color theme="1"/>
        <rFont val="Arial"/>
        <family val="2"/>
      </rPr>
      <t>1/4</t>
    </r>
  </si>
  <si>
    <r>
      <t xml:space="preserve">2022-2021 (C.D.)
</t>
    </r>
    <r>
      <rPr>
        <sz val="9"/>
        <color theme="1"/>
        <rFont val="Arial"/>
        <family val="2"/>
      </rPr>
      <t>2/5</t>
    </r>
  </si>
  <si>
    <r>
      <t xml:space="preserve">2022-2021 (ORN)
</t>
    </r>
    <r>
      <rPr>
        <sz val="9"/>
        <color theme="1"/>
        <rFont val="Arial"/>
        <family val="2"/>
      </rPr>
      <t>3/6</t>
    </r>
  </si>
  <si>
    <r>
      <t xml:space="preserve">TOTAL
</t>
    </r>
    <r>
      <rPr>
        <sz val="11"/>
        <color theme="1"/>
        <rFont val="Calibri"/>
        <family val="2"/>
        <scheme val="minor"/>
      </rPr>
      <t>(6)</t>
    </r>
  </si>
  <si>
    <t>2022-2021</t>
  </si>
  <si>
    <t>GASTOS EN I+D+I
CRÉDITOS INICIALES</t>
  </si>
  <si>
    <t>MINISTERIO DE HACIENDA Y FUNCIÓN PÚBLICA</t>
  </si>
  <si>
    <t xml:space="preserve">(1) Incluye, además de Organismos Autonómos, otras entidades del Sector Público Administrativo con presupuesto limitativo </t>
  </si>
  <si>
    <r>
      <t xml:space="preserve">CRÉDITOS INICIALES
</t>
    </r>
    <r>
      <rPr>
        <sz val="9"/>
        <color theme="1"/>
        <rFont val="Arial"/>
        <family val="2"/>
      </rPr>
      <t>(16)</t>
    </r>
  </si>
  <si>
    <r>
      <t xml:space="preserve">CRÉDITOS DEFINITIVOS
</t>
    </r>
    <r>
      <rPr>
        <sz val="9"/>
        <color theme="1"/>
        <rFont val="Arial"/>
        <family val="2"/>
      </rPr>
      <t>(17)</t>
    </r>
  </si>
  <si>
    <r>
      <t xml:space="preserve">% EJECUCIÓN
</t>
    </r>
    <r>
      <rPr>
        <sz val="9"/>
        <color theme="1"/>
        <rFont val="Arial"/>
        <family val="2"/>
      </rPr>
      <t>18/17</t>
    </r>
  </si>
  <si>
    <t>2022
%</t>
  </si>
  <si>
    <t>C01.I01 Zonas de bajas emisiones y transformación del transporte urbano y metropolitano. I+D+i+Digitalización</t>
  </si>
  <si>
    <t>C06.I02 Red Transeuropea de Transporte. Otras actuaciones. I+D+i+Digitalización</t>
  </si>
  <si>
    <t>C11.I01 Modernización de la Administración General del Estado. I+D+i+Digitalización</t>
  </si>
  <si>
    <t>C12.I01 Espacios de datos sectoriales (contribución a proyectos tractores de digitalización de los sectores productivos estratégicos)</t>
  </si>
  <si>
    <t>C12.I02 Programa de impulso de la Competitividad y Sostenibilidad Industrial. I+D+i+Digitalización</t>
  </si>
  <si>
    <t>C13.I01 Emprendimiento. I+D+i+Digitalización</t>
  </si>
  <si>
    <t>46AA</t>
  </si>
  <si>
    <t>46FB</t>
  </si>
  <si>
    <t>46KA</t>
  </si>
  <si>
    <t>46LA</t>
  </si>
  <si>
    <t>46LB</t>
  </si>
  <si>
    <t>46MA</t>
  </si>
  <si>
    <t>46MC</t>
  </si>
  <si>
    <t>46NB</t>
  </si>
  <si>
    <t>46OA</t>
  </si>
  <si>
    <t>46OB</t>
  </si>
  <si>
    <t>46OC</t>
  </si>
  <si>
    <t>46OD</t>
  </si>
  <si>
    <t>46OE</t>
  </si>
  <si>
    <t>46OG</t>
  </si>
  <si>
    <t>46PR</t>
  </si>
  <si>
    <t>46QA</t>
  </si>
  <si>
    <t>46QB</t>
  </si>
  <si>
    <t>46QC</t>
  </si>
  <si>
    <t>46QD</t>
  </si>
  <si>
    <t>46QE</t>
  </si>
  <si>
    <t>46QF</t>
  </si>
  <si>
    <t>46QG</t>
  </si>
  <si>
    <t>46QI</t>
  </si>
  <si>
    <t>46RF</t>
  </si>
  <si>
    <t>46SA</t>
  </si>
  <si>
    <t>46SD</t>
  </si>
  <si>
    <t>46UD</t>
  </si>
  <si>
    <t>46UE</t>
  </si>
  <si>
    <t>C13.I03 Digitalización e Innovación I. I+D+i+Digitalización</t>
  </si>
  <si>
    <t>C14.I02 Programa de digitalización e inteligencia para destinos y sector turístico. I+D+i+Digitalización</t>
  </si>
  <si>
    <t>C15.I01 Favorecer la vertebración territorial mediante despliegue de redes: Extensión de la banda ancha ultrarrápida y cobertura en movilidad de 30 Mbps</t>
  </si>
  <si>
    <t>C15.I02 Refuerzo de conectividad en centros de referencia, motores socioeconómicos y proyectos tractores de digitalización sectorial</t>
  </si>
  <si>
    <t>C15.I03 Bonos de conectividad para PYMES y colectivos vulnerables</t>
  </si>
  <si>
    <t>C15.I04 Renovación y sostenibilidad de infraestructuras</t>
  </si>
  <si>
    <t>C15.I05 Despliegue de infraestructuras digitales transfronterizas. I+D+i+Digitalización</t>
  </si>
  <si>
    <t>C15.I07 Ciberseguridad: Fortalecimiento de las capacidades de ciudadanos, PYMES y profesionales; e Impulso del ecosistema del sector</t>
  </si>
  <si>
    <t>C16.R01 Estrategia Nacional de IA</t>
  </si>
  <si>
    <t>C17.I01 Planes Complementarios con CCAA</t>
  </si>
  <si>
    <t>C17.I02 Fortalecimiento de las capacidades, infraestructuras y equipamientos de los agentes del SECTI</t>
  </si>
  <si>
    <t>C17.I03 Nuevos proyectos I+D+I Publico Privados, Interdisciplinares, Pruebas de concepto y concesión de ayudas consecuencia de convocatorias competitivas internacionales. I+D de vanguardia orientada a retos de la sociedad. Compra pública pre-comercial</t>
  </si>
  <si>
    <t>C17.I04 Nueva carrera científica</t>
  </si>
  <si>
    <t>C17.I05 Reforma de capacidades del sistema nacional de ciencia, tecnología e innovación: Transferencia de conocimiento</t>
  </si>
  <si>
    <t>C17.I06 Reforma de capacidades del sistema nacional de ciencia, tecnología e innovación: Salud</t>
  </si>
  <si>
    <t>C17.I07 Reforma de capacidades del sistema nacional de ciencia, tecnología e innovación: Medioambiente, cambio climático y energía</t>
  </si>
  <si>
    <t>C17.I09 Reforma de capacidades del sistema nacional de ciencia, tecnología e innovación: Sector aeroespacial</t>
  </si>
  <si>
    <t>C18.I06 Data lake Sanitario</t>
  </si>
  <si>
    <t>C19.I01 Competencias digitales transversales. I+D+i+Digitalización</t>
  </si>
  <si>
    <t>C19.I04 Profesionales digitales</t>
  </si>
  <si>
    <t>C21.I04 Formación y capacitación del personal docente e investigador</t>
  </si>
  <si>
    <t>C21.I05 Mejora de infraestructuras digitales, el equipamiento, las tecnologías, la docencia y la evaluación digitales universitarios</t>
  </si>
  <si>
    <t>(2) A partir de los PGE de 2022 el CSIC integra el INIA, el IEO y el IGME, por tanto para calcular la variación anual 2022-2021 se ha tenido en cuenta la suma total de los créditos de los organismos que están incluidos en el CSIC.</t>
  </si>
  <si>
    <t xml:space="preserve">(1) No incluye el IAC porque a partir de 2014 pasa a ser un organismo con presupuesto no limitativo. </t>
  </si>
  <si>
    <r>
      <t>TOTALES OPIS</t>
    </r>
    <r>
      <rPr>
        <sz val="8"/>
        <rFont val="Arial"/>
        <family val="2"/>
      </rPr>
      <t xml:space="preserve"> </t>
    </r>
    <r>
      <rPr>
        <i/>
        <sz val="9"/>
        <rFont val="Arial"/>
        <family val="2"/>
      </rPr>
      <t>(1)</t>
    </r>
  </si>
  <si>
    <r>
      <t xml:space="preserve">CSIC </t>
    </r>
    <r>
      <rPr>
        <i/>
        <sz val="9"/>
        <rFont val="Arial"/>
        <family val="2"/>
      </rPr>
      <t>(2)</t>
    </r>
  </si>
  <si>
    <r>
      <t>CSIC.</t>
    </r>
    <r>
      <rPr>
        <sz val="9"/>
        <rFont val="Arial"/>
        <family val="2"/>
      </rPr>
      <t>MRR</t>
    </r>
    <r>
      <rPr>
        <b/>
        <sz val="9"/>
        <rFont val="Arial"/>
        <family val="2"/>
      </rPr>
      <t xml:space="preserve">  </t>
    </r>
    <r>
      <rPr>
        <i/>
        <sz val="9"/>
        <rFont val="Arial"/>
        <family val="2"/>
      </rPr>
      <t>(2)</t>
    </r>
  </si>
  <si>
    <r>
      <t>TOTALES CSIC</t>
    </r>
    <r>
      <rPr>
        <b/>
        <i/>
        <sz val="9"/>
        <rFont val="Arial"/>
        <family val="2"/>
      </rPr>
      <t xml:space="preserve"> </t>
    </r>
    <r>
      <rPr>
        <i/>
        <sz val="9"/>
        <rFont val="Arial"/>
        <family val="2"/>
      </rPr>
      <t>(2)</t>
    </r>
  </si>
  <si>
    <r>
      <t xml:space="preserve">TOTALES CSIC. </t>
    </r>
    <r>
      <rPr>
        <sz val="9"/>
        <rFont val="Arial"/>
        <family val="2"/>
      </rPr>
      <t>MRR</t>
    </r>
    <r>
      <rPr>
        <b/>
        <sz val="9"/>
        <rFont val="Arial"/>
        <family val="2"/>
      </rPr>
      <t xml:space="preserve"> </t>
    </r>
    <r>
      <rPr>
        <i/>
        <sz val="9"/>
        <rFont val="Arial"/>
        <family val="2"/>
      </rPr>
      <t>(2)</t>
    </r>
  </si>
  <si>
    <t>NA</t>
  </si>
  <si>
    <r>
      <t xml:space="preserve">INIA-CSIC </t>
    </r>
    <r>
      <rPr>
        <i/>
        <sz val="9"/>
        <rFont val="Arial"/>
        <family val="2"/>
      </rPr>
      <t>(2)</t>
    </r>
  </si>
  <si>
    <r>
      <t>INIA-CSIC.</t>
    </r>
    <r>
      <rPr>
        <sz val="9"/>
        <rFont val="Arial"/>
        <family val="2"/>
      </rPr>
      <t>MRR</t>
    </r>
    <r>
      <rPr>
        <i/>
        <sz val="9"/>
        <rFont val="Arial"/>
        <family val="2"/>
      </rPr>
      <t xml:space="preserve"> (2)</t>
    </r>
  </si>
  <si>
    <r>
      <t xml:space="preserve">IEO-CSIC </t>
    </r>
    <r>
      <rPr>
        <i/>
        <sz val="9"/>
        <rFont val="Arial"/>
        <family val="2"/>
      </rPr>
      <t>(2)</t>
    </r>
  </si>
  <si>
    <r>
      <t xml:space="preserve">IGME-CSIC </t>
    </r>
    <r>
      <rPr>
        <i/>
        <sz val="9"/>
        <rFont val="Arial"/>
        <family val="2"/>
      </rPr>
      <t>(2)</t>
    </r>
  </si>
  <si>
    <r>
      <t>IGME-CSIC.</t>
    </r>
    <r>
      <rPr>
        <sz val="9"/>
        <rFont val="Arial"/>
        <family val="2"/>
      </rPr>
      <t>MRR</t>
    </r>
    <r>
      <rPr>
        <b/>
        <sz val="9"/>
        <rFont val="Arial"/>
        <family val="2"/>
      </rPr>
      <t xml:space="preserve"> </t>
    </r>
    <r>
      <rPr>
        <i/>
        <sz val="9"/>
        <rFont val="Arial"/>
        <family val="2"/>
      </rPr>
      <t>(2)</t>
    </r>
  </si>
  <si>
    <r>
      <t>TOTALES INIA-CSIC</t>
    </r>
    <r>
      <rPr>
        <i/>
        <sz val="9"/>
        <rFont val="Arial"/>
        <family val="2"/>
      </rPr>
      <t xml:space="preserve"> (2)</t>
    </r>
  </si>
  <si>
    <r>
      <t xml:space="preserve">TOTALES INIA-CSIC. </t>
    </r>
    <r>
      <rPr>
        <sz val="9"/>
        <rFont val="Arial"/>
        <family val="2"/>
      </rPr>
      <t>MRR</t>
    </r>
    <r>
      <rPr>
        <b/>
        <sz val="9"/>
        <rFont val="Arial"/>
        <family val="2"/>
      </rPr>
      <t xml:space="preserve"> </t>
    </r>
    <r>
      <rPr>
        <i/>
        <sz val="9"/>
        <rFont val="Arial"/>
        <family val="2"/>
      </rPr>
      <t>(2)</t>
    </r>
  </si>
  <si>
    <r>
      <t>TOTALES IEO-CSIC</t>
    </r>
    <r>
      <rPr>
        <i/>
        <sz val="9"/>
        <rFont val="Arial"/>
        <family val="2"/>
      </rPr>
      <t xml:space="preserve"> (2)</t>
    </r>
  </si>
  <si>
    <r>
      <t xml:space="preserve">TOTALES IEO-CSIC. </t>
    </r>
    <r>
      <rPr>
        <sz val="9"/>
        <rFont val="Arial"/>
        <family val="2"/>
      </rPr>
      <t>MRR</t>
    </r>
    <r>
      <rPr>
        <i/>
        <sz val="9"/>
        <rFont val="Arial"/>
        <family val="2"/>
      </rPr>
      <t xml:space="preserve"> (2)</t>
    </r>
  </si>
  <si>
    <r>
      <t xml:space="preserve">TOTATES IGME-CSIC </t>
    </r>
    <r>
      <rPr>
        <i/>
        <sz val="9"/>
        <rFont val="Arial"/>
        <family val="2"/>
      </rPr>
      <t>(2)</t>
    </r>
  </si>
  <si>
    <t>DISTRIBUCIÓN DE C. INICIALES RESPECTO A LA PG46</t>
  </si>
  <si>
    <t>TOTALES PG 46-Fondos MRR</t>
  </si>
  <si>
    <t>PG 46 MRR</t>
  </si>
  <si>
    <r>
      <t>INTA</t>
    </r>
    <r>
      <rPr>
        <sz val="9"/>
        <rFont val="Arial"/>
        <family val="2"/>
      </rPr>
      <t>.MRR</t>
    </r>
  </si>
  <si>
    <r>
      <t xml:space="preserve">TOTALES INTA. </t>
    </r>
    <r>
      <rPr>
        <sz val="9"/>
        <rFont val="Arial"/>
        <family val="2"/>
      </rPr>
      <t>MRR</t>
    </r>
    <r>
      <rPr>
        <i/>
        <sz val="9"/>
        <rFont val="Arial"/>
        <family val="2"/>
      </rPr>
      <t xml:space="preserve"> (2)</t>
    </r>
  </si>
  <si>
    <r>
      <t xml:space="preserve">PGE TOTAL
</t>
    </r>
    <r>
      <rPr>
        <sz val="11"/>
        <color theme="1"/>
        <rFont val="Calibri"/>
        <family val="2"/>
        <scheme val="minor"/>
      </rPr>
      <t>(11)</t>
    </r>
  </si>
  <si>
    <r>
      <t xml:space="preserve">PGE TOTAL
</t>
    </r>
    <r>
      <rPr>
        <sz val="11"/>
        <color theme="1"/>
        <rFont val="Calibri"/>
        <family val="2"/>
        <scheme val="minor"/>
      </rPr>
      <t>(12)</t>
    </r>
  </si>
  <si>
    <t xml:space="preserve">EJECUCIÓN PRESUPUESTO GASTOS DEL ESTADO EN I+D+I POR SECCIONES- 2022 </t>
  </si>
  <si>
    <r>
      <t xml:space="preserve">CREDITOS INICIALES
</t>
    </r>
    <r>
      <rPr>
        <sz val="9"/>
        <color theme="1"/>
        <rFont val="Arial"/>
        <family val="2"/>
      </rPr>
      <t>(19)</t>
    </r>
  </si>
  <si>
    <r>
      <t xml:space="preserve">CREDITOS DEFINITIVOS
</t>
    </r>
    <r>
      <rPr>
        <sz val="9"/>
        <color theme="1"/>
        <rFont val="Arial"/>
        <family val="2"/>
      </rPr>
      <t>(20)</t>
    </r>
  </si>
  <si>
    <r>
      <t xml:space="preserve">OBLIGACIONES RECONOCIDAS NETAS
</t>
    </r>
    <r>
      <rPr>
        <sz val="9"/>
        <color theme="1"/>
        <rFont val="Arial"/>
        <family val="2"/>
      </rPr>
      <t>(21)</t>
    </r>
  </si>
  <si>
    <r>
      <t xml:space="preserve">% EJECUCIÓN
</t>
    </r>
    <r>
      <rPr>
        <sz val="9"/>
        <color theme="1"/>
        <rFont val="Arial"/>
        <family val="2"/>
      </rPr>
      <t>20/21</t>
    </r>
  </si>
  <si>
    <r>
      <t xml:space="preserve">TOTAL
</t>
    </r>
    <r>
      <rPr>
        <sz val="11"/>
        <color theme="1"/>
        <rFont val="Calibri"/>
        <family val="2"/>
        <scheme val="minor"/>
      </rPr>
      <t>(7)</t>
    </r>
  </si>
  <si>
    <r>
      <t xml:space="preserve">PGE TOTAL
</t>
    </r>
    <r>
      <rPr>
        <sz val="11"/>
        <color theme="1"/>
        <rFont val="Calibri"/>
        <family val="2"/>
        <scheme val="minor"/>
      </rPr>
      <t>(13)</t>
    </r>
  </si>
  <si>
    <r>
      <t xml:space="preserve">PGE TOTAL
</t>
    </r>
    <r>
      <rPr>
        <sz val="11"/>
        <color theme="1"/>
        <rFont val="Calibri"/>
        <family val="2"/>
        <scheme val="minor"/>
      </rPr>
      <t>(14)</t>
    </r>
  </si>
  <si>
    <r>
      <t xml:space="preserve">PRES.MINISTERIO
</t>
    </r>
    <r>
      <rPr>
        <sz val="9"/>
        <color theme="1"/>
        <rFont val="Arial"/>
        <family val="2"/>
      </rPr>
      <t>(2)</t>
    </r>
  </si>
  <si>
    <t>%
1/2</t>
  </si>
  <si>
    <r>
      <t xml:space="preserve">CRÉDITOS INICIALES
</t>
    </r>
    <r>
      <rPr>
        <sz val="9"/>
        <color theme="1"/>
        <rFont val="Arial"/>
        <family val="2"/>
      </rPr>
      <t>(19)</t>
    </r>
  </si>
  <si>
    <r>
      <t xml:space="preserve">CRÉDITOS DEFINITIVOS
</t>
    </r>
    <r>
      <rPr>
        <sz val="9"/>
        <color theme="1"/>
        <rFont val="Arial"/>
        <family val="2"/>
      </rPr>
      <t>(20)</t>
    </r>
  </si>
  <si>
    <r>
      <t xml:space="preserve">% EJECUCIÓN
</t>
    </r>
    <r>
      <rPr>
        <sz val="9"/>
        <color theme="1"/>
        <rFont val="Arial"/>
        <family val="2"/>
      </rPr>
      <t>21/20</t>
    </r>
  </si>
  <si>
    <t>37</t>
  </si>
  <si>
    <t>OTRAS RELACIONES FINANCIERAS CON ENTES TERRITORIALES</t>
  </si>
  <si>
    <t>46ÑE</t>
  </si>
  <si>
    <t>46ÑG</t>
  </si>
  <si>
    <t>46OH</t>
  </si>
  <si>
    <t>46QJ</t>
  </si>
  <si>
    <t>46SC</t>
  </si>
  <si>
    <t>C31.I05 Ayudas del Programa de impulso a la competitividad y sostenibilidad industrial (en forma de subvención)</t>
  </si>
  <si>
    <t>C31.I07 Inversión para subvencionar la descarbonización industrial (préstamos)</t>
  </si>
  <si>
    <t>C15.I08. PERTE Chip: Fortalecimiento del ecosistema científico y tecnológico. Incremento de las capacidades de diseño</t>
  </si>
  <si>
    <t>C17.I10 Préstamos en los PERTE de Salud de Vanguardia y Aeroespacial</t>
  </si>
  <si>
    <t>C19.I03 Competencias digitales para el empleo. I+D+i+Digitalización</t>
  </si>
  <si>
    <r>
      <t xml:space="preserve">2023-2022 (C.I.)
</t>
    </r>
    <r>
      <rPr>
        <sz val="9"/>
        <color theme="1"/>
        <rFont val="Arial"/>
        <family val="2"/>
      </rPr>
      <t>1/4</t>
    </r>
  </si>
  <si>
    <r>
      <t xml:space="preserve">2023-2022 (C.D.)
</t>
    </r>
    <r>
      <rPr>
        <sz val="9"/>
        <color theme="1"/>
        <rFont val="Arial"/>
        <family val="2"/>
      </rPr>
      <t>2/5</t>
    </r>
  </si>
  <si>
    <r>
      <t xml:space="preserve">2023-2022 (ORN)
</t>
    </r>
    <r>
      <rPr>
        <sz val="9"/>
        <color theme="1"/>
        <rFont val="Arial"/>
        <family val="2"/>
      </rPr>
      <t>3/6</t>
    </r>
  </si>
  <si>
    <t>2023-2022</t>
  </si>
  <si>
    <t xml:space="preserve">EJECUCIÓN PRESUPUESTO GASTOS DEL ESTADO EN I+D+I POR SECCIONES- 2023 </t>
  </si>
  <si>
    <t>2023
%</t>
  </si>
  <si>
    <r>
      <t xml:space="preserve">CREDITOS INICIALES
</t>
    </r>
    <r>
      <rPr>
        <sz val="9"/>
        <color theme="1"/>
        <rFont val="Arial"/>
        <family val="2"/>
      </rPr>
      <t>(22)</t>
    </r>
  </si>
  <si>
    <r>
      <t xml:space="preserve">CREDITOS DEFINITIVOS
</t>
    </r>
    <r>
      <rPr>
        <sz val="9"/>
        <color theme="1"/>
        <rFont val="Arial"/>
        <family val="2"/>
      </rPr>
      <t>(23)</t>
    </r>
  </si>
  <si>
    <r>
      <t xml:space="preserve">OBLIGACIONES RECONOCIDAS NETAS
</t>
    </r>
    <r>
      <rPr>
        <sz val="9"/>
        <color theme="1"/>
        <rFont val="Arial"/>
        <family val="2"/>
      </rPr>
      <t>(24)</t>
    </r>
  </si>
  <si>
    <r>
      <t xml:space="preserve">% EJECUCIÓN
</t>
    </r>
    <r>
      <rPr>
        <sz val="9"/>
        <color theme="1"/>
        <rFont val="Arial"/>
        <family val="2"/>
      </rPr>
      <t>24/23</t>
    </r>
  </si>
  <si>
    <r>
      <t xml:space="preserve">2023-2022 (C.I.)
</t>
    </r>
    <r>
      <rPr>
        <sz val="9"/>
        <color theme="1"/>
        <rFont val="Arial"/>
        <family val="2"/>
      </rPr>
      <t>4/7</t>
    </r>
  </si>
  <si>
    <r>
      <t xml:space="preserve">2023-2022 (C.D.)
</t>
    </r>
    <r>
      <rPr>
        <sz val="9"/>
        <color theme="1"/>
        <rFont val="Arial"/>
        <family val="2"/>
      </rPr>
      <t>5/8</t>
    </r>
  </si>
  <si>
    <r>
      <t xml:space="preserve">2023-2022 (ORN)
</t>
    </r>
    <r>
      <rPr>
        <sz val="9"/>
        <color theme="1"/>
        <rFont val="Arial"/>
        <family val="2"/>
      </rPr>
      <t>6/9</t>
    </r>
  </si>
  <si>
    <r>
      <t xml:space="preserve">2022-2021 (C.I.)
</t>
    </r>
    <r>
      <rPr>
        <sz val="9"/>
        <color theme="1"/>
        <rFont val="Arial"/>
        <family val="2"/>
      </rPr>
      <t>7/10</t>
    </r>
  </si>
  <si>
    <r>
      <t xml:space="preserve">2022-2021 (C.D.)
</t>
    </r>
    <r>
      <rPr>
        <sz val="9"/>
        <color theme="1"/>
        <rFont val="Arial"/>
        <family val="2"/>
      </rPr>
      <t>8/11</t>
    </r>
  </si>
  <si>
    <r>
      <t xml:space="preserve">2022-2021 (ORN)
</t>
    </r>
    <r>
      <rPr>
        <sz val="9"/>
        <color theme="1"/>
        <rFont val="Arial"/>
        <family val="2"/>
      </rPr>
      <t>9/12</t>
    </r>
  </si>
  <si>
    <r>
      <t xml:space="preserve">2021-2020 (C.I.)
</t>
    </r>
    <r>
      <rPr>
        <sz val="9"/>
        <color theme="1"/>
        <rFont val="Arial"/>
        <family val="2"/>
      </rPr>
      <t>10/13</t>
    </r>
  </si>
  <si>
    <r>
      <t xml:space="preserve">2021-2020 (C.D.)
</t>
    </r>
    <r>
      <rPr>
        <sz val="9"/>
        <color theme="1"/>
        <rFont val="Arial"/>
        <family val="2"/>
      </rPr>
      <t>11/14</t>
    </r>
  </si>
  <si>
    <r>
      <t xml:space="preserve">2021-2020 (ORN)
</t>
    </r>
    <r>
      <rPr>
        <sz val="9"/>
        <color theme="1"/>
        <rFont val="Arial"/>
        <family val="2"/>
      </rPr>
      <t>12/15</t>
    </r>
  </si>
  <si>
    <r>
      <t xml:space="preserve">2019-2018 (C.I.)
</t>
    </r>
    <r>
      <rPr>
        <sz val="9"/>
        <color theme="1"/>
        <rFont val="Arial"/>
        <family val="2"/>
      </rPr>
      <t>16/19</t>
    </r>
  </si>
  <si>
    <r>
      <t xml:space="preserve">2019-2018 (ORN)
</t>
    </r>
    <r>
      <rPr>
        <sz val="9"/>
        <color theme="1"/>
        <rFont val="Arial"/>
        <family val="2"/>
      </rPr>
      <t>18/21</t>
    </r>
  </si>
  <si>
    <r>
      <t xml:space="preserve">2018-2017 (C.I.)
</t>
    </r>
    <r>
      <rPr>
        <sz val="9"/>
        <color theme="1"/>
        <rFont val="Arial"/>
        <family val="2"/>
      </rPr>
      <t>19/22</t>
    </r>
  </si>
  <si>
    <r>
      <t xml:space="preserve">2018-2017 (C.D)
</t>
    </r>
    <r>
      <rPr>
        <sz val="9"/>
        <color theme="1"/>
        <rFont val="Arial"/>
        <family val="2"/>
      </rPr>
      <t>20/23</t>
    </r>
  </si>
  <si>
    <r>
      <t xml:space="preserve">2018-2017 (ORN)
</t>
    </r>
    <r>
      <rPr>
        <sz val="9"/>
        <color theme="1"/>
        <rFont val="Arial"/>
        <family val="2"/>
      </rPr>
      <t>21/24</t>
    </r>
  </si>
  <si>
    <r>
      <t xml:space="preserve">TOTAL
</t>
    </r>
    <r>
      <rPr>
        <sz val="11"/>
        <color theme="1"/>
        <rFont val="Calibri"/>
        <family val="2"/>
        <scheme val="minor"/>
      </rPr>
      <t>(8)</t>
    </r>
  </si>
  <si>
    <r>
      <t xml:space="preserve">PESO PG46
</t>
    </r>
    <r>
      <rPr>
        <sz val="11"/>
        <color theme="1"/>
        <rFont val="Calibri"/>
        <family val="2"/>
        <scheme val="minor"/>
      </rPr>
      <t>1/9</t>
    </r>
  </si>
  <si>
    <r>
      <t xml:space="preserve">PESO PG46
</t>
    </r>
    <r>
      <rPr>
        <sz val="11"/>
        <color theme="1"/>
        <rFont val="Calibri"/>
        <family val="2"/>
        <scheme val="minor"/>
      </rPr>
      <t>2/10</t>
    </r>
  </si>
  <si>
    <r>
      <t xml:space="preserve">PESO PG46
</t>
    </r>
    <r>
      <rPr>
        <sz val="11"/>
        <color theme="1"/>
        <rFont val="Calibri"/>
        <family val="2"/>
        <scheme val="minor"/>
      </rPr>
      <t>3/11</t>
    </r>
  </si>
  <si>
    <r>
      <t xml:space="preserve">PESO PG46
</t>
    </r>
    <r>
      <rPr>
        <sz val="11"/>
        <color theme="1"/>
        <rFont val="Calibri"/>
        <family val="2"/>
        <scheme val="minor"/>
      </rPr>
      <t>4/12</t>
    </r>
  </si>
  <si>
    <r>
      <t xml:space="preserve">PGE TOTAL
</t>
    </r>
    <r>
      <rPr>
        <sz val="11"/>
        <color theme="1"/>
        <rFont val="Calibri"/>
        <family val="2"/>
        <scheme val="minor"/>
      </rPr>
      <t>(15)</t>
    </r>
  </si>
  <si>
    <r>
      <t xml:space="preserve">PGE TOTAL
</t>
    </r>
    <r>
      <rPr>
        <sz val="11"/>
        <color theme="1"/>
        <rFont val="Calibri"/>
        <family val="2"/>
        <scheme val="minor"/>
      </rPr>
      <t>(16)</t>
    </r>
  </si>
  <si>
    <r>
      <t xml:space="preserve">PESO PG46
</t>
    </r>
    <r>
      <rPr>
        <sz val="11"/>
        <color theme="1"/>
        <rFont val="Calibri"/>
        <family val="2"/>
        <scheme val="minor"/>
      </rPr>
      <t>5/13</t>
    </r>
  </si>
  <si>
    <r>
      <t xml:space="preserve">PESO PG46
</t>
    </r>
    <r>
      <rPr>
        <sz val="11"/>
        <color theme="1"/>
        <rFont val="Calibri"/>
        <family val="2"/>
        <scheme val="minor"/>
      </rPr>
      <t>6/14</t>
    </r>
  </si>
  <si>
    <r>
      <t xml:space="preserve">PESO PG46
</t>
    </r>
    <r>
      <rPr>
        <sz val="11"/>
        <color theme="1"/>
        <rFont val="Calibri"/>
        <family val="2"/>
        <scheme val="minor"/>
      </rPr>
      <t>7/15</t>
    </r>
  </si>
  <si>
    <r>
      <t xml:space="preserve">PESO PG46
</t>
    </r>
    <r>
      <rPr>
        <sz val="11"/>
        <color theme="1"/>
        <rFont val="Calibri"/>
        <family val="2"/>
        <scheme val="minor"/>
      </rPr>
      <t>8/16</t>
    </r>
  </si>
  <si>
    <t>13 </t>
  </si>
  <si>
    <t>MINISTERIO DE PRESIDENCIA, JUSTICIA Y RELACIÓN CON LAS CORTES</t>
  </si>
  <si>
    <t>MINISTERIO DE LA PRESIDENCIA, JUSTICIA Y RELACIÓN CON LAS CORTES</t>
  </si>
  <si>
    <t>MINISTERIO DE TRANSPORTES Y MOVILIDAD SOSTENIBLE</t>
  </si>
  <si>
    <t>MINISTERIO DE EDUCACIÓN, FORMACIÓN PROFESIONAL Y DEPORTES</t>
  </si>
  <si>
    <t>MINISTERIO DE INDUSTRIA Y TURISMO</t>
  </si>
  <si>
    <t xml:space="preserve">MINISTERIO DE CULTURA </t>
  </si>
  <si>
    <t>MINISTERIO DE VIVIENDA Y AGENDA URBANA</t>
  </si>
  <si>
    <t>MINISTERIO DE ECONOMÍA, COMERCIO Y EMPRESA</t>
  </si>
  <si>
    <t>MINISTERIO DE DERECHOS SOCIALES, CONSUMO Y AGENDA 2030</t>
  </si>
  <si>
    <t>MINISTERIO DE JUVENTUD E INFANCIA</t>
  </si>
  <si>
    <t>MINISTERIO  DE JUVENTUD E INFANCIA</t>
  </si>
  <si>
    <t>MINISTERIO PARA LA TRANSFORMACIÓN DIGITAL Y DE LA FUNCIÓN PÚBLICA</t>
  </si>
  <si>
    <t>MINISTERIO DE  DE TRANSPORTES Y MOVILIDAD SOSTENIBLE</t>
  </si>
  <si>
    <t>MINISTERIO DE VIENDA Y AGENDA URBANA</t>
  </si>
  <si>
    <t>461N</t>
  </si>
  <si>
    <t xml:space="preserve">DIRECCIÓN Y SERVICIOS GENERALES DE TRANSFORMACIÓN DIGITAL </t>
  </si>
  <si>
    <t>46KF</t>
  </si>
  <si>
    <t>C11.I06 Instrumento de resiliencia y seguridad.I+D+I+Digitalización </t>
  </si>
  <si>
    <t>46LD</t>
  </si>
  <si>
    <t>46LF</t>
  </si>
  <si>
    <t>C12.I06 Régimen de subvenciones para proyectos estratégicos en la cadena de valor de vehículos eléctricos. Ayudas.</t>
  </si>
  <si>
    <t>46LG</t>
  </si>
  <si>
    <t>C12.I07 Régimen de subvenciones para proyectos estratégicos caden valor vehiculos eléctriocs y agroalimenta. Préstamos</t>
  </si>
  <si>
    <t>46MG</t>
  </si>
  <si>
    <t>C13.I07 Fondo para escalar startups tecnológicas: NEXT TECH</t>
  </si>
  <si>
    <t>46ÑF</t>
  </si>
  <si>
    <t>C31.I06 Programa de impulso a la competitividad y sostenibilidad industrial</t>
  </si>
  <si>
    <t>46ÑH</t>
  </si>
  <si>
    <t xml:space="preserve">C31.I08 Régimen de subvenciones para los proyectos de descarbonización (préstamos) </t>
  </si>
  <si>
    <t>C12.I04 PERTE Chip. Fortalecimiento de la cadena de valor de la industria de los semiconductores</t>
  </si>
  <si>
    <t>46YB</t>
  </si>
  <si>
    <t>C25.I02 Información en español y lenguas cooficiales. PERTE Nueva economía de la lengua. Préstamos</t>
  </si>
  <si>
    <t>46YC</t>
  </si>
  <si>
    <t>C25.I03 Fondo Spain Audiovisual Hub. PERTE Nueva economía de la lengua</t>
  </si>
  <si>
    <r>
      <t xml:space="preserve">CRÉDITOS INICIALES
</t>
    </r>
    <r>
      <rPr>
        <sz val="9"/>
        <color theme="1"/>
        <rFont val="Arial"/>
        <family val="2"/>
      </rPr>
      <t>(22)</t>
    </r>
  </si>
  <si>
    <r>
      <t xml:space="preserve">CRÉDITOS DEFINITIVOS
</t>
    </r>
    <r>
      <rPr>
        <sz val="9"/>
        <color theme="1"/>
        <rFont val="Arial"/>
        <family val="2"/>
      </rPr>
      <t>(23)</t>
    </r>
  </si>
  <si>
    <r>
      <t xml:space="preserve">2020-2019 (C.I.)
</t>
    </r>
    <r>
      <rPr>
        <sz val="9"/>
        <color theme="1"/>
        <rFont val="Arial"/>
        <family val="2"/>
      </rPr>
      <t>14/17</t>
    </r>
  </si>
  <si>
    <r>
      <t xml:space="preserve">2020-2019 (C.D.)
</t>
    </r>
    <r>
      <rPr>
        <sz val="9"/>
        <color theme="1"/>
        <rFont val="Arial"/>
        <family val="2"/>
      </rPr>
      <t>15/18</t>
    </r>
  </si>
  <si>
    <r>
      <t xml:space="preserve">2020-2019 (ORN)
</t>
    </r>
    <r>
      <rPr>
        <sz val="9"/>
        <color theme="1"/>
        <rFont val="Arial"/>
        <family val="2"/>
      </rPr>
      <t>16/19</t>
    </r>
  </si>
  <si>
    <r>
      <t xml:space="preserve">2019-2018 (C.D.)
</t>
    </r>
    <r>
      <rPr>
        <sz val="9"/>
        <color theme="1"/>
        <rFont val="Arial"/>
        <family val="2"/>
      </rPr>
      <t>17/20</t>
    </r>
  </si>
  <si>
    <t>OPERACIONES NO FINANCIERAS OTROS FGU</t>
  </si>
  <si>
    <t>OPERACIONES NO FINANCIARAS FGU</t>
  </si>
  <si>
    <r>
      <t xml:space="preserve">2024-2023 (C.I.)
</t>
    </r>
    <r>
      <rPr>
        <sz val="9"/>
        <color theme="1"/>
        <rFont val="Arial"/>
        <family val="2"/>
      </rPr>
      <t>1/4</t>
    </r>
  </si>
  <si>
    <r>
      <t xml:space="preserve">2024-2023 (C.D.)
</t>
    </r>
    <r>
      <rPr>
        <sz val="9"/>
        <color theme="1"/>
        <rFont val="Arial"/>
        <family val="2"/>
      </rPr>
      <t>2/5</t>
    </r>
  </si>
  <si>
    <r>
      <t xml:space="preserve">2024-2023 (ORN)
</t>
    </r>
    <r>
      <rPr>
        <sz val="9"/>
        <color theme="1"/>
        <rFont val="Arial"/>
        <family val="2"/>
      </rPr>
      <t>3/6</t>
    </r>
  </si>
  <si>
    <t>2024-2023</t>
  </si>
  <si>
    <t xml:space="preserve">EJECUCIÓN PRESUPUESTO GASTOS DEL ESTADO EN I+D+I POR SECCIONES- 2024 </t>
  </si>
  <si>
    <t>2025 (P)</t>
  </si>
  <si>
    <r>
      <t xml:space="preserve">2025(P)-2024 (C.I.)
</t>
    </r>
    <r>
      <rPr>
        <sz val="9"/>
        <color theme="1"/>
        <rFont val="Arial"/>
        <family val="2"/>
      </rPr>
      <t>1/4</t>
    </r>
  </si>
  <si>
    <r>
      <t xml:space="preserve">2025(P)-2024 (C.D.)
</t>
    </r>
    <r>
      <rPr>
        <sz val="9"/>
        <color theme="1"/>
        <rFont val="Arial"/>
        <family val="2"/>
      </rPr>
      <t>2/5</t>
    </r>
  </si>
  <si>
    <r>
      <t xml:space="preserve">2025(P)-2024 (ORN)
</t>
    </r>
    <r>
      <rPr>
        <sz val="9"/>
        <color theme="1"/>
        <rFont val="Arial"/>
        <family val="2"/>
      </rPr>
      <t>3/6</t>
    </r>
  </si>
  <si>
    <r>
      <t xml:space="preserve">2024-2023 (C.I.)
</t>
    </r>
    <r>
      <rPr>
        <sz val="9"/>
        <color theme="1"/>
        <rFont val="Arial"/>
        <family val="2"/>
      </rPr>
      <t>4/7</t>
    </r>
  </si>
  <si>
    <r>
      <t xml:space="preserve">2024-2023 (C.D.)
</t>
    </r>
    <r>
      <rPr>
        <sz val="9"/>
        <color theme="1"/>
        <rFont val="Arial"/>
        <family val="2"/>
      </rPr>
      <t>5/8</t>
    </r>
  </si>
  <si>
    <r>
      <t xml:space="preserve">2024-2023 (ORN)
</t>
    </r>
    <r>
      <rPr>
        <sz val="9"/>
        <color theme="1"/>
        <rFont val="Arial"/>
        <family val="2"/>
      </rPr>
      <t>6/9</t>
    </r>
  </si>
  <si>
    <r>
      <t xml:space="preserve">2023-2022 (C.I.)
</t>
    </r>
    <r>
      <rPr>
        <sz val="9"/>
        <color theme="1"/>
        <rFont val="Arial"/>
        <family val="2"/>
      </rPr>
      <t>7/10</t>
    </r>
  </si>
  <si>
    <r>
      <t xml:space="preserve">2023-2022 (C.D.)
</t>
    </r>
    <r>
      <rPr>
        <sz val="9"/>
        <color theme="1"/>
        <rFont val="Arial"/>
        <family val="2"/>
      </rPr>
      <t>8/11</t>
    </r>
  </si>
  <si>
    <r>
      <t xml:space="preserve">2023-2022 (ORN)
</t>
    </r>
    <r>
      <rPr>
        <sz val="9"/>
        <color theme="1"/>
        <rFont val="Arial"/>
        <family val="2"/>
      </rPr>
      <t>9/12</t>
    </r>
  </si>
  <si>
    <r>
      <t xml:space="preserve">2022-2021 (C.I.)
</t>
    </r>
    <r>
      <rPr>
        <sz val="9"/>
        <color theme="1"/>
        <rFont val="Arial"/>
        <family val="2"/>
      </rPr>
      <t>10/13</t>
    </r>
  </si>
  <si>
    <r>
      <t xml:space="preserve">2022-2021 (C.D.)
</t>
    </r>
    <r>
      <rPr>
        <sz val="9"/>
        <color theme="1"/>
        <rFont val="Arial"/>
        <family val="2"/>
      </rPr>
      <t>11/14</t>
    </r>
  </si>
  <si>
    <r>
      <t xml:space="preserve">2022-2021 (ORN)
</t>
    </r>
    <r>
      <rPr>
        <sz val="9"/>
        <color theme="1"/>
        <rFont val="Arial"/>
        <family val="2"/>
      </rPr>
      <t>12/15</t>
    </r>
  </si>
  <si>
    <r>
      <t xml:space="preserve">2021-2020 (C.I.)
</t>
    </r>
    <r>
      <rPr>
        <sz val="9"/>
        <color theme="1"/>
        <rFont val="Arial"/>
        <family val="2"/>
      </rPr>
      <t>13/16</t>
    </r>
  </si>
  <si>
    <r>
      <t xml:space="preserve">2021-2020 (C.D.)
</t>
    </r>
    <r>
      <rPr>
        <sz val="9"/>
        <color theme="1"/>
        <rFont val="Arial"/>
        <family val="2"/>
      </rPr>
      <t>14/17</t>
    </r>
  </si>
  <si>
    <r>
      <t xml:space="preserve">2021-2020 (ORN)
</t>
    </r>
    <r>
      <rPr>
        <sz val="9"/>
        <color theme="1"/>
        <rFont val="Arial"/>
        <family val="2"/>
      </rPr>
      <t>15/18</t>
    </r>
  </si>
  <si>
    <r>
      <t xml:space="preserve">2020-2019 (C.I.)
</t>
    </r>
    <r>
      <rPr>
        <sz val="9"/>
        <color theme="1"/>
        <rFont val="Arial"/>
        <family val="2"/>
      </rPr>
      <t>16/19</t>
    </r>
  </si>
  <si>
    <r>
      <t xml:space="preserve">2020-2019 (C.D.)
</t>
    </r>
    <r>
      <rPr>
        <sz val="9"/>
        <color theme="1"/>
        <rFont val="Arial"/>
        <family val="2"/>
      </rPr>
      <t>17/20</t>
    </r>
  </si>
  <si>
    <r>
      <t xml:space="preserve">2020-2019 </t>
    </r>
    <r>
      <rPr>
        <sz val="9"/>
        <color theme="1"/>
        <rFont val="Arial"/>
        <family val="2"/>
      </rPr>
      <t>(ORN)
18/21</t>
    </r>
  </si>
  <si>
    <r>
      <t xml:space="preserve">2019-2018 (C.I.)
</t>
    </r>
    <r>
      <rPr>
        <sz val="9"/>
        <color theme="1"/>
        <rFont val="Arial"/>
        <family val="2"/>
      </rPr>
      <t>19/22</t>
    </r>
  </si>
  <si>
    <r>
      <t>2019-2018 (C.D.)</t>
    </r>
    <r>
      <rPr>
        <sz val="9"/>
        <color theme="1"/>
        <rFont val="Arial"/>
        <family val="2"/>
      </rPr>
      <t xml:space="preserve">
20/23</t>
    </r>
  </si>
  <si>
    <r>
      <t xml:space="preserve">2019-2018 (ORN)
</t>
    </r>
    <r>
      <rPr>
        <sz val="9"/>
        <color theme="1"/>
        <rFont val="Arial"/>
        <family val="2"/>
      </rPr>
      <t>21/24</t>
    </r>
  </si>
  <si>
    <r>
      <t xml:space="preserve">2018-2017 (C.I.)
</t>
    </r>
    <r>
      <rPr>
        <sz val="9"/>
        <color theme="1"/>
        <rFont val="Arial"/>
        <family val="2"/>
      </rPr>
      <t>22/25</t>
    </r>
  </si>
  <si>
    <r>
      <t xml:space="preserve">2018-2017 (C.D)
</t>
    </r>
    <r>
      <rPr>
        <sz val="9"/>
        <color theme="1"/>
        <rFont val="Arial"/>
        <family val="2"/>
      </rPr>
      <t>23/26</t>
    </r>
  </si>
  <si>
    <r>
      <t xml:space="preserve">2018-2017 (ORN)
</t>
    </r>
    <r>
      <rPr>
        <sz val="9"/>
        <color theme="1"/>
        <rFont val="Arial"/>
        <family val="2"/>
      </rPr>
      <t>24/27</t>
    </r>
  </si>
  <si>
    <r>
      <t xml:space="preserve">CREDITOS INICIALES
</t>
    </r>
    <r>
      <rPr>
        <sz val="9"/>
        <color theme="1"/>
        <rFont val="Arial"/>
        <family val="2"/>
      </rPr>
      <t>(25)</t>
    </r>
  </si>
  <si>
    <r>
      <t xml:space="preserve">CREDITOS DEFINITIVOS
</t>
    </r>
    <r>
      <rPr>
        <sz val="9"/>
        <color theme="1"/>
        <rFont val="Arial"/>
        <family val="2"/>
      </rPr>
      <t>(26)</t>
    </r>
  </si>
  <si>
    <r>
      <t xml:space="preserve">OBLIGACIONES RECONOCIDAS NETAS
</t>
    </r>
    <r>
      <rPr>
        <sz val="9"/>
        <color theme="1"/>
        <rFont val="Arial"/>
        <family val="2"/>
      </rPr>
      <t>(27)</t>
    </r>
  </si>
  <si>
    <r>
      <t xml:space="preserve">% EJECUCIÓN
</t>
    </r>
    <r>
      <rPr>
        <sz val="9"/>
        <color theme="1"/>
        <rFont val="Arial"/>
        <family val="2"/>
      </rPr>
      <t>25/27</t>
    </r>
  </si>
  <si>
    <r>
      <t xml:space="preserve">TOTAL
</t>
    </r>
    <r>
      <rPr>
        <sz val="11"/>
        <color theme="1"/>
        <rFont val="Calibri"/>
        <family val="2"/>
        <scheme val="minor"/>
      </rPr>
      <t>(9)</t>
    </r>
  </si>
  <si>
    <t>2025(P)-2024</t>
  </si>
  <si>
    <r>
      <t xml:space="preserve">PGE TOTAL
</t>
    </r>
    <r>
      <rPr>
        <sz val="11"/>
        <color theme="1"/>
        <rFont val="Calibri"/>
        <family val="2"/>
        <scheme val="minor"/>
      </rPr>
      <t>(17)</t>
    </r>
  </si>
  <si>
    <r>
      <t xml:space="preserve">PESO PG46
</t>
    </r>
    <r>
      <rPr>
        <sz val="11"/>
        <color theme="1"/>
        <rFont val="Calibri"/>
        <family val="2"/>
        <scheme val="minor"/>
      </rPr>
      <t>9/17</t>
    </r>
  </si>
  <si>
    <t xml:space="preserve">EJECUCIÓN PRESUPUESTO GASTOS DEL ESTADO EN I+D+I POR SECCIONES- 2025 (P) </t>
  </si>
  <si>
    <t>46ÇD</t>
  </si>
  <si>
    <t>C32.I04 PREVENCIÓN Y LUCHA CONTRA CATÁSTROFES NATURALES: NUEVA COMPONENTE ESPAÑOLA DE LA CONSTELACIÓN ATLÁNTICA (ESCA+)</t>
  </si>
  <si>
    <t>C31.I06 PROGRAMA DE IMPULSO A LA COMPETITIVIDAD Y SOSTENIBILIDAD INDUSTRIAL </t>
  </si>
  <si>
    <t>C31.I08 RÉGIMEN DE SUBVENCIONES PARA LOS PROYECTOS DE DESCARBONIZACIÓN (PRÉSTAMOS) </t>
  </si>
  <si>
    <t>Ejecución del presupuesto de gastos en I+D+I de la Agencia Espacial Española. Porcentaje de ejecución y tasa de variación anual.</t>
  </si>
  <si>
    <t>AGENCIA ESPACIAL ESPAÑOLA</t>
  </si>
  <si>
    <t>TOTALES AEE</t>
  </si>
  <si>
    <t>TOTALES PROGRAMA 467C</t>
  </si>
  <si>
    <t>TOTALES PG 46-Fondos MRR (46ÇD)</t>
  </si>
  <si>
    <t>2024
%</t>
  </si>
  <si>
    <t>2025(P)
%</t>
  </si>
  <si>
    <t>TOTALES OTRAS POLÍTICAS DE GASTO</t>
  </si>
  <si>
    <t>TOTALES FONDOS GENERALES UNIVERSITARIOS (FGU)</t>
  </si>
  <si>
    <t>POLÍTICA DE GASTO 46</t>
  </si>
  <si>
    <t>OTRAS POLÍTICAS DE GASTO</t>
  </si>
  <si>
    <t>FONDOS GENERALES UNIVERSITARIOS</t>
  </si>
  <si>
    <t>TOTAL OTRAS POLÍTICAS DE GASTO</t>
  </si>
  <si>
    <t>OPERACIONES NO FINANCIERAS OTRAS POLÍTICAS DE GASTO</t>
  </si>
  <si>
    <r>
      <rPr>
        <b/>
        <sz val="11"/>
        <color theme="1"/>
        <rFont val="Calibri"/>
        <family val="2"/>
        <scheme val="minor"/>
      </rPr>
      <t xml:space="preserve">1. PRESUPUESTO DE GASTOS EN I+D+I DEL ESTADO.
</t>
    </r>
    <r>
      <rPr>
        <i/>
        <sz val="11"/>
        <color theme="1"/>
        <rFont val="Calibri"/>
        <family val="2"/>
        <scheme val="minor"/>
      </rPr>
      <t>Fuente: IGAE</t>
    </r>
    <r>
      <rPr>
        <sz val="11"/>
        <color theme="1"/>
        <rFont val="Calibri"/>
        <family val="2"/>
        <scheme val="minor"/>
      </rPr>
      <t xml:space="preserve">
TABLA 1.1. Ejecución del presupuesto de gastos en I+D+I del Estado. Desagregado por capítulos y políticas de gastos. Porcentaje de ejecución y tasa de variación anual.
TABLA 1.2. Gasto en I+D+I de los PGE (PG46 y otras políticas de gasto)- créditos iniciales. Tasa de variación anual e intensidad respecto al presupuesto total. Desagregación económica (operaciones no financieras/operaciones financieras/cap.7/cap.8).
TABLA 1.2bis. Política de Gastos 46 de los PGE- créditos iniciales. Tasa de variación anual e intensidad respecto al presupuesto total. Desagregación económica (operaciones no financieras/operaciones financieras/cap.7/cap.8).
TABLA 1.3 Ejecución de los presupuestos de gastos en I+D+I del Estado por secciones. Desagregado por políticas de gasto y subsector.
TABLA 1.3bis. Ejecución de los presupuestos de gastos en I+D+I del Estado por secciones. Desagregado por capítulos y políticas de gasto.
TABLA 1.4 Intensidad de gasto en I+D+I por secciones respecto al presupuesto total del ministerio.
TABLA 1.5 Ejecución de la Política de Gastos 46 del Estado por programas de gasto.
TABLA 1.6 Ejecución del presupuesto de gastos en I+D+I de la Agencia Estatal de Investigación. Porcentaje de ejecución y tasa de variación anual.
TABLA 1.7 Ejecución del presupuesto de gastos en I+D+I del Instituto de Salud Carlos III. Porcentaje de ejecución y tasa de variación anual.
TABLA 1.8 Ejecución del presupuesto de gastos en I+D+I de la Agencia Espacial Española. Porcentaje de ejecución y tasa de variación anual.
TABLA 1.9 Ejecución de la Política de Gastos 46 de los Organismos Públicos de Investigación. Porcentaje de ejecución, tasa de variación anual y peso respecto a la PG46.</t>
    </r>
  </si>
  <si>
    <t>Gasto en I+D+I de los PGE (PG46 y otras Políticas de Gasto)- créditos iniciales. Tasa de variación anual e intensidad respecto al presupuesto total. Desagregación económica (operaciones no financieras/operaciones financieras/cap.7/cap.8)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</si>
</sst>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_-* #,##0.00\ _€_-;\-* #,##0.00\ _€_-;_-* &quot;-&quot;??\ _€_-;_-@_-"/>
    <numFmt numFmtId="165" formatCode="0.0%"/>
    <numFmt numFmtId="166" formatCode="_-* #,##0.000_-;\-* #,##0.000_-;_-* &quot;-&quot;??_-;_-@_-"/>
    <numFmt numFmtId="167" formatCode="0.000"/>
    <numFmt numFmtId="168" formatCode="_-* #,##0.000\ _€_-;\-* #,##0.000\ _€_-;_-* &quot;-&quot;???\ _€_-;_-@_-"/>
    <numFmt numFmtId="169" formatCode="0.00000"/>
    <numFmt numFmtId="170" formatCode="_-* #,##0.0000_-;\-* #,##0.0000_-;_-* &quot;-&quot;??_-;_-@_-"/>
    <numFmt numFmtId="171" formatCode="0.000%"/>
    <numFmt numFmtId="172" formatCode="_-* #,##0.000000_-;\-* #,##0.000000_-;_-* &quot;-&quot;??_-;_-@_-"/>
    <numFmt numFmtId="173" formatCode="_-* #,##0.000000\ _€_-;\-* #,##0.000000\ _€_-;_-* &quot;-&quot;??????\ _€_-;_-@_-"/>
    <numFmt numFmtId="174" formatCode="_-* #,##0.0000000\ _€_-;\-* #,##0.0000000\ _€_-;_-* &quot;-&quot;??\ _€_-;_-@_-"/>
    <numFmt numFmtId="175" formatCode="0.0000"/>
    <numFmt numFmtId="176" formatCode="_-* #,##0.00\ _€_-;\-* #,##0.00\ _€_-;_-* &quot;-&quot;????\ _€_-;_-@_-"/>
    <numFmt numFmtId="177" formatCode="_-* #,##0.0000000_-;\-* #,##0.0000000_-;_-* &quot;-&quot;??_-;_-@_-"/>
    <numFmt numFmtId="178" formatCode="_-* #,##0.0000\ _€_-;\-* #,##0.0000\ _€_-;_-* &quot;-&quot;??\ _€_-;_-@_-"/>
    <numFmt numFmtId="179" formatCode="_-* #,##0.000000\ _€_-;\-* #,##0.000000\ _€_-;_-* &quot;-&quot;??\ _€_-;_-@_-"/>
    <numFmt numFmtId="180" formatCode="0.000000"/>
  </numFmts>
  <fonts count="22" x14ac:knownFonts="1">
    <font>
      <sz val="11"/>
      <color theme="1"/>
      <name val="Calibri"/>
      <family val="2"/>
      <scheme val="minor"/>
    </font>
    <font>
      <sz val="10"/>
      <name val="Arial"/>
      <family val="2"/>
    </font>
    <font>
      <sz val="8"/>
      <name val="Arial"/>
      <family val="2"/>
    </font>
    <font>
      <sz val="8"/>
      <color theme="1"/>
      <name val="Arial"/>
      <family val="2"/>
    </font>
    <font>
      <sz val="11"/>
      <color theme="1"/>
      <name val="Calibri"/>
      <family val="2"/>
      <scheme val="minor"/>
    </font>
    <font>
      <b/>
      <sz val="11"/>
      <color theme="1"/>
      <name val="Calibri"/>
      <family val="2"/>
      <scheme val="minor"/>
    </font>
    <font>
      <sz val="11"/>
      <color rgb="FFFF0000"/>
      <name val="Calibri"/>
      <family val="2"/>
      <scheme val="minor"/>
    </font>
    <font>
      <i/>
      <sz val="11"/>
      <color theme="1"/>
      <name val="Calibri"/>
      <family val="2"/>
      <scheme val="minor"/>
    </font>
    <font>
      <sz val="9"/>
      <color theme="1"/>
      <name val="Arial"/>
      <family val="2"/>
    </font>
    <font>
      <b/>
      <sz val="9"/>
      <color theme="1"/>
      <name val="Arial"/>
      <family val="2"/>
    </font>
    <font>
      <b/>
      <sz val="10"/>
      <color theme="1"/>
      <name val="Arial"/>
      <family val="2"/>
    </font>
    <font>
      <sz val="9"/>
      <color theme="1"/>
      <name val="Calibri"/>
      <family val="2"/>
      <scheme val="minor"/>
    </font>
    <font>
      <b/>
      <sz val="11"/>
      <color rgb="FFFF0000"/>
      <name val="Calibri"/>
      <family val="2"/>
      <scheme val="minor"/>
    </font>
    <font>
      <b/>
      <sz val="8"/>
      <color theme="1"/>
      <name val="Arial"/>
      <family val="2"/>
    </font>
    <font>
      <b/>
      <sz val="9"/>
      <color rgb="FFFF0000"/>
      <name val="Arial"/>
      <family val="2"/>
    </font>
    <font>
      <sz val="9"/>
      <name val="Arial"/>
      <family val="2"/>
    </font>
    <font>
      <b/>
      <sz val="9"/>
      <name val="Arial"/>
      <family val="2"/>
    </font>
    <font>
      <b/>
      <sz val="11"/>
      <name val="Calibri"/>
      <family val="2"/>
      <scheme val="minor"/>
    </font>
    <font>
      <i/>
      <sz val="9"/>
      <name val="Arial"/>
      <family val="2"/>
    </font>
    <font>
      <b/>
      <i/>
      <sz val="9"/>
      <name val="Arial"/>
      <family val="2"/>
    </font>
    <font>
      <sz val="8"/>
      <name val="Calibri"/>
      <family val="2"/>
      <scheme val="minor"/>
    </font>
    <font>
      <sz val="9"/>
      <color rgb="FFFF0000"/>
      <name val="Calibri"/>
      <family val="2"/>
      <scheme val="minor"/>
    </font>
  </fonts>
  <fills count="7">
    <fill>
      <patternFill patternType="none"/>
    </fill>
    <fill>
      <patternFill patternType="gray125"/>
    </fill>
    <fill>
      <patternFill patternType="solid">
        <fgColor them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4" tint="0.39997558519241921"/>
        <bgColor indexed="64"/>
      </patternFill>
    </fill>
  </fills>
  <borders count="93">
    <border>
      <left/>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auto="1"/>
      </right>
      <top/>
      <bottom style="thin">
        <color auto="1"/>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auto="1"/>
      </left>
      <right style="thin">
        <color auto="1"/>
      </right>
      <top/>
      <bottom style="medium">
        <color indexed="64"/>
      </bottom>
      <diagonal/>
    </border>
    <border>
      <left/>
      <right style="thin">
        <color auto="1"/>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auto="1"/>
      </left>
      <right style="thin">
        <color auto="1"/>
      </right>
      <top/>
      <bottom/>
      <diagonal/>
    </border>
    <border>
      <left style="medium">
        <color indexed="64"/>
      </left>
      <right/>
      <top/>
      <bottom style="thin">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right style="thin">
        <color auto="1"/>
      </right>
      <top style="thin">
        <color auto="1"/>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auto="1"/>
      </top>
      <bottom style="thin">
        <color auto="1"/>
      </bottom>
      <diagonal/>
    </border>
    <border>
      <left style="thin">
        <color auto="1"/>
      </left>
      <right/>
      <top style="thin">
        <color auto="1"/>
      </top>
      <bottom style="medium">
        <color indexed="64"/>
      </bottom>
      <diagonal/>
    </border>
    <border>
      <left style="medium">
        <color indexed="64"/>
      </left>
      <right/>
      <top style="thin">
        <color auto="1"/>
      </top>
      <bottom style="thin">
        <color auto="1"/>
      </bottom>
      <diagonal/>
    </border>
    <border>
      <left style="thin">
        <color auto="1"/>
      </left>
      <right style="thin">
        <color auto="1"/>
      </right>
      <top style="thin">
        <color auto="1"/>
      </top>
      <bottom/>
      <diagonal/>
    </border>
    <border>
      <left style="medium">
        <color indexed="64"/>
      </left>
      <right style="medium">
        <color indexed="64"/>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thin">
        <color auto="1"/>
      </right>
      <top style="thin">
        <color auto="1"/>
      </top>
      <bottom/>
      <diagonal/>
    </border>
    <border>
      <left/>
      <right style="thin">
        <color auto="1"/>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auto="1"/>
      </bottom>
      <diagonal/>
    </border>
    <border>
      <left style="thin">
        <color indexed="64"/>
      </left>
      <right style="medium">
        <color indexed="64"/>
      </right>
      <top style="medium">
        <color indexed="64"/>
      </top>
      <bottom style="thin">
        <color auto="1"/>
      </bottom>
      <diagonal/>
    </border>
    <border>
      <left style="medium">
        <color indexed="64"/>
      </left>
      <right/>
      <top style="medium">
        <color indexed="64"/>
      </top>
      <bottom style="thin">
        <color indexed="64"/>
      </bottom>
      <diagonal/>
    </border>
    <border>
      <left/>
      <right style="medium">
        <color indexed="64"/>
      </right>
      <top style="medium">
        <color indexed="64"/>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indexed="64"/>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thin">
        <color indexed="64"/>
      </left>
      <right style="medium">
        <color indexed="64"/>
      </right>
      <top style="medium">
        <color indexed="64"/>
      </top>
      <bottom/>
      <diagonal/>
    </border>
    <border>
      <left style="medium">
        <color indexed="64"/>
      </left>
      <right style="thin">
        <color auto="1"/>
      </right>
      <top style="thin">
        <color auto="1"/>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top style="thin">
        <color auto="1"/>
      </top>
      <bottom/>
      <diagonal/>
    </border>
    <border>
      <left/>
      <right style="medium">
        <color indexed="64"/>
      </right>
      <top/>
      <bottom style="thin">
        <color auto="1"/>
      </bottom>
      <diagonal/>
    </border>
    <border>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style="thin">
        <color indexed="64"/>
      </left>
      <right/>
      <top style="medium">
        <color indexed="64"/>
      </top>
      <bottom/>
      <diagonal/>
    </border>
    <border>
      <left style="thin">
        <color auto="1"/>
      </left>
      <right/>
      <top style="thin">
        <color auto="1"/>
      </top>
      <bottom/>
      <diagonal/>
    </border>
    <border>
      <left/>
      <right/>
      <top style="medium">
        <color indexed="64"/>
      </top>
      <bottom/>
      <diagonal/>
    </border>
    <border>
      <left/>
      <right/>
      <top style="thin">
        <color auto="1"/>
      </top>
      <bottom style="medium">
        <color indexed="64"/>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auto="1"/>
      </top>
      <bottom style="medium">
        <color indexed="64"/>
      </bottom>
      <diagonal/>
    </border>
    <border>
      <left style="thin">
        <color indexed="64"/>
      </left>
      <right style="medium">
        <color indexed="64"/>
      </right>
      <top style="thin">
        <color auto="1"/>
      </top>
      <bottom style="thin">
        <color auto="1"/>
      </bottom>
      <diagonal/>
    </border>
    <border>
      <left style="medium">
        <color indexed="64"/>
      </left>
      <right/>
      <top style="thin">
        <color auto="1"/>
      </top>
      <bottom/>
      <diagonal/>
    </border>
    <border>
      <left/>
      <right style="medium">
        <color indexed="64"/>
      </right>
      <top style="thin">
        <color auto="1"/>
      </top>
      <bottom/>
      <diagonal/>
    </border>
    <border>
      <left/>
      <right/>
      <top style="thin">
        <color auto="1"/>
      </top>
      <bottom/>
      <diagonal/>
    </border>
  </borders>
  <cellStyleXfs count="7">
    <xf numFmtId="0" fontId="0" fillId="0" borderId="0"/>
    <xf numFmtId="0" fontId="1" fillId="0" borderId="0"/>
    <xf numFmtId="43" fontId="4"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43" fontId="4" fillId="0" borderId="0" applyFont="0" applyFill="0" applyBorder="0" applyAlignment="0" applyProtection="0"/>
  </cellStyleXfs>
  <cellXfs count="1035">
    <xf numFmtId="0" fontId="0" fillId="0" borderId="0" xfId="0"/>
    <xf numFmtId="0" fontId="5" fillId="0" borderId="0" xfId="0" applyFont="1"/>
    <xf numFmtId="0" fontId="6" fillId="0" borderId="0" xfId="0" applyFont="1"/>
    <xf numFmtId="164" fontId="0" fillId="0" borderId="0" xfId="0" applyNumberFormat="1"/>
    <xf numFmtId="16" fontId="0" fillId="0" borderId="0" xfId="0" applyNumberFormat="1"/>
    <xf numFmtId="0" fontId="12" fillId="0" borderId="0" xfId="0" applyFont="1"/>
    <xf numFmtId="43" fontId="8" fillId="0" borderId="0" xfId="2" applyFont="1" applyBorder="1"/>
    <xf numFmtId="43" fontId="8" fillId="0" borderId="16" xfId="2" applyFont="1" applyBorder="1"/>
    <xf numFmtId="0" fontId="8" fillId="0" borderId="20" xfId="0" applyFont="1" applyBorder="1"/>
    <xf numFmtId="43" fontId="8" fillId="0" borderId="8" xfId="2" applyFont="1" applyBorder="1"/>
    <xf numFmtId="16" fontId="14" fillId="0" borderId="0" xfId="0" applyNumberFormat="1" applyFont="1" applyAlignment="1">
      <alignment horizontal="right"/>
    </xf>
    <xf numFmtId="43" fontId="0" fillId="0" borderId="0" xfId="0" applyNumberFormat="1"/>
    <xf numFmtId="43" fontId="8" fillId="0" borderId="9" xfId="2" applyFont="1" applyBorder="1"/>
    <xf numFmtId="0" fontId="0" fillId="0" borderId="0" xfId="0" applyAlignment="1">
      <alignment wrapText="1"/>
    </xf>
    <xf numFmtId="0" fontId="8" fillId="0" borderId="31" xfId="0" applyFont="1" applyBorder="1" applyAlignment="1">
      <alignment horizontal="center" vertical="center" wrapText="1"/>
    </xf>
    <xf numFmtId="43" fontId="8" fillId="0" borderId="32" xfId="2" applyFont="1" applyBorder="1"/>
    <xf numFmtId="9" fontId="0" fillId="0" borderId="0" xfId="4" applyFont="1"/>
    <xf numFmtId="0" fontId="17" fillId="0" borderId="0" xfId="0" applyFont="1"/>
    <xf numFmtId="166" fontId="8" fillId="2" borderId="34" xfId="2" applyNumberFormat="1" applyFont="1" applyFill="1" applyBorder="1"/>
    <xf numFmtId="0" fontId="8" fillId="0" borderId="35" xfId="0" applyFont="1" applyBorder="1"/>
    <xf numFmtId="49" fontId="2" fillId="2" borderId="35" xfId="1" applyNumberFormat="1" applyFont="1" applyFill="1" applyBorder="1"/>
    <xf numFmtId="166" fontId="8" fillId="2" borderId="37" xfId="2" applyNumberFormat="1" applyFont="1" applyFill="1" applyBorder="1"/>
    <xf numFmtId="166" fontId="8" fillId="2" borderId="27" xfId="2" applyNumberFormat="1" applyFont="1" applyFill="1" applyBorder="1"/>
    <xf numFmtId="166" fontId="8" fillId="0" borderId="37" xfId="2" applyNumberFormat="1" applyFont="1" applyFill="1" applyBorder="1"/>
    <xf numFmtId="43" fontId="8" fillId="0" borderId="27" xfId="2" applyFont="1" applyBorder="1"/>
    <xf numFmtId="166" fontId="8" fillId="0" borderId="27" xfId="2" applyNumberFormat="1" applyFont="1" applyFill="1" applyBorder="1"/>
    <xf numFmtId="165" fontId="8" fillId="0" borderId="37" xfId="4" applyNumberFormat="1" applyFont="1" applyBorder="1"/>
    <xf numFmtId="165" fontId="8" fillId="2" borderId="37" xfId="4" applyNumberFormat="1" applyFont="1" applyFill="1" applyBorder="1"/>
    <xf numFmtId="165" fontId="8" fillId="0" borderId="27" xfId="4" applyNumberFormat="1" applyFont="1" applyBorder="1"/>
    <xf numFmtId="165" fontId="8" fillId="2" borderId="27" xfId="4" applyNumberFormat="1" applyFont="1" applyFill="1" applyBorder="1"/>
    <xf numFmtId="166" fontId="8" fillId="2" borderId="43" xfId="2" applyNumberFormat="1" applyFont="1" applyFill="1" applyBorder="1"/>
    <xf numFmtId="43" fontId="8" fillId="0" borderId="2" xfId="2" applyFont="1" applyFill="1" applyBorder="1"/>
    <xf numFmtId="166" fontId="8" fillId="0" borderId="38" xfId="2" applyNumberFormat="1" applyFont="1" applyBorder="1"/>
    <xf numFmtId="0" fontId="9" fillId="3" borderId="33" xfId="0" applyFont="1" applyFill="1" applyBorder="1"/>
    <xf numFmtId="165" fontId="9" fillId="3" borderId="49" xfId="4" applyNumberFormat="1" applyFont="1" applyFill="1" applyBorder="1"/>
    <xf numFmtId="166" fontId="8" fillId="2" borderId="38" xfId="2" applyNumberFormat="1" applyFont="1" applyFill="1" applyBorder="1"/>
    <xf numFmtId="166" fontId="8" fillId="0" borderId="46" xfId="2" applyNumberFormat="1" applyFont="1" applyFill="1" applyBorder="1"/>
    <xf numFmtId="165" fontId="8" fillId="0" borderId="47" xfId="4" applyNumberFormat="1" applyFont="1" applyBorder="1"/>
    <xf numFmtId="165" fontId="9" fillId="3" borderId="48" xfId="4" applyNumberFormat="1" applyFont="1" applyFill="1" applyBorder="1"/>
    <xf numFmtId="0" fontId="9" fillId="3" borderId="60" xfId="0" applyFont="1" applyFill="1" applyBorder="1"/>
    <xf numFmtId="10" fontId="0" fillId="0" borderId="0" xfId="0" applyNumberFormat="1"/>
    <xf numFmtId="167" fontId="0" fillId="0" borderId="0" xfId="0" applyNumberFormat="1"/>
    <xf numFmtId="10" fontId="8" fillId="0" borderId="27" xfId="4" applyNumberFormat="1" applyFont="1" applyBorder="1"/>
    <xf numFmtId="10" fontId="8" fillId="0" borderId="38" xfId="4" applyNumberFormat="1" applyFont="1" applyBorder="1"/>
    <xf numFmtId="43" fontId="8" fillId="0" borderId="37" xfId="2" applyFont="1" applyBorder="1"/>
    <xf numFmtId="43" fontId="8" fillId="0" borderId="39" xfId="2" applyFont="1" applyBorder="1"/>
    <xf numFmtId="43" fontId="8" fillId="0" borderId="67" xfId="2" applyFont="1" applyBorder="1"/>
    <xf numFmtId="43" fontId="8" fillId="0" borderId="34" xfId="2" applyFont="1" applyBorder="1"/>
    <xf numFmtId="43" fontId="8" fillId="0" borderId="65" xfId="2" applyFont="1" applyBorder="1"/>
    <xf numFmtId="10" fontId="8" fillId="0" borderId="38" xfId="4" applyNumberFormat="1" applyFont="1" applyBorder="1" applyAlignment="1">
      <alignment horizontal="center" vertical="center" wrapText="1"/>
    </xf>
    <xf numFmtId="10" fontId="8" fillId="0" borderId="40" xfId="4" applyNumberFormat="1" applyFont="1" applyBorder="1" applyAlignment="1">
      <alignment horizontal="center" vertical="center" wrapText="1"/>
    </xf>
    <xf numFmtId="0" fontId="8" fillId="0" borderId="38" xfId="0" applyFont="1" applyBorder="1"/>
    <xf numFmtId="0" fontId="8" fillId="0" borderId="40" xfId="0" applyFont="1" applyBorder="1"/>
    <xf numFmtId="10" fontId="9" fillId="2" borderId="38" xfId="4" applyNumberFormat="1" applyFont="1" applyFill="1" applyBorder="1" applyAlignment="1">
      <alignment horizontal="center" vertical="center" wrapText="1"/>
    </xf>
    <xf numFmtId="0" fontId="8" fillId="0" borderId="41" xfId="0" applyFont="1" applyBorder="1"/>
    <xf numFmtId="0" fontId="8" fillId="0" borderId="42" xfId="0" applyFont="1" applyBorder="1"/>
    <xf numFmtId="43" fontId="8" fillId="0" borderId="7" xfId="2" applyFont="1" applyBorder="1"/>
    <xf numFmtId="43" fontId="8" fillId="0" borderId="46" xfId="2" applyFont="1" applyBorder="1"/>
    <xf numFmtId="43" fontId="8" fillId="0" borderId="2" xfId="2" applyFont="1" applyBorder="1"/>
    <xf numFmtId="43" fontId="8" fillId="0" borderId="44" xfId="2" applyFont="1" applyBorder="1"/>
    <xf numFmtId="43" fontId="8" fillId="0" borderId="38" xfId="2" applyFont="1" applyBorder="1"/>
    <xf numFmtId="43" fontId="8" fillId="2" borderId="37" xfId="2" applyFont="1" applyFill="1" applyBorder="1"/>
    <xf numFmtId="43" fontId="8" fillId="2" borderId="27" xfId="2" applyFont="1" applyFill="1" applyBorder="1"/>
    <xf numFmtId="10" fontId="8" fillId="2" borderId="38" xfId="4" applyNumberFormat="1" applyFont="1" applyFill="1" applyBorder="1"/>
    <xf numFmtId="43" fontId="8" fillId="2" borderId="67" xfId="2" applyFont="1" applyFill="1" applyBorder="1"/>
    <xf numFmtId="43" fontId="8" fillId="2" borderId="39" xfId="2" applyFont="1" applyFill="1" applyBorder="1"/>
    <xf numFmtId="10" fontId="8" fillId="2" borderId="40" xfId="4" applyNumberFormat="1" applyFont="1" applyFill="1" applyBorder="1"/>
    <xf numFmtId="43" fontId="8" fillId="2" borderId="34" xfId="2" applyFont="1" applyFill="1" applyBorder="1"/>
    <xf numFmtId="43" fontId="8" fillId="2" borderId="32" xfId="2" applyFont="1" applyFill="1" applyBorder="1"/>
    <xf numFmtId="43" fontId="8" fillId="2" borderId="72" xfId="2" applyFont="1" applyFill="1" applyBorder="1"/>
    <xf numFmtId="43" fontId="8" fillId="0" borderId="40" xfId="2" applyFont="1" applyBorder="1"/>
    <xf numFmtId="43" fontId="8" fillId="2" borderId="38" xfId="2" applyFont="1" applyFill="1" applyBorder="1"/>
    <xf numFmtId="43" fontId="8" fillId="2" borderId="65" xfId="2" applyFont="1" applyFill="1" applyBorder="1"/>
    <xf numFmtId="43" fontId="8" fillId="0" borderId="47" xfId="2" applyFont="1" applyBorder="1"/>
    <xf numFmtId="10" fontId="8" fillId="2" borderId="65" xfId="4" applyNumberFormat="1" applyFont="1" applyFill="1" applyBorder="1"/>
    <xf numFmtId="43" fontId="8" fillId="0" borderId="29" xfId="2" applyFont="1" applyBorder="1"/>
    <xf numFmtId="0" fontId="8" fillId="0" borderId="8" xfId="0" applyFont="1" applyBorder="1"/>
    <xf numFmtId="10" fontId="8" fillId="0" borderId="39" xfId="4" applyNumberFormat="1" applyFont="1" applyBorder="1"/>
    <xf numFmtId="10" fontId="8" fillId="0" borderId="40" xfId="4" applyNumberFormat="1" applyFont="1" applyBorder="1"/>
    <xf numFmtId="10" fontId="8" fillId="0" borderId="2" xfId="4" applyNumberFormat="1" applyFont="1" applyBorder="1"/>
    <xf numFmtId="10" fontId="8" fillId="0" borderId="41" xfId="4" applyNumberFormat="1" applyFont="1" applyBorder="1"/>
    <xf numFmtId="0" fontId="0" fillId="0" borderId="6" xfId="0" applyBorder="1"/>
    <xf numFmtId="0" fontId="0" fillId="0" borderId="13" xfId="0" applyBorder="1"/>
    <xf numFmtId="49" fontId="16" fillId="0" borderId="55" xfId="1" applyNumberFormat="1" applyFont="1" applyBorder="1"/>
    <xf numFmtId="0" fontId="8" fillId="0" borderId="0" xfId="0" applyFont="1"/>
    <xf numFmtId="10" fontId="8" fillId="0" borderId="9" xfId="4" applyNumberFormat="1" applyFont="1" applyBorder="1"/>
    <xf numFmtId="0" fontId="9" fillId="3" borderId="22" xfId="0" applyFont="1" applyFill="1" applyBorder="1"/>
    <xf numFmtId="166" fontId="0" fillId="0" borderId="0" xfId="0" applyNumberFormat="1"/>
    <xf numFmtId="165" fontId="8" fillId="0" borderId="46" xfId="4" applyNumberFormat="1" applyFont="1" applyBorder="1"/>
    <xf numFmtId="0" fontId="8" fillId="0" borderId="43" xfId="0" applyFont="1" applyBorder="1"/>
    <xf numFmtId="49" fontId="2" fillId="2" borderId="43" xfId="1" applyNumberFormat="1" applyFont="1" applyFill="1" applyBorder="1"/>
    <xf numFmtId="166" fontId="8" fillId="2" borderId="64" xfId="2" applyNumberFormat="1" applyFont="1" applyFill="1" applyBorder="1"/>
    <xf numFmtId="166" fontId="8" fillId="2" borderId="65" xfId="2" applyNumberFormat="1" applyFont="1" applyFill="1" applyBorder="1"/>
    <xf numFmtId="166" fontId="8" fillId="2" borderId="41" xfId="2" applyNumberFormat="1" applyFont="1" applyFill="1" applyBorder="1"/>
    <xf numFmtId="168" fontId="0" fillId="0" borderId="0" xfId="0" applyNumberFormat="1"/>
    <xf numFmtId="10" fontId="8" fillId="0" borderId="0" xfId="4" applyNumberFormat="1" applyFont="1" applyBorder="1"/>
    <xf numFmtId="2" fontId="0" fillId="0" borderId="0" xfId="0" applyNumberFormat="1"/>
    <xf numFmtId="0" fontId="9" fillId="6" borderId="67" xfId="0" applyFont="1" applyFill="1" applyBorder="1" applyAlignment="1">
      <alignment horizontal="center" vertical="center"/>
    </xf>
    <xf numFmtId="0" fontId="9" fillId="6" borderId="42" xfId="0" applyFont="1" applyFill="1" applyBorder="1" applyAlignment="1">
      <alignment horizontal="center" vertical="center"/>
    </xf>
    <xf numFmtId="43" fontId="9" fillId="3" borderId="67" xfId="2" applyFont="1" applyFill="1" applyBorder="1"/>
    <xf numFmtId="43" fontId="9" fillId="3" borderId="39" xfId="2" applyFont="1" applyFill="1" applyBorder="1"/>
    <xf numFmtId="10" fontId="9" fillId="3" borderId="40" xfId="0" applyNumberFormat="1" applyFont="1" applyFill="1" applyBorder="1"/>
    <xf numFmtId="10" fontId="8" fillId="0" borderId="47" xfId="4" applyNumberFormat="1" applyFont="1" applyBorder="1"/>
    <xf numFmtId="43" fontId="9" fillId="3" borderId="48" xfId="2" applyFont="1" applyFill="1" applyBorder="1"/>
    <xf numFmtId="43" fontId="9" fillId="3" borderId="49" xfId="2" applyFont="1" applyFill="1" applyBorder="1"/>
    <xf numFmtId="165" fontId="9" fillId="3" borderId="50" xfId="0" applyNumberFormat="1" applyFont="1" applyFill="1" applyBorder="1"/>
    <xf numFmtId="165" fontId="9" fillId="3" borderId="49" xfId="0" applyNumberFormat="1" applyFont="1" applyFill="1" applyBorder="1"/>
    <xf numFmtId="165" fontId="9" fillId="3" borderId="62" xfId="0" applyNumberFormat="1" applyFont="1" applyFill="1" applyBorder="1"/>
    <xf numFmtId="165" fontId="9" fillId="3" borderId="61" xfId="0" applyNumberFormat="1" applyFont="1" applyFill="1" applyBorder="1"/>
    <xf numFmtId="49" fontId="16" fillId="4" borderId="55" xfId="1" applyNumberFormat="1" applyFont="1" applyFill="1" applyBorder="1"/>
    <xf numFmtId="49" fontId="16" fillId="4" borderId="63" xfId="1" applyNumberFormat="1" applyFont="1" applyFill="1" applyBorder="1"/>
    <xf numFmtId="0" fontId="9" fillId="2" borderId="0" xfId="0" applyFont="1" applyFill="1"/>
    <xf numFmtId="0" fontId="9" fillId="2" borderId="11" xfId="0" applyFont="1" applyFill="1" applyBorder="1"/>
    <xf numFmtId="165" fontId="8" fillId="2" borderId="12" xfId="4" applyNumberFormat="1" applyFont="1" applyFill="1" applyBorder="1"/>
    <xf numFmtId="165" fontId="8" fillId="2" borderId="11" xfId="4" applyNumberFormat="1" applyFont="1" applyFill="1" applyBorder="1"/>
    <xf numFmtId="165" fontId="9" fillId="4" borderId="59" xfId="4" applyNumberFormat="1" applyFont="1" applyFill="1" applyBorder="1"/>
    <xf numFmtId="165" fontId="9" fillId="4" borderId="52" xfId="4" applyNumberFormat="1" applyFont="1" applyFill="1" applyBorder="1"/>
    <xf numFmtId="43" fontId="8" fillId="2" borderId="10" xfId="2" applyFont="1" applyFill="1" applyBorder="1"/>
    <xf numFmtId="43" fontId="8" fillId="2" borderId="11" xfId="2" applyFont="1" applyFill="1" applyBorder="1"/>
    <xf numFmtId="43" fontId="8" fillId="2" borderId="12" xfId="2" applyFont="1" applyFill="1" applyBorder="1"/>
    <xf numFmtId="0" fontId="9" fillId="4" borderId="73" xfId="0" applyFont="1" applyFill="1" applyBorder="1" applyAlignment="1">
      <alignment vertical="center"/>
    </xf>
    <xf numFmtId="43" fontId="9" fillId="4" borderId="7" xfId="0" applyNumberFormat="1" applyFont="1" applyFill="1" applyBorder="1"/>
    <xf numFmtId="43" fontId="9" fillId="4" borderId="2" xfId="0" applyNumberFormat="1" applyFont="1" applyFill="1" applyBorder="1"/>
    <xf numFmtId="165" fontId="9" fillId="4" borderId="37" xfId="4" applyNumberFormat="1" applyFont="1" applyFill="1" applyBorder="1"/>
    <xf numFmtId="165" fontId="9" fillId="4" borderId="27" xfId="4" applyNumberFormat="1" applyFont="1" applyFill="1" applyBorder="1"/>
    <xf numFmtId="43" fontId="8" fillId="0" borderId="27" xfId="2" applyFont="1" applyBorder="1" applyAlignment="1">
      <alignment horizontal="center"/>
    </xf>
    <xf numFmtId="43" fontId="8" fillId="2" borderId="43" xfId="2" applyFont="1" applyFill="1" applyBorder="1"/>
    <xf numFmtId="43" fontId="8" fillId="2" borderId="44" xfId="2" applyFont="1" applyFill="1" applyBorder="1"/>
    <xf numFmtId="43" fontId="15" fillId="0" borderId="37" xfId="1" applyNumberFormat="1" applyFont="1" applyBorder="1"/>
    <xf numFmtId="43" fontId="15" fillId="0" borderId="27" xfId="1" applyNumberFormat="1" applyFont="1" applyBorder="1"/>
    <xf numFmtId="0" fontId="8" fillId="0" borderId="45" xfId="0" applyFont="1" applyBorder="1"/>
    <xf numFmtId="43" fontId="8" fillId="0" borderId="46" xfId="2" applyFont="1" applyFill="1" applyBorder="1"/>
    <xf numFmtId="43" fontId="8" fillId="0" borderId="25" xfId="2" applyFont="1" applyFill="1" applyBorder="1"/>
    <xf numFmtId="43" fontId="8" fillId="0" borderId="44" xfId="2" applyFont="1" applyFill="1" applyBorder="1"/>
    <xf numFmtId="165" fontId="8" fillId="0" borderId="44" xfId="4" applyNumberFormat="1" applyFont="1" applyFill="1" applyBorder="1"/>
    <xf numFmtId="0" fontId="9" fillId="4" borderId="69" xfId="0" applyFont="1" applyFill="1" applyBorder="1" applyAlignment="1">
      <alignment vertical="center"/>
    </xf>
    <xf numFmtId="43" fontId="9" fillId="4" borderId="55" xfId="0" applyNumberFormat="1" applyFont="1" applyFill="1" applyBorder="1"/>
    <xf numFmtId="43" fontId="9" fillId="4" borderId="56" xfId="0" applyNumberFormat="1" applyFont="1" applyFill="1" applyBorder="1"/>
    <xf numFmtId="165" fontId="9" fillId="4" borderId="55" xfId="4" applyNumberFormat="1" applyFont="1" applyFill="1" applyBorder="1"/>
    <xf numFmtId="165" fontId="9" fillId="4" borderId="56" xfId="4" applyNumberFormat="1" applyFont="1" applyFill="1" applyBorder="1"/>
    <xf numFmtId="49" fontId="2" fillId="2" borderId="36" xfId="1" applyNumberFormat="1" applyFont="1" applyFill="1" applyBorder="1"/>
    <xf numFmtId="165" fontId="8" fillId="2" borderId="40" xfId="4" applyNumberFormat="1" applyFont="1" applyFill="1" applyBorder="1"/>
    <xf numFmtId="165" fontId="8" fillId="2" borderId="67" xfId="4" applyNumberFormat="1" applyFont="1" applyFill="1" applyBorder="1"/>
    <xf numFmtId="165" fontId="8" fillId="2" borderId="39" xfId="4" applyNumberFormat="1" applyFont="1" applyFill="1" applyBorder="1"/>
    <xf numFmtId="165" fontId="9" fillId="4" borderId="7" xfId="4" applyNumberFormat="1" applyFont="1" applyFill="1" applyBorder="1"/>
    <xf numFmtId="165" fontId="9" fillId="4" borderId="2" xfId="4" applyNumberFormat="1" applyFont="1" applyFill="1" applyBorder="1"/>
    <xf numFmtId="0" fontId="8" fillId="0" borderId="70" xfId="0" applyFont="1" applyBorder="1"/>
    <xf numFmtId="165" fontId="8" fillId="0" borderId="67" xfId="4" applyNumberFormat="1" applyFont="1" applyFill="1" applyBorder="1"/>
    <xf numFmtId="165" fontId="8" fillId="0" borderId="39" xfId="4" applyNumberFormat="1" applyFont="1" applyFill="1" applyBorder="1"/>
    <xf numFmtId="166" fontId="8" fillId="2" borderId="67" xfId="2" applyNumberFormat="1" applyFont="1" applyFill="1" applyBorder="1"/>
    <xf numFmtId="43" fontId="9" fillId="3" borderId="54" xfId="2" applyFont="1" applyFill="1" applyBorder="1"/>
    <xf numFmtId="0" fontId="8" fillId="0" borderId="36" xfId="0" applyFont="1" applyBorder="1"/>
    <xf numFmtId="43" fontId="8" fillId="0" borderId="37" xfId="2" applyFont="1" applyFill="1" applyBorder="1"/>
    <xf numFmtId="43" fontId="8" fillId="0" borderId="27" xfId="2" applyFont="1" applyFill="1" applyBorder="1"/>
    <xf numFmtId="166" fontId="8" fillId="0" borderId="70" xfId="2" applyNumberFormat="1" applyFont="1" applyFill="1" applyBorder="1"/>
    <xf numFmtId="166" fontId="8" fillId="0" borderId="44" xfId="2" applyNumberFormat="1" applyFont="1" applyFill="1" applyBorder="1"/>
    <xf numFmtId="43" fontId="5" fillId="4" borderId="55" xfId="0" applyNumberFormat="1" applyFont="1" applyFill="1" applyBorder="1"/>
    <xf numFmtId="43" fontId="5" fillId="4" borderId="56" xfId="0" applyNumberFormat="1" applyFont="1" applyFill="1" applyBorder="1"/>
    <xf numFmtId="166" fontId="5" fillId="4" borderId="55" xfId="0" applyNumberFormat="1" applyFont="1" applyFill="1" applyBorder="1"/>
    <xf numFmtId="165" fontId="8" fillId="4" borderId="56" xfId="4" applyNumberFormat="1" applyFont="1" applyFill="1" applyBorder="1"/>
    <xf numFmtId="43" fontId="9" fillId="3" borderId="22" xfId="2" applyFont="1" applyFill="1" applyBorder="1"/>
    <xf numFmtId="43" fontId="9" fillId="3" borderId="76" xfId="2" applyFont="1" applyFill="1" applyBorder="1"/>
    <xf numFmtId="43" fontId="9" fillId="3" borderId="74" xfId="2" applyFont="1" applyFill="1" applyBorder="1"/>
    <xf numFmtId="43" fontId="8" fillId="0" borderId="10" xfId="2" applyFont="1" applyBorder="1"/>
    <xf numFmtId="43" fontId="8" fillId="0" borderId="18" xfId="2" applyFont="1" applyBorder="1"/>
    <xf numFmtId="43" fontId="8" fillId="0" borderId="11" xfId="2" applyFont="1" applyBorder="1"/>
    <xf numFmtId="43" fontId="11" fillId="0" borderId="0" xfId="2" applyFont="1"/>
    <xf numFmtId="16" fontId="12" fillId="0" borderId="0" xfId="0" applyNumberFormat="1" applyFont="1"/>
    <xf numFmtId="49" fontId="9" fillId="6" borderId="67" xfId="0" applyNumberFormat="1" applyFont="1" applyFill="1" applyBorder="1" applyAlignment="1">
      <alignment horizontal="center" vertical="center" wrapText="1"/>
    </xf>
    <xf numFmtId="49" fontId="9" fillId="6" borderId="39" xfId="0" applyNumberFormat="1" applyFont="1" applyFill="1" applyBorder="1" applyAlignment="1">
      <alignment horizontal="center" vertical="center" wrapText="1"/>
    </xf>
    <xf numFmtId="49" fontId="9" fillId="6" borderId="72" xfId="0" applyNumberFormat="1" applyFont="1" applyFill="1" applyBorder="1" applyAlignment="1">
      <alignment horizontal="center" vertical="center" wrapText="1"/>
    </xf>
    <xf numFmtId="10" fontId="9" fillId="3" borderId="30" xfId="4" applyNumberFormat="1" applyFont="1" applyFill="1" applyBorder="1"/>
    <xf numFmtId="10" fontId="9" fillId="3" borderId="22" xfId="4" applyNumberFormat="1" applyFont="1" applyFill="1" applyBorder="1"/>
    <xf numFmtId="10" fontId="9" fillId="3" borderId="76" xfId="4" applyNumberFormat="1" applyFont="1" applyFill="1" applyBorder="1"/>
    <xf numFmtId="169" fontId="0" fillId="0" borderId="0" xfId="0" applyNumberFormat="1"/>
    <xf numFmtId="0" fontId="9" fillId="2" borderId="8" xfId="0" applyFont="1" applyFill="1" applyBorder="1"/>
    <xf numFmtId="43" fontId="9" fillId="2" borderId="8" xfId="2" applyFont="1" applyFill="1" applyBorder="1"/>
    <xf numFmtId="43" fontId="9" fillId="2" borderId="0" xfId="2" applyFont="1" applyFill="1" applyBorder="1"/>
    <xf numFmtId="10" fontId="9" fillId="2" borderId="9" xfId="4" applyNumberFormat="1" applyFont="1" applyFill="1" applyBorder="1"/>
    <xf numFmtId="10" fontId="9" fillId="2" borderId="8" xfId="4" applyNumberFormat="1" applyFont="1" applyFill="1" applyBorder="1"/>
    <xf numFmtId="10" fontId="9" fillId="2" borderId="0" xfId="4" applyNumberFormat="1" applyFont="1" applyFill="1" applyBorder="1"/>
    <xf numFmtId="43" fontId="9" fillId="2" borderId="10" xfId="2" applyFont="1" applyFill="1" applyBorder="1"/>
    <xf numFmtId="43" fontId="9" fillId="2" borderId="11" xfId="2" applyFont="1" applyFill="1" applyBorder="1"/>
    <xf numFmtId="10" fontId="9" fillId="2" borderId="12" xfId="4" applyNumberFormat="1" applyFont="1" applyFill="1" applyBorder="1"/>
    <xf numFmtId="10" fontId="9" fillId="2" borderId="11" xfId="4" applyNumberFormat="1" applyFont="1" applyFill="1" applyBorder="1"/>
    <xf numFmtId="0" fontId="9" fillId="3" borderId="19" xfId="0" applyFont="1" applyFill="1" applyBorder="1"/>
    <xf numFmtId="170" fontId="0" fillId="0" borderId="0" xfId="0" applyNumberFormat="1"/>
    <xf numFmtId="0" fontId="9" fillId="2" borderId="20" xfId="0" applyFont="1" applyFill="1" applyBorder="1"/>
    <xf numFmtId="0" fontId="9" fillId="2" borderId="21" xfId="0" applyFont="1" applyFill="1" applyBorder="1"/>
    <xf numFmtId="43" fontId="9" fillId="2" borderId="16" xfId="2" applyFont="1" applyFill="1" applyBorder="1"/>
    <xf numFmtId="49" fontId="15" fillId="0" borderId="7" xfId="1" applyNumberFormat="1" applyFont="1" applyBorder="1"/>
    <xf numFmtId="49" fontId="15" fillId="0" borderId="37" xfId="1" applyNumberFormat="1" applyFont="1" applyBorder="1"/>
    <xf numFmtId="0" fontId="8" fillId="6" borderId="40" xfId="0" applyFont="1" applyFill="1" applyBorder="1" applyAlignment="1">
      <alignment horizontal="center" wrapText="1"/>
    </xf>
    <xf numFmtId="49" fontId="16" fillId="3" borderId="55" xfId="1" applyNumberFormat="1" applyFont="1" applyFill="1" applyBorder="1"/>
    <xf numFmtId="43" fontId="9" fillId="3" borderId="56" xfId="2" applyFont="1" applyFill="1" applyBorder="1"/>
    <xf numFmtId="10" fontId="9" fillId="3" borderId="57" xfId="4" applyNumberFormat="1" applyFont="1" applyFill="1" applyBorder="1"/>
    <xf numFmtId="49" fontId="2" fillId="4" borderId="37" xfId="1" applyNumberFormat="1" applyFont="1" applyFill="1" applyBorder="1"/>
    <xf numFmtId="43" fontId="8" fillId="4" borderId="27" xfId="2" applyFont="1" applyFill="1" applyBorder="1"/>
    <xf numFmtId="10" fontId="8" fillId="4" borderId="38" xfId="4" applyNumberFormat="1" applyFont="1" applyFill="1" applyBorder="1"/>
    <xf numFmtId="49" fontId="2" fillId="5" borderId="37" xfId="1" applyNumberFormat="1" applyFont="1" applyFill="1" applyBorder="1"/>
    <xf numFmtId="43" fontId="8" fillId="5" borderId="27" xfId="2" applyFont="1" applyFill="1" applyBorder="1"/>
    <xf numFmtId="10" fontId="8" fillId="5" borderId="38" xfId="4" applyNumberFormat="1" applyFont="1" applyFill="1" applyBorder="1"/>
    <xf numFmtId="0" fontId="8" fillId="2" borderId="37" xfId="0" applyFont="1" applyFill="1" applyBorder="1" applyAlignment="1">
      <alignment horizontal="center" vertical="center" wrapText="1"/>
    </xf>
    <xf numFmtId="0" fontId="8" fillId="0" borderId="0" xfId="0" applyFont="1" applyAlignment="1">
      <alignment horizontal="center" vertical="center" wrapText="1"/>
    </xf>
    <xf numFmtId="0" fontId="5" fillId="3" borderId="22" xfId="0" applyFont="1" applyFill="1" applyBorder="1"/>
    <xf numFmtId="43" fontId="9" fillId="3" borderId="34" xfId="2" applyFont="1" applyFill="1" applyBorder="1"/>
    <xf numFmtId="43" fontId="9" fillId="3" borderId="27" xfId="2" applyFont="1" applyFill="1" applyBorder="1"/>
    <xf numFmtId="10" fontId="9" fillId="3" borderId="38" xfId="4" applyNumberFormat="1" applyFont="1" applyFill="1" applyBorder="1"/>
    <xf numFmtId="43" fontId="9" fillId="3" borderId="37" xfId="2" applyFont="1" applyFill="1" applyBorder="1"/>
    <xf numFmtId="43" fontId="8" fillId="4" borderId="37" xfId="2" applyFont="1" applyFill="1" applyBorder="1"/>
    <xf numFmtId="43" fontId="9" fillId="4" borderId="27" xfId="2" applyFont="1" applyFill="1" applyBorder="1"/>
    <xf numFmtId="43" fontId="8" fillId="4" borderId="34" xfId="2" applyFont="1" applyFill="1" applyBorder="1"/>
    <xf numFmtId="43" fontId="8" fillId="5" borderId="34" xfId="2" applyFont="1" applyFill="1" applyBorder="1"/>
    <xf numFmtId="43" fontId="9" fillId="3" borderId="55" xfId="2" applyFont="1" applyFill="1" applyBorder="1"/>
    <xf numFmtId="43" fontId="8" fillId="4" borderId="65" xfId="2" applyFont="1" applyFill="1" applyBorder="1"/>
    <xf numFmtId="43" fontId="8" fillId="5" borderId="37" xfId="2" applyFont="1" applyFill="1" applyBorder="1"/>
    <xf numFmtId="43" fontId="8" fillId="2" borderId="46" xfId="2" applyFont="1" applyFill="1" applyBorder="1"/>
    <xf numFmtId="10" fontId="8" fillId="2" borderId="47" xfId="4" applyNumberFormat="1" applyFont="1" applyFill="1" applyBorder="1"/>
    <xf numFmtId="43" fontId="8" fillId="4" borderId="38" xfId="2" applyFont="1" applyFill="1" applyBorder="1"/>
    <xf numFmtId="43" fontId="8" fillId="4" borderId="41" xfId="2" applyFont="1" applyFill="1" applyBorder="1"/>
    <xf numFmtId="43" fontId="8" fillId="2" borderId="41" xfId="2" applyFont="1" applyFill="1" applyBorder="1"/>
    <xf numFmtId="43" fontId="9" fillId="3" borderId="68" xfId="2" applyFont="1" applyFill="1" applyBorder="1"/>
    <xf numFmtId="43" fontId="8" fillId="4" borderId="2" xfId="2" applyFont="1" applyFill="1" applyBorder="1"/>
    <xf numFmtId="43" fontId="9" fillId="3" borderId="7" xfId="2" applyFont="1" applyFill="1" applyBorder="1"/>
    <xf numFmtId="43" fontId="9" fillId="3" borderId="2" xfId="2" applyFont="1" applyFill="1" applyBorder="1"/>
    <xf numFmtId="10" fontId="8" fillId="4" borderId="29" xfId="4" applyNumberFormat="1" applyFont="1" applyFill="1" applyBorder="1"/>
    <xf numFmtId="43" fontId="8" fillId="4" borderId="29" xfId="2" applyFont="1" applyFill="1" applyBorder="1"/>
    <xf numFmtId="49" fontId="16" fillId="3" borderId="52" xfId="1" applyNumberFormat="1" applyFont="1" applyFill="1" applyBorder="1"/>
    <xf numFmtId="43" fontId="9" fillId="3" borderId="52" xfId="2" applyFont="1" applyFill="1" applyBorder="1"/>
    <xf numFmtId="10" fontId="9" fillId="3" borderId="57" xfId="4" applyNumberFormat="1" applyFont="1" applyFill="1" applyBorder="1" applyAlignment="1">
      <alignment horizontal="center" vertical="center" wrapText="1"/>
    </xf>
    <xf numFmtId="49" fontId="16" fillId="4" borderId="37" xfId="1" applyNumberFormat="1" applyFont="1" applyFill="1" applyBorder="1"/>
    <xf numFmtId="43" fontId="8" fillId="4" borderId="1" xfId="2" applyFont="1" applyFill="1" applyBorder="1"/>
    <xf numFmtId="43" fontId="8" fillId="4" borderId="7" xfId="2" applyFont="1" applyFill="1" applyBorder="1"/>
    <xf numFmtId="43" fontId="8" fillId="4" borderId="3" xfId="2" applyFont="1" applyFill="1" applyBorder="1"/>
    <xf numFmtId="10" fontId="8" fillId="4" borderId="38" xfId="4" applyNumberFormat="1" applyFont="1" applyFill="1" applyBorder="1" applyAlignment="1">
      <alignment horizontal="center" vertical="center" wrapText="1"/>
    </xf>
    <xf numFmtId="49" fontId="16" fillId="2" borderId="26" xfId="1" applyNumberFormat="1" applyFont="1" applyFill="1" applyBorder="1"/>
    <xf numFmtId="49" fontId="16" fillId="2" borderId="41" xfId="1" applyNumberFormat="1" applyFont="1" applyFill="1" applyBorder="1"/>
    <xf numFmtId="43" fontId="9" fillId="2" borderId="37" xfId="2" applyFont="1" applyFill="1" applyBorder="1"/>
    <xf numFmtId="43" fontId="9" fillId="2" borderId="34" xfId="2" applyFont="1" applyFill="1" applyBorder="1"/>
    <xf numFmtId="49" fontId="2" fillId="0" borderId="43" xfId="1" applyNumberFormat="1" applyFont="1" applyBorder="1"/>
    <xf numFmtId="49" fontId="15" fillId="0" borderId="41" xfId="1" applyNumberFormat="1" applyFont="1" applyBorder="1"/>
    <xf numFmtId="49" fontId="16" fillId="3" borderId="58" xfId="1" applyNumberFormat="1" applyFont="1" applyFill="1" applyBorder="1"/>
    <xf numFmtId="0" fontId="9" fillId="3" borderId="57" xfId="0" applyFont="1" applyFill="1" applyBorder="1" applyAlignment="1">
      <alignment horizontal="left" vertical="center" wrapText="1"/>
    </xf>
    <xf numFmtId="43" fontId="9" fillId="2" borderId="27" xfId="2" applyFont="1" applyFill="1" applyBorder="1"/>
    <xf numFmtId="43" fontId="9" fillId="2" borderId="38" xfId="2" applyFont="1" applyFill="1" applyBorder="1"/>
    <xf numFmtId="43" fontId="9" fillId="2" borderId="43" xfId="2" applyFont="1" applyFill="1" applyBorder="1"/>
    <xf numFmtId="49" fontId="16" fillId="2" borderId="38" xfId="1" applyNumberFormat="1" applyFont="1" applyFill="1" applyBorder="1"/>
    <xf numFmtId="10" fontId="8" fillId="0" borderId="27" xfId="4" applyNumberFormat="1" applyFont="1" applyFill="1" applyBorder="1"/>
    <xf numFmtId="10" fontId="8" fillId="0" borderId="41" xfId="4" applyNumberFormat="1" applyFont="1" applyFill="1" applyBorder="1"/>
    <xf numFmtId="10" fontId="8" fillId="0" borderId="38" xfId="4" applyNumberFormat="1" applyFont="1" applyFill="1" applyBorder="1"/>
    <xf numFmtId="43" fontId="8" fillId="0" borderId="8" xfId="2" applyFont="1" applyFill="1" applyBorder="1"/>
    <xf numFmtId="43" fontId="8" fillId="0" borderId="0" xfId="2" applyFont="1" applyFill="1" applyBorder="1"/>
    <xf numFmtId="10" fontId="8" fillId="0" borderId="9" xfId="4" applyNumberFormat="1" applyFont="1" applyFill="1" applyBorder="1"/>
    <xf numFmtId="10" fontId="8" fillId="0" borderId="16" xfId="4" applyNumberFormat="1" applyFont="1" applyBorder="1"/>
    <xf numFmtId="10" fontId="8" fillId="0" borderId="17" xfId="4" applyNumberFormat="1" applyFont="1" applyBorder="1"/>
    <xf numFmtId="10" fontId="9" fillId="2" borderId="17" xfId="4" applyNumberFormat="1" applyFont="1" applyFill="1" applyBorder="1"/>
    <xf numFmtId="10" fontId="9" fillId="3" borderId="23" xfId="4" applyNumberFormat="1" applyFont="1" applyFill="1" applyBorder="1"/>
    <xf numFmtId="43" fontId="8" fillId="0" borderId="17" xfId="2" applyFont="1" applyBorder="1"/>
    <xf numFmtId="0" fontId="5" fillId="6" borderId="86" xfId="0" applyFont="1" applyFill="1" applyBorder="1" applyAlignment="1">
      <alignment horizontal="center" vertical="top"/>
    </xf>
    <xf numFmtId="0" fontId="5" fillId="6" borderId="86" xfId="0" applyFont="1" applyFill="1" applyBorder="1" applyAlignment="1">
      <alignment horizontal="center" vertical="top" wrapText="1"/>
    </xf>
    <xf numFmtId="0" fontId="5" fillId="6" borderId="87" xfId="0" applyFont="1" applyFill="1" applyBorder="1" applyAlignment="1">
      <alignment horizontal="center" vertical="top" wrapText="1"/>
    </xf>
    <xf numFmtId="0" fontId="5" fillId="6" borderId="88" xfId="0" applyFont="1" applyFill="1" applyBorder="1" applyAlignment="1">
      <alignment horizontal="center" vertical="top"/>
    </xf>
    <xf numFmtId="0" fontId="5" fillId="6" borderId="88" xfId="0" applyFont="1" applyFill="1" applyBorder="1" applyAlignment="1">
      <alignment horizontal="center" vertical="top" wrapText="1"/>
    </xf>
    <xf numFmtId="43" fontId="9" fillId="3" borderId="55" xfId="2" applyFont="1" applyFill="1" applyBorder="1" applyAlignment="1">
      <alignment horizontal="left" indent="2"/>
    </xf>
    <xf numFmtId="43" fontId="9" fillId="3" borderId="68" xfId="2" applyFont="1" applyFill="1" applyBorder="1" applyAlignment="1">
      <alignment horizontal="left" indent="2"/>
    </xf>
    <xf numFmtId="43" fontId="9" fillId="3" borderId="52" xfId="2" applyFont="1" applyFill="1" applyBorder="1" applyAlignment="1">
      <alignment horizontal="left" indent="2"/>
    </xf>
    <xf numFmtId="43" fontId="8" fillId="4" borderId="7" xfId="2" applyFont="1" applyFill="1" applyBorder="1" applyAlignment="1">
      <alignment horizontal="left" indent="2"/>
    </xf>
    <xf numFmtId="43" fontId="8" fillId="4" borderId="3" xfId="2" applyFont="1" applyFill="1" applyBorder="1" applyAlignment="1">
      <alignment horizontal="left" indent="2"/>
    </xf>
    <xf numFmtId="43" fontId="8" fillId="4" borderId="1" xfId="2" applyFont="1" applyFill="1" applyBorder="1" applyAlignment="1">
      <alignment horizontal="left" indent="2"/>
    </xf>
    <xf numFmtId="43" fontId="9" fillId="2" borderId="37" xfId="2" applyFont="1" applyFill="1" applyBorder="1" applyAlignment="1">
      <alignment horizontal="left" indent="2"/>
    </xf>
    <xf numFmtId="43" fontId="9" fillId="2" borderId="34" xfId="2" applyFont="1" applyFill="1" applyBorder="1" applyAlignment="1">
      <alignment horizontal="left" indent="2"/>
    </xf>
    <xf numFmtId="43" fontId="8" fillId="0" borderId="37" xfId="2" applyFont="1" applyBorder="1" applyAlignment="1">
      <alignment horizontal="left" indent="2"/>
    </xf>
    <xf numFmtId="43" fontId="8" fillId="0" borderId="34" xfId="2" applyFont="1" applyBorder="1" applyAlignment="1">
      <alignment horizontal="left" indent="2"/>
    </xf>
    <xf numFmtId="43" fontId="8" fillId="0" borderId="67" xfId="2" applyFont="1" applyBorder="1" applyAlignment="1">
      <alignment horizontal="left" indent="2"/>
    </xf>
    <xf numFmtId="43" fontId="8" fillId="0" borderId="32" xfId="2" applyFont="1" applyBorder="1" applyAlignment="1">
      <alignment horizontal="left" indent="2"/>
    </xf>
    <xf numFmtId="43" fontId="9" fillId="3" borderId="55" xfId="2" applyFont="1" applyFill="1" applyBorder="1" applyAlignment="1">
      <alignment horizontal="left"/>
    </xf>
    <xf numFmtId="43" fontId="9" fillId="2" borderId="37" xfId="2" applyFont="1" applyFill="1" applyBorder="1" applyAlignment="1">
      <alignment horizontal="left" indent="1"/>
    </xf>
    <xf numFmtId="43" fontId="15" fillId="0" borderId="83" xfId="1" applyNumberFormat="1" applyFont="1" applyBorder="1"/>
    <xf numFmtId="43" fontId="8" fillId="2" borderId="83" xfId="2" applyFont="1" applyFill="1" applyBorder="1"/>
    <xf numFmtId="43" fontId="15" fillId="0" borderId="89" xfId="1" applyNumberFormat="1" applyFont="1" applyBorder="1"/>
    <xf numFmtId="43" fontId="8" fillId="2" borderId="89" xfId="2" applyFont="1" applyFill="1" applyBorder="1"/>
    <xf numFmtId="49" fontId="2" fillId="0" borderId="0" xfId="1" applyNumberFormat="1" applyFont="1"/>
    <xf numFmtId="165" fontId="8" fillId="0" borderId="0" xfId="4" applyNumberFormat="1" applyFont="1" applyFill="1" applyBorder="1"/>
    <xf numFmtId="166" fontId="8" fillId="0" borderId="0" xfId="2" applyNumberFormat="1" applyFont="1" applyFill="1" applyBorder="1"/>
    <xf numFmtId="165" fontId="8" fillId="2" borderId="18" xfId="4" applyNumberFormat="1" applyFont="1" applyFill="1" applyBorder="1"/>
    <xf numFmtId="165" fontId="9" fillId="4" borderId="63" xfId="4" applyNumberFormat="1" applyFont="1" applyFill="1" applyBorder="1"/>
    <xf numFmtId="43" fontId="8" fillId="2" borderId="18" xfId="2" applyFont="1" applyFill="1" applyBorder="1"/>
    <xf numFmtId="10" fontId="9" fillId="3" borderId="50" xfId="0" applyNumberFormat="1" applyFont="1" applyFill="1" applyBorder="1"/>
    <xf numFmtId="10" fontId="8" fillId="0" borderId="86" xfId="4" applyNumberFormat="1" applyFont="1" applyBorder="1"/>
    <xf numFmtId="43" fontId="9" fillId="2" borderId="79" xfId="2" applyFont="1" applyFill="1" applyBorder="1"/>
    <xf numFmtId="43" fontId="9" fillId="3" borderId="57" xfId="2" applyFont="1" applyFill="1" applyBorder="1"/>
    <xf numFmtId="43" fontId="8" fillId="4" borderId="89" xfId="2" applyFont="1" applyFill="1" applyBorder="1"/>
    <xf numFmtId="43" fontId="9" fillId="2" borderId="89" xfId="2" applyFont="1" applyFill="1" applyBorder="1"/>
    <xf numFmtId="43" fontId="8" fillId="0" borderId="89" xfId="2" applyFont="1" applyBorder="1"/>
    <xf numFmtId="43" fontId="8" fillId="0" borderId="85" xfId="2" applyFont="1" applyBorder="1"/>
    <xf numFmtId="43" fontId="8" fillId="0" borderId="86" xfId="2" applyFont="1" applyBorder="1"/>
    <xf numFmtId="43" fontId="8" fillId="0" borderId="87" xfId="2" applyFont="1" applyBorder="1"/>
    <xf numFmtId="43" fontId="9" fillId="3" borderId="58" xfId="2" applyFont="1" applyFill="1" applyBorder="1"/>
    <xf numFmtId="43" fontId="9" fillId="3" borderId="63" xfId="2" applyFont="1" applyFill="1" applyBorder="1"/>
    <xf numFmtId="43" fontId="8" fillId="4" borderId="83" xfId="2" applyFont="1" applyFill="1" applyBorder="1"/>
    <xf numFmtId="43" fontId="9" fillId="2" borderId="83" xfId="2" applyFont="1" applyFill="1" applyBorder="1"/>
    <xf numFmtId="43" fontId="8" fillId="0" borderId="83" xfId="2" applyFont="1" applyBorder="1"/>
    <xf numFmtId="43" fontId="8" fillId="0" borderId="88" xfId="2" applyFont="1" applyBorder="1"/>
    <xf numFmtId="43" fontId="8" fillId="0" borderId="82" xfId="2" applyFont="1" applyBorder="1"/>
    <xf numFmtId="43" fontId="8" fillId="0" borderId="79" xfId="2" applyFont="1" applyBorder="1"/>
    <xf numFmtId="10" fontId="8" fillId="0" borderId="15" xfId="4" applyNumberFormat="1" applyFont="1" applyBorder="1"/>
    <xf numFmtId="10" fontId="8" fillId="0" borderId="12" xfId="4" applyNumberFormat="1" applyFont="1" applyBorder="1"/>
    <xf numFmtId="10" fontId="8" fillId="4" borderId="89" xfId="4" applyNumberFormat="1" applyFont="1" applyFill="1" applyBorder="1" applyAlignment="1">
      <alignment horizontal="center" vertical="center" wrapText="1"/>
    </xf>
    <xf numFmtId="43" fontId="9" fillId="2" borderId="82" xfId="2" applyFont="1" applyFill="1" applyBorder="1"/>
    <xf numFmtId="10" fontId="9" fillId="2" borderId="89" xfId="4" applyNumberFormat="1" applyFont="1" applyFill="1" applyBorder="1" applyAlignment="1">
      <alignment horizontal="center" vertical="center" wrapText="1"/>
    </xf>
    <xf numFmtId="43" fontId="8" fillId="0" borderId="84" xfId="2" applyFont="1" applyBorder="1"/>
    <xf numFmtId="43" fontId="9" fillId="2" borderId="84" xfId="2" applyFont="1" applyFill="1" applyBorder="1"/>
    <xf numFmtId="10" fontId="9" fillId="3" borderId="66" xfId="4" applyNumberFormat="1" applyFont="1" applyFill="1" applyBorder="1" applyAlignment="1">
      <alignment horizontal="center" vertical="center" wrapText="1"/>
    </xf>
    <xf numFmtId="10" fontId="8" fillId="0" borderId="38" xfId="2" applyNumberFormat="1" applyFont="1" applyBorder="1"/>
    <xf numFmtId="10" fontId="9" fillId="2" borderId="29" xfId="4" applyNumberFormat="1" applyFont="1" applyFill="1" applyBorder="1" applyAlignment="1">
      <alignment horizontal="center" vertical="center" wrapText="1"/>
    </xf>
    <xf numFmtId="10" fontId="8" fillId="0" borderId="47" xfId="4" applyNumberFormat="1" applyFont="1" applyBorder="1" applyAlignment="1">
      <alignment horizontal="center" vertical="center" wrapText="1"/>
    </xf>
    <xf numFmtId="0" fontId="9" fillId="3" borderId="69" xfId="0" applyFont="1" applyFill="1" applyBorder="1"/>
    <xf numFmtId="10" fontId="9" fillId="3" borderId="59" xfId="4" applyNumberFormat="1" applyFont="1" applyFill="1" applyBorder="1"/>
    <xf numFmtId="10" fontId="9" fillId="3" borderId="84" xfId="4" applyNumberFormat="1" applyFont="1" applyFill="1" applyBorder="1"/>
    <xf numFmtId="10" fontId="9" fillId="3" borderId="71" xfId="4" applyNumberFormat="1" applyFont="1" applyFill="1" applyBorder="1"/>
    <xf numFmtId="43" fontId="9" fillId="3" borderId="3" xfId="2" applyFont="1" applyFill="1" applyBorder="1"/>
    <xf numFmtId="43" fontId="8" fillId="0" borderId="25" xfId="2" applyFont="1" applyBorder="1"/>
    <xf numFmtId="43" fontId="8" fillId="0" borderId="6" xfId="2" applyFont="1" applyBorder="1"/>
    <xf numFmtId="43" fontId="8" fillId="0" borderId="53" xfId="2" applyFont="1" applyBorder="1"/>
    <xf numFmtId="43" fontId="8" fillId="0" borderId="91" xfId="2" applyFont="1" applyBorder="1"/>
    <xf numFmtId="43" fontId="9" fillId="2" borderId="17" xfId="0" applyNumberFormat="1" applyFont="1" applyFill="1" applyBorder="1"/>
    <xf numFmtId="43" fontId="9" fillId="2" borderId="25" xfId="0" applyNumberFormat="1" applyFont="1" applyFill="1" applyBorder="1"/>
    <xf numFmtId="43" fontId="9" fillId="2" borderId="6" xfId="0" applyNumberFormat="1" applyFont="1" applyFill="1" applyBorder="1"/>
    <xf numFmtId="0" fontId="9" fillId="2" borderId="73" xfId="0" applyFont="1" applyFill="1" applyBorder="1"/>
    <xf numFmtId="43" fontId="9" fillId="2" borderId="17" xfId="2" applyFont="1" applyFill="1" applyBorder="1"/>
    <xf numFmtId="43" fontId="9" fillId="2" borderId="25" xfId="2" applyFont="1" applyFill="1" applyBorder="1"/>
    <xf numFmtId="43" fontId="9" fillId="2" borderId="9" xfId="2" applyFont="1" applyFill="1" applyBorder="1"/>
    <xf numFmtId="43" fontId="9" fillId="2" borderId="6" xfId="2" applyFont="1" applyFill="1" applyBorder="1"/>
    <xf numFmtId="43" fontId="9" fillId="2" borderId="7" xfId="2" applyFont="1" applyFill="1" applyBorder="1"/>
    <xf numFmtId="43" fontId="9" fillId="2" borderId="2" xfId="2" applyFont="1" applyFill="1" applyBorder="1"/>
    <xf numFmtId="43" fontId="9" fillId="2" borderId="71" xfId="2" applyFont="1" applyFill="1" applyBorder="1"/>
    <xf numFmtId="43" fontId="9" fillId="2" borderId="3" xfId="2" applyFont="1" applyFill="1" applyBorder="1"/>
    <xf numFmtId="43" fontId="9" fillId="2" borderId="1" xfId="2" applyFont="1" applyFill="1" applyBorder="1"/>
    <xf numFmtId="43" fontId="9" fillId="2" borderId="4" xfId="2" applyFont="1" applyFill="1" applyBorder="1"/>
    <xf numFmtId="10" fontId="9" fillId="2" borderId="71" xfId="4" applyNumberFormat="1" applyFont="1" applyFill="1" applyBorder="1"/>
    <xf numFmtId="43" fontId="9" fillId="2" borderId="26" xfId="2" applyFont="1" applyFill="1" applyBorder="1"/>
    <xf numFmtId="43" fontId="9" fillId="2" borderId="29" xfId="2" applyFont="1" applyFill="1" applyBorder="1"/>
    <xf numFmtId="49" fontId="16" fillId="3" borderId="35" xfId="1" applyNumberFormat="1" applyFont="1" applyFill="1" applyBorder="1"/>
    <xf numFmtId="43" fontId="9" fillId="3" borderId="82" xfId="2" applyFont="1" applyFill="1" applyBorder="1"/>
    <xf numFmtId="43" fontId="9" fillId="3" borderId="29" xfId="2" applyFont="1" applyFill="1" applyBorder="1"/>
    <xf numFmtId="43" fontId="9" fillId="3" borderId="89" xfId="2" applyFont="1" applyFill="1" applyBorder="1"/>
    <xf numFmtId="10" fontId="9" fillId="3" borderId="89" xfId="4" applyNumberFormat="1" applyFont="1" applyFill="1" applyBorder="1"/>
    <xf numFmtId="43" fontId="8" fillId="2" borderId="6" xfId="2" applyFont="1" applyFill="1" applyBorder="1"/>
    <xf numFmtId="43" fontId="9" fillId="2" borderId="78" xfId="2" applyFont="1" applyFill="1" applyBorder="1"/>
    <xf numFmtId="10" fontId="9" fillId="2" borderId="78" xfId="4" applyNumberFormat="1" applyFont="1" applyFill="1" applyBorder="1"/>
    <xf numFmtId="10" fontId="9" fillId="2" borderId="29" xfId="4" applyNumberFormat="1" applyFont="1" applyFill="1" applyBorder="1"/>
    <xf numFmtId="43" fontId="9" fillId="2" borderId="78" xfId="0" applyNumberFormat="1" applyFont="1" applyFill="1" applyBorder="1"/>
    <xf numFmtId="43" fontId="9" fillId="2" borderId="15" xfId="2" applyFont="1" applyFill="1" applyBorder="1"/>
    <xf numFmtId="43" fontId="9" fillId="2" borderId="14" xfId="2" applyFont="1" applyFill="1" applyBorder="1"/>
    <xf numFmtId="43" fontId="9" fillId="2" borderId="12" xfId="2" applyFont="1" applyFill="1" applyBorder="1"/>
    <xf numFmtId="43" fontId="9" fillId="2" borderId="13" xfId="2" applyFont="1" applyFill="1" applyBorder="1"/>
    <xf numFmtId="43" fontId="9" fillId="2" borderId="18" xfId="2" applyFont="1" applyFill="1" applyBorder="1"/>
    <xf numFmtId="43" fontId="9" fillId="2" borderId="28" xfId="2" applyFont="1" applyFill="1" applyBorder="1"/>
    <xf numFmtId="43" fontId="9" fillId="2" borderId="16" xfId="0" applyNumberFormat="1" applyFont="1" applyFill="1" applyBorder="1"/>
    <xf numFmtId="43" fontId="9" fillId="2" borderId="13" xfId="0" applyNumberFormat="1" applyFont="1" applyFill="1" applyBorder="1"/>
    <xf numFmtId="43" fontId="9" fillId="2" borderId="14" xfId="0" applyNumberFormat="1" applyFont="1" applyFill="1" applyBorder="1"/>
    <xf numFmtId="10" fontId="9" fillId="3" borderId="1" xfId="4" applyNumberFormat="1" applyFont="1" applyFill="1" applyBorder="1"/>
    <xf numFmtId="43" fontId="9" fillId="3" borderId="83" xfId="2" applyFont="1" applyFill="1" applyBorder="1"/>
    <xf numFmtId="10" fontId="8" fillId="0" borderId="91" xfId="4" applyNumberFormat="1" applyFont="1" applyBorder="1"/>
    <xf numFmtId="10" fontId="9" fillId="3" borderId="51" xfId="4" applyNumberFormat="1" applyFont="1" applyFill="1" applyBorder="1"/>
    <xf numFmtId="10" fontId="9" fillId="4" borderId="29" xfId="4" applyNumberFormat="1" applyFont="1" applyFill="1" applyBorder="1"/>
    <xf numFmtId="10" fontId="5" fillId="4" borderId="57" xfId="4" applyNumberFormat="1" applyFont="1" applyFill="1" applyBorder="1"/>
    <xf numFmtId="10" fontId="8" fillId="4" borderId="57" xfId="4" applyNumberFormat="1" applyFont="1" applyFill="1" applyBorder="1"/>
    <xf numFmtId="10" fontId="8" fillId="0" borderId="89" xfId="4" applyNumberFormat="1" applyFont="1" applyBorder="1"/>
    <xf numFmtId="166" fontId="8" fillId="0" borderId="89" xfId="2" applyNumberFormat="1" applyFont="1" applyBorder="1"/>
    <xf numFmtId="10" fontId="8" fillId="2" borderId="89" xfId="4" applyNumberFormat="1" applyFont="1" applyFill="1" applyBorder="1"/>
    <xf numFmtId="166" fontId="8" fillId="0" borderId="47" xfId="2" applyNumberFormat="1" applyFont="1" applyFill="1" applyBorder="1"/>
    <xf numFmtId="166" fontId="8" fillId="2" borderId="85" xfId="2" applyNumberFormat="1" applyFont="1" applyFill="1" applyBorder="1"/>
    <xf numFmtId="165" fontId="8" fillId="2" borderId="86" xfId="4" applyNumberFormat="1" applyFont="1" applyFill="1" applyBorder="1"/>
    <xf numFmtId="10" fontId="8" fillId="2" borderId="87" xfId="4" applyNumberFormat="1" applyFont="1" applyFill="1" applyBorder="1"/>
    <xf numFmtId="10" fontId="9" fillId="4" borderId="57" xfId="4" applyNumberFormat="1" applyFont="1" applyFill="1" applyBorder="1"/>
    <xf numFmtId="10" fontId="9" fillId="4" borderId="4" xfId="4" applyNumberFormat="1" applyFont="1" applyFill="1" applyBorder="1"/>
    <xf numFmtId="10" fontId="8" fillId="2" borderId="41" xfId="4" applyNumberFormat="1" applyFont="1" applyFill="1" applyBorder="1"/>
    <xf numFmtId="10" fontId="9" fillId="4" borderId="56" xfId="4" applyNumberFormat="1" applyFont="1" applyFill="1" applyBorder="1"/>
    <xf numFmtId="10" fontId="9" fillId="3" borderId="49" xfId="0" applyNumberFormat="1" applyFont="1" applyFill="1" applyBorder="1"/>
    <xf numFmtId="10" fontId="9" fillId="3" borderId="62" xfId="0" applyNumberFormat="1" applyFont="1" applyFill="1" applyBorder="1"/>
    <xf numFmtId="10" fontId="9" fillId="4" borderId="71" xfId="4" applyNumberFormat="1" applyFont="1" applyFill="1" applyBorder="1"/>
    <xf numFmtId="10" fontId="8" fillId="2" borderId="9" xfId="4" applyNumberFormat="1" applyFont="1" applyFill="1" applyBorder="1"/>
    <xf numFmtId="10" fontId="8" fillId="2" borderId="12" xfId="4" applyNumberFormat="1" applyFont="1" applyFill="1" applyBorder="1"/>
    <xf numFmtId="10" fontId="9" fillId="3" borderId="61" xfId="0" applyNumberFormat="1" applyFont="1" applyFill="1" applyBorder="1"/>
    <xf numFmtId="10" fontId="9" fillId="4" borderId="1" xfId="4" applyNumberFormat="1" applyFont="1" applyFill="1" applyBorder="1"/>
    <xf numFmtId="10" fontId="8" fillId="2" borderId="16" xfId="4" applyNumberFormat="1" applyFont="1" applyFill="1" applyBorder="1"/>
    <xf numFmtId="10" fontId="8" fillId="2" borderId="0" xfId="4" applyNumberFormat="1" applyFont="1" applyFill="1" applyBorder="1"/>
    <xf numFmtId="10" fontId="8" fillId="2" borderId="18" xfId="4" applyNumberFormat="1" applyFont="1" applyFill="1" applyBorder="1"/>
    <xf numFmtId="10" fontId="8" fillId="2" borderId="11" xfId="4" applyNumberFormat="1" applyFont="1" applyFill="1" applyBorder="1"/>
    <xf numFmtId="10" fontId="9" fillId="4" borderId="59" xfId="4" applyNumberFormat="1" applyFont="1" applyFill="1" applyBorder="1"/>
    <xf numFmtId="10" fontId="9" fillId="4" borderId="63" xfId="4" applyNumberFormat="1" applyFont="1" applyFill="1" applyBorder="1"/>
    <xf numFmtId="10" fontId="9" fillId="4" borderId="52" xfId="4" applyNumberFormat="1" applyFont="1" applyFill="1" applyBorder="1"/>
    <xf numFmtId="10" fontId="8" fillId="0" borderId="16" xfId="2" applyNumberFormat="1" applyFont="1" applyBorder="1"/>
    <xf numFmtId="10" fontId="8" fillId="0" borderId="9" xfId="2" applyNumberFormat="1" applyFont="1" applyBorder="1"/>
    <xf numFmtId="10" fontId="8" fillId="0" borderId="16" xfId="4" applyNumberFormat="1" applyFont="1" applyFill="1" applyBorder="1"/>
    <xf numFmtId="10" fontId="8" fillId="0" borderId="0" xfId="4" applyNumberFormat="1" applyFont="1" applyFill="1" applyBorder="1"/>
    <xf numFmtId="171" fontId="8" fillId="2" borderId="12" xfId="4" applyNumberFormat="1" applyFont="1" applyFill="1" applyBorder="1"/>
    <xf numFmtId="0" fontId="5" fillId="6" borderId="32" xfId="0" applyFont="1" applyFill="1" applyBorder="1" applyAlignment="1">
      <alignment horizontal="center" vertical="top" wrapText="1"/>
    </xf>
    <xf numFmtId="0" fontId="5" fillId="6" borderId="27" xfId="0" applyFont="1" applyFill="1" applyBorder="1" applyAlignment="1">
      <alignment horizontal="center"/>
    </xf>
    <xf numFmtId="10" fontId="9" fillId="3" borderId="24" xfId="4" applyNumberFormat="1" applyFont="1" applyFill="1" applyBorder="1"/>
    <xf numFmtId="10" fontId="9" fillId="2" borderId="25" xfId="4" applyNumberFormat="1" applyFont="1" applyFill="1" applyBorder="1"/>
    <xf numFmtId="10" fontId="8" fillId="0" borderId="25" xfId="4" applyNumberFormat="1" applyFont="1" applyBorder="1"/>
    <xf numFmtId="10" fontId="8" fillId="0" borderId="14" xfId="4" applyNumberFormat="1" applyFont="1" applyBorder="1"/>
    <xf numFmtId="49" fontId="9" fillId="6" borderId="86" xfId="0" applyNumberFormat="1" applyFont="1" applyFill="1" applyBorder="1" applyAlignment="1">
      <alignment horizontal="center" vertical="center" wrapText="1"/>
    </xf>
    <xf numFmtId="0" fontId="8" fillId="6" borderId="87" xfId="0" applyFont="1" applyFill="1" applyBorder="1" applyAlignment="1">
      <alignment horizontal="center" wrapText="1"/>
    </xf>
    <xf numFmtId="10" fontId="8" fillId="4" borderId="89" xfId="4" applyNumberFormat="1" applyFont="1" applyFill="1" applyBorder="1"/>
    <xf numFmtId="10" fontId="8" fillId="5" borderId="89" xfId="4" applyNumberFormat="1" applyFont="1" applyFill="1" applyBorder="1"/>
    <xf numFmtId="0" fontId="8" fillId="2" borderId="85" xfId="0" applyFont="1" applyFill="1" applyBorder="1" applyAlignment="1">
      <alignment horizontal="center" vertical="center" wrapText="1"/>
    </xf>
    <xf numFmtId="43" fontId="8" fillId="2" borderId="86" xfId="2" applyFont="1" applyFill="1" applyBorder="1"/>
    <xf numFmtId="43" fontId="8" fillId="0" borderId="3" xfId="2" applyFont="1" applyBorder="1"/>
    <xf numFmtId="43" fontId="8" fillId="0" borderId="82" xfId="2" applyFont="1" applyFill="1" applyBorder="1"/>
    <xf numFmtId="49" fontId="15" fillId="0" borderId="85" xfId="1" applyNumberFormat="1" applyFont="1" applyBorder="1"/>
    <xf numFmtId="10" fontId="8" fillId="0" borderId="89" xfId="4" applyNumberFormat="1" applyFont="1" applyFill="1" applyBorder="1"/>
    <xf numFmtId="10" fontId="8" fillId="0" borderId="87" xfId="4" applyNumberFormat="1" applyFont="1" applyBorder="1"/>
    <xf numFmtId="10" fontId="8" fillId="0" borderId="29" xfId="4" applyNumberFormat="1" applyFont="1" applyBorder="1"/>
    <xf numFmtId="10" fontId="9" fillId="3" borderId="57" xfId="4" applyNumberFormat="1" applyFont="1" applyFill="1" applyBorder="1" applyAlignment="1">
      <alignment horizontal="right" vertical="center" wrapText="1"/>
    </xf>
    <xf numFmtId="10" fontId="8" fillId="0" borderId="68" xfId="4" applyNumberFormat="1" applyFont="1" applyBorder="1"/>
    <xf numFmtId="43" fontId="9" fillId="3" borderId="86" xfId="2" applyFont="1" applyFill="1" applyBorder="1"/>
    <xf numFmtId="43" fontId="9" fillId="2" borderId="79" xfId="2" applyFont="1" applyFill="1" applyBorder="1" applyAlignment="1">
      <alignment horizontal="left" indent="2"/>
    </xf>
    <xf numFmtId="43" fontId="9" fillId="2" borderId="27" xfId="2" applyFont="1" applyFill="1" applyBorder="1" applyAlignment="1">
      <alignment horizontal="left" indent="2"/>
    </xf>
    <xf numFmtId="43" fontId="8" fillId="0" borderId="79" xfId="2" applyFont="1" applyBorder="1" applyAlignment="1">
      <alignment horizontal="left" indent="2"/>
    </xf>
    <xf numFmtId="43" fontId="8" fillId="0" borderId="27" xfId="2" applyFont="1" applyBorder="1" applyAlignment="1">
      <alignment horizontal="left" indent="2"/>
    </xf>
    <xf numFmtId="43" fontId="8" fillId="0" borderId="80" xfId="2" applyFont="1" applyBorder="1" applyAlignment="1">
      <alignment horizontal="left" indent="2"/>
    </xf>
    <xf numFmtId="43" fontId="8" fillId="0" borderId="86" xfId="2" applyFont="1" applyBorder="1" applyAlignment="1">
      <alignment horizontal="left" indent="2"/>
    </xf>
    <xf numFmtId="43" fontId="8" fillId="2" borderId="85" xfId="2" applyFont="1" applyFill="1" applyBorder="1"/>
    <xf numFmtId="43" fontId="8" fillId="4" borderId="84" xfId="2" applyFont="1" applyFill="1" applyBorder="1"/>
    <xf numFmtId="43" fontId="8" fillId="2" borderId="84" xfId="2" applyFont="1" applyFill="1" applyBorder="1"/>
    <xf numFmtId="43" fontId="8" fillId="2" borderId="88" xfId="2" applyFont="1" applyFill="1" applyBorder="1"/>
    <xf numFmtId="10" fontId="8" fillId="2" borderId="84" xfId="4" applyNumberFormat="1" applyFont="1" applyFill="1" applyBorder="1"/>
    <xf numFmtId="43" fontId="8" fillId="2" borderId="87" xfId="2" applyFont="1" applyFill="1" applyBorder="1"/>
    <xf numFmtId="43" fontId="8" fillId="4" borderId="82" xfId="2" applyFont="1" applyFill="1" applyBorder="1"/>
    <xf numFmtId="43" fontId="8" fillId="5" borderId="82" xfId="2" applyFont="1" applyFill="1" applyBorder="1"/>
    <xf numFmtId="43" fontId="8" fillId="2" borderId="82" xfId="2" applyFont="1" applyFill="1" applyBorder="1"/>
    <xf numFmtId="49" fontId="16" fillId="3" borderId="57" xfId="1" applyNumberFormat="1" applyFont="1" applyFill="1" applyBorder="1"/>
    <xf numFmtId="49" fontId="15" fillId="4" borderId="89" xfId="1" applyNumberFormat="1" applyFont="1" applyFill="1" applyBorder="1"/>
    <xf numFmtId="0" fontId="8" fillId="4" borderId="89" xfId="0" applyFont="1" applyFill="1" applyBorder="1"/>
    <xf numFmtId="0" fontId="8" fillId="5" borderId="89" xfId="0" applyFont="1" applyFill="1" applyBorder="1"/>
    <xf numFmtId="49" fontId="15" fillId="2" borderId="89" xfId="1" applyNumberFormat="1" applyFont="1" applyFill="1" applyBorder="1"/>
    <xf numFmtId="49" fontId="15" fillId="2" borderId="87" xfId="1" applyNumberFormat="1" applyFont="1" applyFill="1" applyBorder="1"/>
    <xf numFmtId="43" fontId="8" fillId="0" borderId="80" xfId="2" applyFont="1" applyBorder="1"/>
    <xf numFmtId="2" fontId="9" fillId="4" borderId="7" xfId="0" applyNumberFormat="1" applyFont="1" applyFill="1" applyBorder="1"/>
    <xf numFmtId="2" fontId="8" fillId="0" borderId="6" xfId="0" applyNumberFormat="1" applyFont="1" applyBorder="1"/>
    <xf numFmtId="2" fontId="8" fillId="2" borderId="6" xfId="0" applyNumberFormat="1" applyFont="1" applyFill="1" applyBorder="1"/>
    <xf numFmtId="2" fontId="8" fillId="2" borderId="13" xfId="0" applyNumberFormat="1" applyFont="1" applyFill="1" applyBorder="1"/>
    <xf numFmtId="2" fontId="9" fillId="4" borderId="55" xfId="0" applyNumberFormat="1" applyFont="1" applyFill="1" applyBorder="1"/>
    <xf numFmtId="43" fontId="8" fillId="2" borderId="13" xfId="2" applyFont="1" applyFill="1" applyBorder="1"/>
    <xf numFmtId="2" fontId="9" fillId="4" borderId="2" xfId="0" applyNumberFormat="1" applyFont="1" applyFill="1" applyBorder="1"/>
    <xf numFmtId="2" fontId="8" fillId="0" borderId="25" xfId="0" applyNumberFormat="1" applyFont="1" applyBorder="1"/>
    <xf numFmtId="2" fontId="8" fillId="2" borderId="25" xfId="0" applyNumberFormat="1" applyFont="1" applyFill="1" applyBorder="1"/>
    <xf numFmtId="2" fontId="8" fillId="2" borderId="14" xfId="0" applyNumberFormat="1" applyFont="1" applyFill="1" applyBorder="1"/>
    <xf numFmtId="2" fontId="9" fillId="4" borderId="56" xfId="0" applyNumberFormat="1" applyFont="1" applyFill="1" applyBorder="1"/>
    <xf numFmtId="43" fontId="8" fillId="2" borderId="14" xfId="2" applyFont="1" applyFill="1" applyBorder="1"/>
    <xf numFmtId="10" fontId="9" fillId="4" borderId="2" xfId="4" applyNumberFormat="1" applyFont="1" applyFill="1" applyBorder="1"/>
    <xf numFmtId="10" fontId="8" fillId="2" borderId="25" xfId="4" applyNumberFormat="1" applyFont="1" applyFill="1" applyBorder="1"/>
    <xf numFmtId="10" fontId="8" fillId="2" borderId="14" xfId="4" applyNumberFormat="1" applyFont="1" applyFill="1" applyBorder="1"/>
    <xf numFmtId="165" fontId="8" fillId="2" borderId="14" xfId="4" applyNumberFormat="1" applyFont="1" applyFill="1" applyBorder="1"/>
    <xf numFmtId="10" fontId="8" fillId="0" borderId="25" xfId="4" applyNumberFormat="1" applyFont="1" applyFill="1" applyBorder="1"/>
    <xf numFmtId="10" fontId="8" fillId="0" borderId="25" xfId="2" applyNumberFormat="1" applyFont="1" applyBorder="1"/>
    <xf numFmtId="49" fontId="9" fillId="6" borderId="77" xfId="0" applyNumberFormat="1" applyFont="1" applyFill="1" applyBorder="1" applyAlignment="1">
      <alignment horizontal="center" vertical="center" wrapText="1"/>
    </xf>
    <xf numFmtId="43" fontId="9" fillId="3" borderId="22" xfId="2" applyFont="1" applyFill="1" applyBorder="1" applyAlignment="1">
      <alignment horizontal="right"/>
    </xf>
    <xf numFmtId="43" fontId="9" fillId="3" borderId="76" xfId="2" applyFont="1" applyFill="1" applyBorder="1" applyAlignment="1">
      <alignment horizontal="right"/>
    </xf>
    <xf numFmtId="10" fontId="9" fillId="3" borderId="30" xfId="4" applyNumberFormat="1" applyFont="1" applyFill="1" applyBorder="1" applyAlignment="1">
      <alignment horizontal="right"/>
    </xf>
    <xf numFmtId="0" fontId="0" fillId="0" borderId="8" xfId="0" applyBorder="1" applyAlignment="1">
      <alignment horizontal="right"/>
    </xf>
    <xf numFmtId="0" fontId="0" fillId="0" borderId="0" xfId="0" applyAlignment="1">
      <alignment horizontal="right"/>
    </xf>
    <xf numFmtId="0" fontId="0" fillId="0" borderId="9" xfId="0" applyBorder="1" applyAlignment="1">
      <alignment horizontal="right"/>
    </xf>
    <xf numFmtId="43" fontId="9" fillId="2" borderId="10" xfId="2" applyFont="1" applyFill="1" applyBorder="1" applyAlignment="1">
      <alignment horizontal="right"/>
    </xf>
    <xf numFmtId="43" fontId="9" fillId="2" borderId="11" xfId="2" applyFont="1" applyFill="1" applyBorder="1" applyAlignment="1">
      <alignment horizontal="right"/>
    </xf>
    <xf numFmtId="10" fontId="9" fillId="2" borderId="12" xfId="4" applyNumberFormat="1" applyFont="1" applyFill="1" applyBorder="1" applyAlignment="1">
      <alignment horizontal="right"/>
    </xf>
    <xf numFmtId="10" fontId="9" fillId="3" borderId="76" xfId="4" applyNumberFormat="1" applyFont="1" applyFill="1" applyBorder="1" applyAlignment="1">
      <alignment horizontal="right"/>
    </xf>
    <xf numFmtId="10" fontId="9" fillId="2" borderId="11" xfId="4" applyNumberFormat="1" applyFont="1" applyFill="1" applyBorder="1" applyAlignment="1">
      <alignment horizontal="right"/>
    </xf>
    <xf numFmtId="43" fontId="9" fillId="3" borderId="30" xfId="2" applyFont="1" applyFill="1" applyBorder="1"/>
    <xf numFmtId="0" fontId="8" fillId="0" borderId="10" xfId="0" applyFont="1" applyBorder="1"/>
    <xf numFmtId="43" fontId="16" fillId="3" borderId="76" xfId="2" applyFont="1" applyFill="1" applyBorder="1"/>
    <xf numFmtId="43" fontId="16" fillId="2" borderId="0" xfId="2" applyFont="1" applyFill="1" applyBorder="1"/>
    <xf numFmtId="43" fontId="15" fillId="0" borderId="0" xfId="2" applyFont="1" applyBorder="1"/>
    <xf numFmtId="43" fontId="15" fillId="0" borderId="11" xfId="2" applyFont="1" applyBorder="1"/>
    <xf numFmtId="0" fontId="5" fillId="6" borderId="80" xfId="0" applyFont="1" applyFill="1" applyBorder="1" applyAlignment="1">
      <alignment horizontal="center" vertical="top"/>
    </xf>
    <xf numFmtId="0" fontId="5" fillId="6" borderId="87" xfId="0" applyFont="1" applyFill="1" applyBorder="1" applyAlignment="1">
      <alignment horizontal="center" vertical="top"/>
    </xf>
    <xf numFmtId="49" fontId="2" fillId="0" borderId="79" xfId="1" applyNumberFormat="1" applyFont="1" applyBorder="1"/>
    <xf numFmtId="0" fontId="8" fillId="0" borderId="83" xfId="0" applyFont="1" applyBorder="1"/>
    <xf numFmtId="43" fontId="9" fillId="3" borderId="5" xfId="2" applyFont="1" applyFill="1" applyBorder="1" applyAlignment="1">
      <alignment horizontal="left" indent="2"/>
    </xf>
    <xf numFmtId="43" fontId="9" fillId="3" borderId="23" xfId="2" applyFont="1" applyFill="1" applyBorder="1" applyAlignment="1">
      <alignment horizontal="left" indent="2"/>
    </xf>
    <xf numFmtId="43" fontId="9" fillId="3" borderId="76" xfId="2" applyFont="1" applyFill="1" applyBorder="1" applyAlignment="1">
      <alignment horizontal="left" indent="2"/>
    </xf>
    <xf numFmtId="43" fontId="8" fillId="4" borderId="37" xfId="2" applyFont="1" applyFill="1" applyBorder="1" applyAlignment="1">
      <alignment horizontal="left" indent="2"/>
    </xf>
    <xf numFmtId="43" fontId="8" fillId="4" borderId="82" xfId="2" applyFont="1" applyFill="1" applyBorder="1" applyAlignment="1">
      <alignment horizontal="left" indent="2"/>
    </xf>
    <xf numFmtId="10" fontId="9" fillId="3" borderId="66" xfId="4" applyNumberFormat="1" applyFont="1" applyFill="1" applyBorder="1" applyAlignment="1">
      <alignment horizontal="center"/>
    </xf>
    <xf numFmtId="10" fontId="8" fillId="0" borderId="38" xfId="4" applyNumberFormat="1" applyFont="1" applyFill="1" applyBorder="1" applyAlignment="1">
      <alignment horizontal="center" vertical="center" wrapText="1"/>
    </xf>
    <xf numFmtId="0" fontId="5" fillId="0" borderId="0" xfId="0" applyFont="1" applyAlignment="1">
      <alignment horizontal="left" indent="1"/>
    </xf>
    <xf numFmtId="0" fontId="0" fillId="0" borderId="0" xfId="0" applyAlignment="1">
      <alignment horizontal="left" indent="2"/>
    </xf>
    <xf numFmtId="43" fontId="9" fillId="2" borderId="82" xfId="2" applyFont="1" applyFill="1" applyBorder="1" applyAlignment="1">
      <alignment horizontal="left" indent="2"/>
    </xf>
    <xf numFmtId="43" fontId="8" fillId="0" borderId="82" xfId="2" applyFont="1" applyBorder="1" applyAlignment="1">
      <alignment horizontal="left" indent="2"/>
    </xf>
    <xf numFmtId="10" fontId="8" fillId="0" borderId="89" xfId="4" applyNumberFormat="1" applyFont="1" applyFill="1" applyBorder="1" applyAlignment="1">
      <alignment horizontal="center" vertical="center" wrapText="1"/>
    </xf>
    <xf numFmtId="43" fontId="9" fillId="2" borderId="84" xfId="2" applyFont="1" applyFill="1" applyBorder="1" applyAlignment="1">
      <alignment horizontal="left" indent="2"/>
    </xf>
    <xf numFmtId="43" fontId="8" fillId="0" borderId="85" xfId="2" applyFont="1" applyBorder="1" applyAlignment="1">
      <alignment horizontal="left" indent="2"/>
    </xf>
    <xf numFmtId="43" fontId="8" fillId="0" borderId="72" xfId="2" applyFont="1" applyBorder="1"/>
    <xf numFmtId="43" fontId="8" fillId="4" borderId="84" xfId="2" applyFont="1" applyFill="1" applyBorder="1" applyAlignment="1">
      <alignment horizontal="left" indent="2"/>
    </xf>
    <xf numFmtId="10" fontId="8" fillId="0" borderId="87" xfId="4" applyNumberFormat="1" applyFont="1" applyFill="1" applyBorder="1" applyAlignment="1">
      <alignment horizontal="center" vertical="center" wrapText="1"/>
    </xf>
    <xf numFmtId="10" fontId="8" fillId="0" borderId="78" xfId="4" applyNumberFormat="1" applyFont="1" applyBorder="1"/>
    <xf numFmtId="43" fontId="8" fillId="0" borderId="78" xfId="2" applyFont="1" applyBorder="1"/>
    <xf numFmtId="10" fontId="9" fillId="2" borderId="28" xfId="4" applyNumberFormat="1" applyFont="1" applyFill="1" applyBorder="1"/>
    <xf numFmtId="0" fontId="5" fillId="3" borderId="22" xfId="0" applyFont="1" applyFill="1" applyBorder="1" applyAlignment="1">
      <alignment vertical="top"/>
    </xf>
    <xf numFmtId="0" fontId="8" fillId="2" borderId="46" xfId="0" applyFont="1" applyFill="1" applyBorder="1" applyAlignment="1">
      <alignment horizontal="center" vertical="center" wrapText="1"/>
    </xf>
    <xf numFmtId="43" fontId="8" fillId="2" borderId="53" xfId="2" applyFont="1" applyFill="1" applyBorder="1"/>
    <xf numFmtId="49" fontId="15" fillId="2" borderId="28" xfId="1" applyNumberFormat="1" applyFont="1" applyFill="1" applyBorder="1"/>
    <xf numFmtId="49" fontId="16" fillId="0" borderId="37" xfId="1" applyNumberFormat="1" applyFont="1" applyBorder="1"/>
    <xf numFmtId="10" fontId="8" fillId="0" borderId="57" xfId="4" applyNumberFormat="1" applyFont="1" applyBorder="1"/>
    <xf numFmtId="10" fontId="8" fillId="0" borderId="83" xfId="4" applyNumberFormat="1" applyFont="1" applyBorder="1"/>
    <xf numFmtId="10" fontId="8" fillId="0" borderId="8" xfId="4" applyNumberFormat="1" applyFont="1" applyBorder="1"/>
    <xf numFmtId="10" fontId="9" fillId="3" borderId="87" xfId="0" applyNumberFormat="1" applyFont="1" applyFill="1" applyBorder="1"/>
    <xf numFmtId="2" fontId="8" fillId="0" borderId="55" xfId="0" applyNumberFormat="1" applyFont="1" applyBorder="1"/>
    <xf numFmtId="2" fontId="8" fillId="0" borderId="56" xfId="0" applyNumberFormat="1" applyFont="1" applyBorder="1"/>
    <xf numFmtId="10" fontId="8" fillId="0" borderId="56" xfId="4" applyNumberFormat="1" applyFont="1" applyBorder="1"/>
    <xf numFmtId="2" fontId="8" fillId="0" borderId="37" xfId="0" applyNumberFormat="1" applyFont="1" applyBorder="1"/>
    <xf numFmtId="2" fontId="8" fillId="0" borderId="27" xfId="0" applyNumberFormat="1" applyFont="1" applyBorder="1"/>
    <xf numFmtId="49" fontId="16" fillId="0" borderId="46" xfId="1" applyNumberFormat="1" applyFont="1" applyBorder="1"/>
    <xf numFmtId="2" fontId="8" fillId="0" borderId="46" xfId="0" applyNumberFormat="1" applyFont="1" applyBorder="1"/>
    <xf numFmtId="2" fontId="8" fillId="0" borderId="44" xfId="0" applyNumberFormat="1" applyFont="1" applyBorder="1"/>
    <xf numFmtId="10" fontId="8" fillId="0" borderId="44" xfId="4" applyNumberFormat="1" applyFont="1" applyBorder="1"/>
    <xf numFmtId="10" fontId="9" fillId="3" borderId="51" xfId="0" applyNumberFormat="1" applyFont="1" applyFill="1" applyBorder="1"/>
    <xf numFmtId="49" fontId="16" fillId="0" borderId="85" xfId="1" applyNumberFormat="1" applyFont="1" applyBorder="1"/>
    <xf numFmtId="2" fontId="8" fillId="0" borderId="85" xfId="0" applyNumberFormat="1" applyFont="1" applyBorder="1"/>
    <xf numFmtId="2" fontId="8" fillId="0" borderId="86" xfId="0" applyNumberFormat="1" applyFont="1" applyBorder="1"/>
    <xf numFmtId="2" fontId="8" fillId="2" borderId="10" xfId="0" applyNumberFormat="1" applyFont="1" applyFill="1" applyBorder="1"/>
    <xf numFmtId="2" fontId="8" fillId="2" borderId="11" xfId="0" applyNumberFormat="1" applyFont="1" applyFill="1" applyBorder="1"/>
    <xf numFmtId="2" fontId="9" fillId="4" borderId="58" xfId="0" applyNumberFormat="1" applyFont="1" applyFill="1" applyBorder="1"/>
    <xf numFmtId="2" fontId="9" fillId="4" borderId="52" xfId="0" applyNumberFormat="1" applyFont="1" applyFill="1" applyBorder="1"/>
    <xf numFmtId="10" fontId="9" fillId="3" borderId="88" xfId="0" applyNumberFormat="1" applyFont="1" applyFill="1" applyBorder="1"/>
    <xf numFmtId="10" fontId="8" fillId="0" borderId="63" xfId="4" applyNumberFormat="1" applyFont="1" applyBorder="1"/>
    <xf numFmtId="10" fontId="8" fillId="0" borderId="81" xfId="4" applyNumberFormat="1" applyFont="1" applyBorder="1"/>
    <xf numFmtId="10" fontId="9" fillId="3" borderId="86" xfId="0" applyNumberFormat="1" applyFont="1" applyFill="1" applyBorder="1"/>
    <xf numFmtId="43" fontId="0" fillId="0" borderId="0" xfId="2" applyFont="1"/>
    <xf numFmtId="43" fontId="8" fillId="0" borderId="14" xfId="2" applyFont="1" applyBorder="1"/>
    <xf numFmtId="10" fontId="9" fillId="3" borderId="4" xfId="4" applyNumberFormat="1" applyFont="1" applyFill="1" applyBorder="1" applyAlignment="1">
      <alignment horizontal="right" vertical="center" wrapText="1"/>
    </xf>
    <xf numFmtId="166" fontId="8" fillId="2" borderId="89" xfId="2" applyNumberFormat="1" applyFont="1" applyFill="1" applyBorder="1"/>
    <xf numFmtId="166" fontId="8" fillId="0" borderId="90" xfId="2" applyNumberFormat="1" applyFont="1" applyFill="1" applyBorder="1"/>
    <xf numFmtId="43" fontId="8" fillId="0" borderId="29" xfId="2" applyFont="1" applyFill="1" applyBorder="1"/>
    <xf numFmtId="43" fontId="5" fillId="4" borderId="58" xfId="0" applyNumberFormat="1" applyFont="1" applyFill="1" applyBorder="1"/>
    <xf numFmtId="165" fontId="9" fillId="3" borderId="55" xfId="4" applyNumberFormat="1" applyFont="1" applyFill="1" applyBorder="1"/>
    <xf numFmtId="165" fontId="9" fillId="3" borderId="56" xfId="4" applyNumberFormat="1" applyFont="1" applyFill="1" applyBorder="1"/>
    <xf numFmtId="0" fontId="9" fillId="0" borderId="35" xfId="0" applyFont="1" applyBorder="1"/>
    <xf numFmtId="0" fontId="9" fillId="0" borderId="21" xfId="0" applyFont="1" applyBorder="1"/>
    <xf numFmtId="43" fontId="9" fillId="0" borderId="14" xfId="2" applyFont="1" applyFill="1" applyBorder="1"/>
    <xf numFmtId="43" fontId="8" fillId="0" borderId="89" xfId="2" applyFont="1" applyFill="1" applyBorder="1"/>
    <xf numFmtId="43" fontId="8" fillId="2" borderId="79" xfId="2" applyFont="1" applyFill="1" applyBorder="1"/>
    <xf numFmtId="43" fontId="8" fillId="2" borderId="80" xfId="2" applyFont="1" applyFill="1" applyBorder="1"/>
    <xf numFmtId="43" fontId="9" fillId="4" borderId="57" xfId="2" applyFont="1" applyFill="1" applyBorder="1"/>
    <xf numFmtId="166" fontId="8" fillId="2" borderId="84" xfId="2" applyNumberFormat="1" applyFont="1" applyFill="1" applyBorder="1"/>
    <xf numFmtId="166" fontId="8" fillId="2" borderId="72" xfId="2" applyNumberFormat="1" applyFont="1" applyFill="1" applyBorder="1"/>
    <xf numFmtId="166" fontId="5" fillId="4" borderId="58" xfId="0" applyNumberFormat="1" applyFont="1" applyFill="1" applyBorder="1"/>
    <xf numFmtId="43" fontId="8" fillId="0" borderId="90" xfId="2" applyFont="1" applyFill="1" applyBorder="1"/>
    <xf numFmtId="43" fontId="8" fillId="0" borderId="79" xfId="2" applyFont="1" applyFill="1" applyBorder="1"/>
    <xf numFmtId="166" fontId="5" fillId="4" borderId="56" xfId="0" applyNumberFormat="1" applyFont="1" applyFill="1" applyBorder="1"/>
    <xf numFmtId="166" fontId="5" fillId="4" borderId="57" xfId="0" applyNumberFormat="1" applyFont="1" applyFill="1" applyBorder="1"/>
    <xf numFmtId="43" fontId="8" fillId="0" borderId="47" xfId="2" applyFont="1" applyFill="1" applyBorder="1"/>
    <xf numFmtId="166" fontId="8" fillId="2" borderId="82" xfId="2" applyNumberFormat="1" applyFont="1" applyFill="1" applyBorder="1"/>
    <xf numFmtId="10" fontId="8" fillId="2" borderId="28" xfId="4" applyNumberFormat="1" applyFont="1" applyFill="1" applyBorder="1"/>
    <xf numFmtId="43" fontId="8" fillId="2" borderId="26" xfId="2" applyFont="1" applyFill="1" applyBorder="1"/>
    <xf numFmtId="43" fontId="8" fillId="2" borderId="2" xfId="2" applyFont="1" applyFill="1" applyBorder="1"/>
    <xf numFmtId="166" fontId="8" fillId="2" borderId="3" xfId="2" applyNumberFormat="1" applyFont="1" applyFill="1" applyBorder="1"/>
    <xf numFmtId="43" fontId="8" fillId="2" borderId="28" xfId="2" applyFont="1" applyFill="1" applyBorder="1"/>
    <xf numFmtId="43" fontId="9" fillId="0" borderId="37" xfId="2" applyFont="1" applyBorder="1"/>
    <xf numFmtId="43" fontId="9" fillId="0" borderId="27" xfId="2" applyFont="1" applyBorder="1"/>
    <xf numFmtId="10" fontId="9" fillId="0" borderId="89" xfId="4" applyNumberFormat="1" applyFont="1" applyBorder="1"/>
    <xf numFmtId="165" fontId="9" fillId="0" borderId="37" xfId="4" applyNumberFormat="1" applyFont="1" applyBorder="1"/>
    <xf numFmtId="165" fontId="9" fillId="0" borderId="27" xfId="4" applyNumberFormat="1" applyFont="1" applyBorder="1"/>
    <xf numFmtId="43" fontId="9" fillId="0" borderId="85" xfId="2" applyFont="1" applyBorder="1"/>
    <xf numFmtId="43" fontId="9" fillId="0" borderId="86" xfId="2" applyFont="1" applyBorder="1"/>
    <xf numFmtId="10" fontId="9" fillId="0" borderId="87" xfId="4" applyNumberFormat="1" applyFont="1" applyBorder="1"/>
    <xf numFmtId="43" fontId="9" fillId="0" borderId="85" xfId="2" applyFont="1" applyFill="1" applyBorder="1"/>
    <xf numFmtId="43" fontId="9" fillId="0" borderId="28" xfId="2" applyFont="1" applyFill="1" applyBorder="1"/>
    <xf numFmtId="0" fontId="9" fillId="0" borderId="73" xfId="0" applyFont="1" applyBorder="1"/>
    <xf numFmtId="10" fontId="9" fillId="0" borderId="29" xfId="4" applyNumberFormat="1" applyFont="1" applyBorder="1"/>
    <xf numFmtId="165" fontId="9" fillId="0" borderId="7" xfId="4" applyNumberFormat="1" applyFont="1" applyBorder="1"/>
    <xf numFmtId="165" fontId="9" fillId="0" borderId="2" xfId="4" applyNumberFormat="1" applyFont="1" applyBorder="1"/>
    <xf numFmtId="0" fontId="9" fillId="3" borderId="58" xfId="0" applyFont="1" applyFill="1" applyBorder="1"/>
    <xf numFmtId="43" fontId="9" fillId="4" borderId="56" xfId="2" applyFont="1" applyFill="1" applyBorder="1"/>
    <xf numFmtId="43" fontId="9" fillId="4" borderId="58" xfId="2" applyFont="1" applyFill="1" applyBorder="1"/>
    <xf numFmtId="43" fontId="9" fillId="4" borderId="63" xfId="2" applyFont="1" applyFill="1" applyBorder="1"/>
    <xf numFmtId="43" fontId="9" fillId="3" borderId="80" xfId="2" applyFont="1" applyFill="1" applyBorder="1"/>
    <xf numFmtId="2" fontId="8" fillId="0" borderId="58" xfId="0" applyNumberFormat="1" applyFont="1" applyBorder="1"/>
    <xf numFmtId="2" fontId="8" fillId="0" borderId="79" xfId="0" applyNumberFormat="1" applyFont="1" applyBorder="1"/>
    <xf numFmtId="2" fontId="8" fillId="0" borderId="90" xfId="0" applyNumberFormat="1" applyFont="1" applyBorder="1"/>
    <xf numFmtId="43" fontId="9" fillId="3" borderId="60" xfId="2" applyFont="1" applyFill="1" applyBorder="1"/>
    <xf numFmtId="43" fontId="9" fillId="3" borderId="50" xfId="2" applyFont="1" applyFill="1" applyBorder="1"/>
    <xf numFmtId="43" fontId="9" fillId="3" borderId="88" xfId="2" applyFont="1" applyFill="1" applyBorder="1"/>
    <xf numFmtId="2" fontId="8" fillId="0" borderId="63" xfId="0" applyNumberFormat="1" applyFont="1" applyBorder="1"/>
    <xf numFmtId="2" fontId="8" fillId="0" borderId="83" xfId="0" applyNumberFormat="1" applyFont="1" applyBorder="1"/>
    <xf numFmtId="2" fontId="8" fillId="0" borderId="81" xfId="0" applyNumberFormat="1" applyFont="1" applyBorder="1"/>
    <xf numFmtId="43" fontId="8" fillId="0" borderId="28" xfId="2" applyFont="1" applyBorder="1"/>
    <xf numFmtId="43" fontId="8" fillId="0" borderId="58" xfId="0" applyNumberFormat="1" applyFont="1" applyBorder="1"/>
    <xf numFmtId="43" fontId="8" fillId="0" borderId="79" xfId="0" applyNumberFormat="1" applyFont="1" applyBorder="1"/>
    <xf numFmtId="43" fontId="8" fillId="0" borderId="90" xfId="0" applyNumberFormat="1" applyFont="1" applyBorder="1"/>
    <xf numFmtId="43" fontId="8" fillId="0" borderId="63" xfId="0" applyNumberFormat="1" applyFont="1" applyBorder="1"/>
    <xf numFmtId="43" fontId="8" fillId="0" borderId="83" xfId="0" applyNumberFormat="1" applyFont="1" applyBorder="1"/>
    <xf numFmtId="43" fontId="8" fillId="0" borderId="81" xfId="0" applyNumberFormat="1" applyFont="1" applyBorder="1"/>
    <xf numFmtId="49" fontId="16" fillId="4" borderId="57" xfId="1" applyNumberFormat="1" applyFont="1" applyFill="1" applyBorder="1"/>
    <xf numFmtId="0" fontId="8" fillId="0" borderId="9" xfId="0" applyFont="1" applyBorder="1"/>
    <xf numFmtId="0" fontId="9" fillId="2" borderId="9" xfId="0" applyFont="1" applyFill="1" applyBorder="1"/>
    <xf numFmtId="0" fontId="9" fillId="2" borderId="12" xfId="0" applyFont="1" applyFill="1" applyBorder="1"/>
    <xf numFmtId="49" fontId="15" fillId="4" borderId="83" xfId="1" applyNumberFormat="1" applyFont="1" applyFill="1" applyBorder="1"/>
    <xf numFmtId="0" fontId="8" fillId="4" borderId="83" xfId="0" applyFont="1" applyFill="1" applyBorder="1"/>
    <xf numFmtId="0" fontId="8" fillId="5" borderId="83" xfId="0" applyFont="1" applyFill="1" applyBorder="1"/>
    <xf numFmtId="49" fontId="15" fillId="2" borderId="83" xfId="1" applyNumberFormat="1" applyFont="1" applyFill="1" applyBorder="1"/>
    <xf numFmtId="49" fontId="15" fillId="2" borderId="88" xfId="1" applyNumberFormat="1" applyFont="1" applyFill="1" applyBorder="1"/>
    <xf numFmtId="43" fontId="9" fillId="3" borderId="55" xfId="2" applyFont="1" applyFill="1" applyBorder="1" applyAlignment="1">
      <alignment vertical="top"/>
    </xf>
    <xf numFmtId="43" fontId="9" fillId="3" borderId="56" xfId="2" applyFont="1" applyFill="1" applyBorder="1" applyAlignment="1">
      <alignment vertical="top"/>
    </xf>
    <xf numFmtId="10" fontId="9" fillId="3" borderId="57" xfId="4" applyNumberFormat="1" applyFont="1" applyFill="1" applyBorder="1" applyAlignment="1">
      <alignment vertical="top"/>
    </xf>
    <xf numFmtId="0" fontId="0" fillId="0" borderId="0" xfId="0" applyAlignment="1">
      <alignment vertical="top"/>
    </xf>
    <xf numFmtId="49" fontId="2" fillId="4" borderId="79" xfId="1" applyNumberFormat="1" applyFont="1" applyFill="1" applyBorder="1"/>
    <xf numFmtId="49" fontId="2" fillId="5" borderId="79" xfId="1" applyNumberFormat="1" applyFont="1" applyFill="1" applyBorder="1"/>
    <xf numFmtId="0" fontId="8" fillId="2" borderId="79" xfId="0" applyFont="1" applyFill="1" applyBorder="1" applyAlignment="1">
      <alignment horizontal="center" vertical="center" wrapText="1"/>
    </xf>
    <xf numFmtId="0" fontId="8" fillId="2" borderId="80" xfId="0" applyFont="1" applyFill="1" applyBorder="1" applyAlignment="1">
      <alignment horizontal="center" vertical="center" wrapText="1"/>
    </xf>
    <xf numFmtId="0" fontId="9" fillId="3" borderId="89" xfId="0" applyFont="1" applyFill="1" applyBorder="1" applyAlignment="1">
      <alignment horizontal="left" vertical="center" wrapText="1"/>
    </xf>
    <xf numFmtId="0" fontId="9" fillId="3" borderId="57" xfId="0" applyFont="1" applyFill="1" applyBorder="1" applyAlignment="1">
      <alignment horizontal="left" vertical="top" wrapText="1"/>
    </xf>
    <xf numFmtId="165" fontId="8" fillId="2" borderId="85" xfId="4" applyNumberFormat="1" applyFont="1" applyFill="1" applyBorder="1"/>
    <xf numFmtId="43" fontId="9" fillId="3" borderId="26" xfId="2" applyFont="1" applyFill="1" applyBorder="1" applyAlignment="1">
      <alignment horizontal="left" vertical="center"/>
    </xf>
    <xf numFmtId="43" fontId="9" fillId="3" borderId="56" xfId="2" applyFont="1" applyFill="1" applyBorder="1" applyAlignment="1">
      <alignment horizontal="center" vertical="center" wrapText="1"/>
    </xf>
    <xf numFmtId="43" fontId="9" fillId="3" borderId="58" xfId="2" applyFont="1" applyFill="1" applyBorder="1" applyAlignment="1">
      <alignment horizontal="left" vertical="center"/>
    </xf>
    <xf numFmtId="10" fontId="9" fillId="3" borderId="63" xfId="4" applyNumberFormat="1" applyFont="1" applyFill="1" applyBorder="1" applyAlignment="1">
      <alignment horizontal="right" vertical="center" wrapText="1"/>
    </xf>
    <xf numFmtId="2" fontId="8" fillId="0" borderId="6" xfId="2" applyNumberFormat="1" applyFont="1" applyBorder="1"/>
    <xf numFmtId="2" fontId="8" fillId="0" borderId="25" xfId="2" applyNumberFormat="1" applyFont="1" applyBorder="1"/>
    <xf numFmtId="2" fontId="9" fillId="4" borderId="4" xfId="0" applyNumberFormat="1" applyFont="1" applyFill="1" applyBorder="1"/>
    <xf numFmtId="2" fontId="8" fillId="0" borderId="16" xfId="0" applyNumberFormat="1" applyFont="1" applyBorder="1"/>
    <xf numFmtId="2" fontId="8" fillId="2" borderId="16" xfId="0" applyNumberFormat="1" applyFont="1" applyFill="1" applyBorder="1"/>
    <xf numFmtId="2" fontId="8" fillId="2" borderId="18" xfId="0" applyNumberFormat="1" applyFont="1" applyFill="1" applyBorder="1"/>
    <xf numFmtId="2" fontId="9" fillId="4" borderId="63" xfId="0" applyNumberFormat="1" applyFont="1" applyFill="1" applyBorder="1"/>
    <xf numFmtId="2" fontId="8" fillId="0" borderId="16" xfId="2" applyNumberFormat="1" applyFont="1" applyBorder="1"/>
    <xf numFmtId="10" fontId="8" fillId="2" borderId="78" xfId="4" applyNumberFormat="1" applyFont="1" applyFill="1" applyBorder="1"/>
    <xf numFmtId="10" fontId="8" fillId="0" borderId="78" xfId="2" applyNumberFormat="1" applyFont="1" applyBorder="1"/>
    <xf numFmtId="10" fontId="8" fillId="0" borderId="78" xfId="4" applyNumberFormat="1" applyFont="1" applyFill="1" applyBorder="1"/>
    <xf numFmtId="171" fontId="8" fillId="2" borderId="28" xfId="4" applyNumberFormat="1" applyFont="1" applyFill="1" applyBorder="1"/>
    <xf numFmtId="2" fontId="8" fillId="0" borderId="8" xfId="2" applyNumberFormat="1" applyFont="1" applyBorder="1"/>
    <xf numFmtId="10" fontId="8" fillId="0" borderId="29" xfId="4" applyNumberFormat="1" applyFont="1" applyFill="1" applyBorder="1"/>
    <xf numFmtId="10" fontId="8" fillId="0" borderId="28" xfId="4" applyNumberFormat="1" applyFont="1" applyFill="1" applyBorder="1"/>
    <xf numFmtId="172" fontId="0" fillId="0" borderId="0" xfId="0" applyNumberFormat="1" applyAlignment="1">
      <alignment horizontal="left" indent="1"/>
    </xf>
    <xf numFmtId="173" fontId="0" fillId="0" borderId="0" xfId="0" applyNumberFormat="1"/>
    <xf numFmtId="0" fontId="5" fillId="0" borderId="0" xfId="0" applyFont="1" applyAlignment="1">
      <alignment horizontal="left"/>
    </xf>
    <xf numFmtId="174" fontId="0" fillId="0" borderId="0" xfId="0" applyNumberFormat="1"/>
    <xf numFmtId="43" fontId="8" fillId="0" borderId="34" xfId="2" applyFont="1" applyFill="1" applyBorder="1" applyAlignment="1">
      <alignment horizontal="left" indent="2"/>
    </xf>
    <xf numFmtId="43" fontId="8" fillId="0" borderId="67" xfId="2" applyFont="1" applyFill="1" applyBorder="1" applyAlignment="1">
      <alignment horizontal="left" indent="2"/>
    </xf>
    <xf numFmtId="43" fontId="8" fillId="0" borderId="32" xfId="2" applyFont="1" applyFill="1" applyBorder="1" applyAlignment="1">
      <alignment horizontal="left" indent="2"/>
    </xf>
    <xf numFmtId="43" fontId="8" fillId="0" borderId="6" xfId="2" applyFont="1" applyFill="1" applyBorder="1"/>
    <xf numFmtId="43" fontId="8" fillId="0" borderId="9" xfId="2" applyFont="1" applyFill="1" applyBorder="1"/>
    <xf numFmtId="43" fontId="8" fillId="0" borderId="17" xfId="2" applyFont="1" applyFill="1" applyBorder="1"/>
    <xf numFmtId="10" fontId="8" fillId="0" borderId="2" xfId="4" applyNumberFormat="1" applyFont="1" applyFill="1" applyBorder="1"/>
    <xf numFmtId="43" fontId="8" fillId="0" borderId="86" xfId="2" applyFont="1" applyFill="1" applyBorder="1"/>
    <xf numFmtId="10" fontId="8" fillId="0" borderId="86" xfId="4" applyNumberFormat="1" applyFont="1" applyFill="1" applyBorder="1"/>
    <xf numFmtId="0" fontId="5" fillId="6" borderId="2" xfId="0" applyFont="1" applyFill="1" applyBorder="1" applyAlignment="1">
      <alignment horizontal="center"/>
    </xf>
    <xf numFmtId="0" fontId="5" fillId="6" borderId="3" xfId="0" applyFont="1" applyFill="1" applyBorder="1" applyAlignment="1">
      <alignment horizontal="center"/>
    </xf>
    <xf numFmtId="0" fontId="5" fillId="6" borderId="71" xfId="0" applyFont="1" applyFill="1" applyBorder="1" applyAlignment="1">
      <alignment horizontal="center"/>
    </xf>
    <xf numFmtId="0" fontId="5" fillId="6" borderId="26" xfId="0" applyFont="1" applyFill="1" applyBorder="1" applyAlignment="1">
      <alignment horizontal="center"/>
    </xf>
    <xf numFmtId="43" fontId="16" fillId="2" borderId="8" xfId="2" applyFont="1" applyFill="1" applyBorder="1"/>
    <xf numFmtId="43" fontId="15" fillId="0" borderId="8" xfId="2" applyFont="1" applyBorder="1"/>
    <xf numFmtId="43" fontId="15" fillId="0" borderId="10" xfId="2" applyFont="1" applyBorder="1"/>
    <xf numFmtId="49" fontId="16" fillId="2" borderId="83" xfId="1" applyNumberFormat="1" applyFont="1" applyFill="1" applyBorder="1"/>
    <xf numFmtId="49" fontId="15" fillId="0" borderId="83" xfId="1" applyNumberFormat="1" applyFont="1" applyBorder="1"/>
    <xf numFmtId="49" fontId="2" fillId="2" borderId="79" xfId="1" applyNumberFormat="1" applyFont="1" applyFill="1" applyBorder="1"/>
    <xf numFmtId="0" fontId="8" fillId="0" borderId="80" xfId="0" applyFont="1" applyBorder="1" applyAlignment="1">
      <alignment horizontal="center" vertical="center" wrapText="1"/>
    </xf>
    <xf numFmtId="0" fontId="8" fillId="0" borderId="88" xfId="0" applyFont="1" applyBorder="1"/>
    <xf numFmtId="43" fontId="8" fillId="0" borderId="82" xfId="2" applyFont="1" applyFill="1" applyBorder="1" applyAlignment="1">
      <alignment horizontal="left" indent="2"/>
    </xf>
    <xf numFmtId="43" fontId="8" fillId="0" borderId="85" xfId="2" applyFont="1" applyFill="1" applyBorder="1" applyAlignment="1">
      <alignment horizontal="left" indent="2"/>
    </xf>
    <xf numFmtId="10" fontId="8" fillId="0" borderId="89" xfId="4" applyNumberFormat="1" applyFont="1" applyBorder="1" applyAlignment="1">
      <alignment horizontal="center" vertical="center" wrapText="1"/>
    </xf>
    <xf numFmtId="10" fontId="8" fillId="0" borderId="87" xfId="4" applyNumberFormat="1" applyFont="1" applyBorder="1" applyAlignment="1">
      <alignment horizontal="center" vertical="center" wrapText="1"/>
    </xf>
    <xf numFmtId="43" fontId="9" fillId="3" borderId="2" xfId="2" applyFont="1" applyFill="1" applyBorder="1" applyAlignment="1">
      <alignment horizontal="center" vertical="center" wrapText="1"/>
    </xf>
    <xf numFmtId="10" fontId="9" fillId="3" borderId="29" xfId="4" applyNumberFormat="1" applyFont="1" applyFill="1" applyBorder="1" applyAlignment="1">
      <alignment horizontal="right" vertical="center" wrapText="1"/>
    </xf>
    <xf numFmtId="10" fontId="9" fillId="3" borderId="2" xfId="4" applyNumberFormat="1" applyFont="1" applyFill="1" applyBorder="1" applyAlignment="1">
      <alignment horizontal="right" vertical="center" wrapText="1"/>
    </xf>
    <xf numFmtId="43" fontId="9" fillId="6" borderId="60" xfId="2" applyFont="1" applyFill="1" applyBorder="1" applyAlignment="1">
      <alignment horizontal="left" vertical="center"/>
    </xf>
    <xf numFmtId="43" fontId="9" fillId="6" borderId="49" xfId="2" applyFont="1" applyFill="1" applyBorder="1" applyAlignment="1">
      <alignment horizontal="center" vertical="center" wrapText="1"/>
    </xf>
    <xf numFmtId="10" fontId="9" fillId="6" borderId="50" xfId="4" applyNumberFormat="1" applyFont="1" applyFill="1" applyBorder="1" applyAlignment="1">
      <alignment horizontal="right" vertical="center" wrapText="1"/>
    </xf>
    <xf numFmtId="10" fontId="9" fillId="6" borderId="51" xfId="4" applyNumberFormat="1" applyFont="1" applyFill="1" applyBorder="1" applyAlignment="1">
      <alignment horizontal="right" vertical="center" wrapText="1"/>
    </xf>
    <xf numFmtId="10" fontId="9" fillId="6" borderId="49" xfId="4" applyNumberFormat="1" applyFont="1" applyFill="1" applyBorder="1" applyAlignment="1">
      <alignment horizontal="right" vertical="center" wrapText="1"/>
    </xf>
    <xf numFmtId="10" fontId="9" fillId="3" borderId="77" xfId="0" applyNumberFormat="1" applyFont="1" applyFill="1" applyBorder="1"/>
    <xf numFmtId="10" fontId="8" fillId="0" borderId="64" xfId="4" applyNumberFormat="1" applyFont="1" applyBorder="1"/>
    <xf numFmtId="10" fontId="8" fillId="0" borderId="92" xfId="4" applyNumberFormat="1" applyFont="1" applyBorder="1"/>
    <xf numFmtId="49" fontId="15" fillId="0" borderId="0" xfId="1" applyNumberFormat="1" applyFont="1"/>
    <xf numFmtId="43" fontId="8" fillId="0" borderId="26" xfId="2" applyFont="1" applyBorder="1"/>
    <xf numFmtId="43" fontId="9" fillId="3" borderId="56" xfId="2" applyFont="1" applyFill="1" applyBorder="1" applyAlignment="1">
      <alignment horizontal="left" vertical="center"/>
    </xf>
    <xf numFmtId="10" fontId="8" fillId="0" borderId="87" xfId="4" applyNumberFormat="1" applyFont="1" applyFill="1" applyBorder="1"/>
    <xf numFmtId="170" fontId="0" fillId="0" borderId="0" xfId="2" applyNumberFormat="1" applyFont="1"/>
    <xf numFmtId="165" fontId="9" fillId="0" borderId="46" xfId="4" applyNumberFormat="1" applyFont="1" applyBorder="1"/>
    <xf numFmtId="165" fontId="9" fillId="0" borderId="44" xfId="4" applyNumberFormat="1" applyFont="1" applyBorder="1"/>
    <xf numFmtId="10" fontId="9" fillId="0" borderId="47" xfId="4" applyNumberFormat="1" applyFont="1" applyBorder="1"/>
    <xf numFmtId="165" fontId="8" fillId="0" borderId="85" xfId="4" applyNumberFormat="1" applyFont="1" applyBorder="1"/>
    <xf numFmtId="165" fontId="8" fillId="0" borderId="86" xfId="4" applyNumberFormat="1" applyFont="1" applyBorder="1"/>
    <xf numFmtId="49" fontId="2" fillId="2" borderId="21" xfId="1" applyNumberFormat="1" applyFont="1" applyFill="1" applyBorder="1"/>
    <xf numFmtId="166" fontId="8" fillId="2" borderId="12" xfId="2" applyNumberFormat="1" applyFont="1" applyFill="1" applyBorder="1"/>
    <xf numFmtId="49" fontId="16" fillId="2" borderId="37" xfId="1" applyNumberFormat="1" applyFont="1" applyFill="1" applyBorder="1"/>
    <xf numFmtId="2" fontId="8" fillId="2" borderId="37" xfId="0" applyNumberFormat="1" applyFont="1" applyFill="1" applyBorder="1"/>
    <xf numFmtId="2" fontId="8" fillId="2" borderId="27" xfId="0" applyNumberFormat="1" applyFont="1" applyFill="1" applyBorder="1"/>
    <xf numFmtId="2" fontId="8" fillId="2" borderId="79" xfId="0" applyNumberFormat="1" applyFont="1" applyFill="1" applyBorder="1"/>
    <xf numFmtId="2" fontId="8" fillId="2" borderId="83" xfId="0" applyNumberFormat="1" applyFont="1" applyFill="1" applyBorder="1"/>
    <xf numFmtId="43" fontId="8" fillId="2" borderId="79" xfId="0" applyNumberFormat="1" applyFont="1" applyFill="1" applyBorder="1"/>
    <xf numFmtId="43" fontId="8" fillId="2" borderId="83" xfId="0" applyNumberFormat="1" applyFont="1" applyFill="1" applyBorder="1"/>
    <xf numFmtId="10" fontId="8" fillId="2" borderId="27" xfId="4" applyNumberFormat="1" applyFont="1" applyFill="1" applyBorder="1"/>
    <xf numFmtId="10" fontId="8" fillId="2" borderId="83" xfId="4" applyNumberFormat="1" applyFont="1" applyFill="1" applyBorder="1"/>
    <xf numFmtId="43" fontId="8" fillId="2" borderId="8" xfId="2" applyFont="1" applyFill="1" applyBorder="1"/>
    <xf numFmtId="43" fontId="8" fillId="2" borderId="25" xfId="2" applyFont="1" applyFill="1" applyBorder="1"/>
    <xf numFmtId="43" fontId="8" fillId="2" borderId="16" xfId="2" applyFont="1" applyFill="1" applyBorder="1"/>
    <xf numFmtId="43" fontId="8" fillId="2" borderId="78" xfId="2" applyFont="1" applyFill="1" applyBorder="1"/>
    <xf numFmtId="0" fontId="7" fillId="0" borderId="0" xfId="0" applyFont="1"/>
    <xf numFmtId="10" fontId="8" fillId="0" borderId="1" xfId="4" applyNumberFormat="1" applyFont="1" applyBorder="1"/>
    <xf numFmtId="49" fontId="16" fillId="0" borderId="57" xfId="1" applyNumberFormat="1" applyFont="1" applyBorder="1"/>
    <xf numFmtId="49" fontId="16" fillId="0" borderId="89" xfId="1" applyNumberFormat="1" applyFont="1" applyBorder="1"/>
    <xf numFmtId="49" fontId="16" fillId="2" borderId="89" xfId="1" applyNumberFormat="1" applyFont="1" applyFill="1" applyBorder="1"/>
    <xf numFmtId="49" fontId="16" fillId="0" borderId="47" xfId="1" applyNumberFormat="1" applyFont="1" applyBorder="1"/>
    <xf numFmtId="49" fontId="16" fillId="0" borderId="87" xfId="1" applyNumberFormat="1" applyFont="1" applyBorder="1"/>
    <xf numFmtId="10" fontId="0" fillId="0" borderId="0" xfId="4" applyNumberFormat="1" applyFont="1"/>
    <xf numFmtId="2" fontId="8" fillId="2" borderId="79" xfId="0" applyNumberFormat="1" applyFont="1" applyFill="1" applyBorder="1" applyAlignment="1">
      <alignment horizontal="right"/>
    </xf>
    <xf numFmtId="2" fontId="8" fillId="2" borderId="83" xfId="0" applyNumberFormat="1" applyFont="1" applyFill="1" applyBorder="1" applyAlignment="1">
      <alignment horizontal="right"/>
    </xf>
    <xf numFmtId="2" fontId="8" fillId="2" borderId="89" xfId="0" applyNumberFormat="1" applyFont="1" applyFill="1" applyBorder="1" applyAlignment="1">
      <alignment horizontal="right"/>
    </xf>
    <xf numFmtId="43" fontId="8" fillId="2" borderId="27" xfId="2" applyFont="1" applyFill="1" applyBorder="1" applyAlignment="1">
      <alignment horizontal="right"/>
    </xf>
    <xf numFmtId="43" fontId="8" fillId="2" borderId="82" xfId="2" applyFont="1" applyFill="1" applyBorder="1" applyAlignment="1">
      <alignment horizontal="right"/>
    </xf>
    <xf numFmtId="43" fontId="8" fillId="2" borderId="25" xfId="2" applyFont="1" applyFill="1" applyBorder="1" applyAlignment="1">
      <alignment horizontal="right"/>
    </xf>
    <xf numFmtId="43" fontId="8" fillId="2" borderId="0" xfId="2" applyFont="1" applyFill="1" applyBorder="1" applyAlignment="1">
      <alignment horizontal="right"/>
    </xf>
    <xf numFmtId="2" fontId="9" fillId="4" borderId="7" xfId="0" applyNumberFormat="1" applyFont="1" applyFill="1" applyBorder="1" applyAlignment="1">
      <alignment horizontal="right"/>
    </xf>
    <xf numFmtId="2" fontId="9" fillId="4" borderId="2" xfId="0" applyNumberFormat="1" applyFont="1" applyFill="1" applyBorder="1" applyAlignment="1">
      <alignment horizontal="right"/>
    </xf>
    <xf numFmtId="2" fontId="9" fillId="4" borderId="4" xfId="0" applyNumberFormat="1" applyFont="1" applyFill="1" applyBorder="1" applyAlignment="1">
      <alignment horizontal="right"/>
    </xf>
    <xf numFmtId="10" fontId="9" fillId="4" borderId="29" xfId="4" applyNumberFormat="1" applyFont="1" applyFill="1" applyBorder="1" applyAlignment="1">
      <alignment horizontal="right"/>
    </xf>
    <xf numFmtId="2" fontId="8" fillId="0" borderId="6" xfId="0" applyNumberFormat="1" applyFont="1" applyBorder="1" applyAlignment="1">
      <alignment horizontal="right"/>
    </xf>
    <xf numFmtId="2" fontId="8" fillId="0" borderId="25" xfId="0" applyNumberFormat="1" applyFont="1" applyBorder="1" applyAlignment="1">
      <alignment horizontal="right"/>
    </xf>
    <xf numFmtId="2" fontId="8" fillId="0" borderId="16" xfId="0" applyNumberFormat="1" applyFont="1" applyBorder="1" applyAlignment="1">
      <alignment horizontal="right"/>
    </xf>
    <xf numFmtId="10" fontId="8" fillId="0" borderId="78" xfId="4" applyNumberFormat="1" applyFont="1" applyBorder="1" applyAlignment="1">
      <alignment horizontal="right"/>
    </xf>
    <xf numFmtId="2" fontId="8" fillId="2" borderId="6" xfId="0" applyNumberFormat="1" applyFont="1" applyFill="1" applyBorder="1" applyAlignment="1">
      <alignment horizontal="right"/>
    </xf>
    <xf numFmtId="2" fontId="8" fillId="2" borderId="25" xfId="0" applyNumberFormat="1" applyFont="1" applyFill="1" applyBorder="1" applyAlignment="1">
      <alignment horizontal="right"/>
    </xf>
    <xf numFmtId="2" fontId="8" fillId="2" borderId="16" xfId="0" applyNumberFormat="1" applyFont="1" applyFill="1" applyBorder="1" applyAlignment="1">
      <alignment horizontal="right"/>
    </xf>
    <xf numFmtId="10" fontId="8" fillId="2" borderId="78" xfId="4" applyNumberFormat="1" applyFont="1" applyFill="1" applyBorder="1" applyAlignment="1">
      <alignment horizontal="right"/>
    </xf>
    <xf numFmtId="2" fontId="8" fillId="2" borderId="13" xfId="0" applyNumberFormat="1" applyFont="1" applyFill="1" applyBorder="1" applyAlignment="1">
      <alignment horizontal="right"/>
    </xf>
    <xf numFmtId="2" fontId="8" fillId="2" borderId="14" xfId="0" applyNumberFormat="1" applyFont="1" applyFill="1" applyBorder="1" applyAlignment="1">
      <alignment horizontal="right"/>
    </xf>
    <xf numFmtId="2" fontId="8" fillId="2" borderId="18" xfId="0" applyNumberFormat="1" applyFont="1" applyFill="1" applyBorder="1" applyAlignment="1">
      <alignment horizontal="right"/>
    </xf>
    <xf numFmtId="10" fontId="8" fillId="2" borderId="28" xfId="4" applyNumberFormat="1" applyFont="1" applyFill="1" applyBorder="1" applyAlignment="1">
      <alignment horizontal="right"/>
    </xf>
    <xf numFmtId="2" fontId="9" fillId="4" borderId="55" xfId="0" applyNumberFormat="1" applyFont="1" applyFill="1" applyBorder="1" applyAlignment="1">
      <alignment horizontal="right"/>
    </xf>
    <xf numFmtId="2" fontId="9" fillId="4" borderId="56" xfId="0" applyNumberFormat="1" applyFont="1" applyFill="1" applyBorder="1" applyAlignment="1">
      <alignment horizontal="right"/>
    </xf>
    <xf numFmtId="2" fontId="9" fillId="4" borderId="63" xfId="0" applyNumberFormat="1" applyFont="1" applyFill="1" applyBorder="1" applyAlignment="1">
      <alignment horizontal="right"/>
    </xf>
    <xf numFmtId="10" fontId="9" fillId="4" borderId="57" xfId="4" applyNumberFormat="1" applyFont="1" applyFill="1" applyBorder="1" applyAlignment="1">
      <alignment horizontal="right"/>
    </xf>
    <xf numFmtId="10" fontId="9" fillId="4" borderId="56" xfId="4" applyNumberFormat="1" applyFont="1" applyFill="1" applyBorder="1" applyAlignment="1">
      <alignment horizontal="right"/>
    </xf>
    <xf numFmtId="10" fontId="9" fillId="4" borderId="52" xfId="4" applyNumberFormat="1" applyFont="1" applyFill="1" applyBorder="1" applyAlignment="1">
      <alignment horizontal="right"/>
    </xf>
    <xf numFmtId="10" fontId="8" fillId="0" borderId="25" xfId="4" applyNumberFormat="1" applyFont="1" applyBorder="1" applyAlignment="1">
      <alignment horizontal="right"/>
    </xf>
    <xf numFmtId="10" fontId="8" fillId="0" borderId="0" xfId="4" applyNumberFormat="1" applyFont="1" applyBorder="1" applyAlignment="1">
      <alignment horizontal="right"/>
    </xf>
    <xf numFmtId="10" fontId="8" fillId="2" borderId="25" xfId="4" applyNumberFormat="1" applyFont="1" applyFill="1" applyBorder="1" applyAlignment="1">
      <alignment horizontal="right"/>
    </xf>
    <xf numFmtId="10" fontId="8" fillId="2" borderId="0" xfId="4" applyNumberFormat="1" applyFont="1" applyFill="1" applyBorder="1" applyAlignment="1">
      <alignment horizontal="right"/>
    </xf>
    <xf numFmtId="10" fontId="8" fillId="2" borderId="14" xfId="4" applyNumberFormat="1" applyFont="1" applyFill="1" applyBorder="1" applyAlignment="1">
      <alignment horizontal="right"/>
    </xf>
    <xf numFmtId="10" fontId="8" fillId="2" borderId="11" xfId="4" applyNumberFormat="1" applyFont="1" applyFill="1" applyBorder="1" applyAlignment="1">
      <alignment horizontal="right"/>
    </xf>
    <xf numFmtId="165" fontId="9" fillId="4" borderId="4" xfId="4" applyNumberFormat="1" applyFont="1" applyFill="1" applyBorder="1"/>
    <xf numFmtId="165" fontId="9" fillId="4" borderId="1" xfId="4" applyNumberFormat="1" applyFont="1" applyFill="1" applyBorder="1"/>
    <xf numFmtId="165" fontId="9" fillId="4" borderId="71" xfId="4" applyNumberFormat="1" applyFont="1" applyFill="1" applyBorder="1"/>
    <xf numFmtId="10" fontId="8" fillId="2" borderId="27" xfId="4" applyNumberFormat="1" applyFont="1" applyFill="1" applyBorder="1" applyAlignment="1">
      <alignment horizontal="right"/>
    </xf>
    <xf numFmtId="0" fontId="0" fillId="0" borderId="16" xfId="0" applyBorder="1"/>
    <xf numFmtId="0" fontId="0" fillId="0" borderId="78" xfId="0" applyBorder="1"/>
    <xf numFmtId="43" fontId="8" fillId="4" borderId="27" xfId="2" applyFont="1" applyFill="1" applyBorder="1" applyAlignment="1">
      <alignment horizontal="right"/>
    </xf>
    <xf numFmtId="43" fontId="8" fillId="4" borderId="37" xfId="2" applyFont="1" applyFill="1" applyBorder="1" applyAlignment="1">
      <alignment horizontal="right"/>
    </xf>
    <xf numFmtId="43" fontId="8" fillId="4" borderId="89" xfId="2" applyFont="1" applyFill="1" applyBorder="1" applyAlignment="1">
      <alignment horizontal="center"/>
    </xf>
    <xf numFmtId="43" fontId="8" fillId="0" borderId="79" xfId="2" applyFont="1" applyBorder="1" applyAlignment="1">
      <alignment horizontal="right" indent="2"/>
    </xf>
    <xf numFmtId="43" fontId="8" fillId="0" borderId="27" xfId="2" applyFont="1" applyBorder="1" applyAlignment="1">
      <alignment horizontal="right" indent="2"/>
    </xf>
    <xf numFmtId="43" fontId="8" fillId="0" borderId="79" xfId="2" applyFont="1" applyBorder="1" applyAlignment="1">
      <alignment horizontal="right"/>
    </xf>
    <xf numFmtId="43" fontId="8" fillId="0" borderId="27" xfId="2" applyFont="1" applyBorder="1" applyAlignment="1">
      <alignment horizontal="right"/>
    </xf>
    <xf numFmtId="175" fontId="0" fillId="0" borderId="0" xfId="0" applyNumberFormat="1"/>
    <xf numFmtId="176" fontId="0" fillId="0" borderId="0" xfId="0" applyNumberFormat="1"/>
    <xf numFmtId="178" fontId="0" fillId="0" borderId="0" xfId="0" applyNumberFormat="1"/>
    <xf numFmtId="179" fontId="0" fillId="0" borderId="0" xfId="0" applyNumberFormat="1"/>
    <xf numFmtId="180" fontId="0" fillId="0" borderId="0" xfId="0" applyNumberFormat="1"/>
    <xf numFmtId="177" fontId="0" fillId="0" borderId="0" xfId="0" applyNumberFormat="1"/>
    <xf numFmtId="10" fontId="9" fillId="2" borderId="10" xfId="4" applyNumberFormat="1" applyFont="1" applyFill="1" applyBorder="1"/>
    <xf numFmtId="49" fontId="9" fillId="6" borderId="23" xfId="0" applyNumberFormat="1" applyFont="1" applyFill="1" applyBorder="1" applyAlignment="1">
      <alignment horizontal="center" vertical="center" wrapText="1"/>
    </xf>
    <xf numFmtId="49" fontId="9" fillId="6" borderId="24" xfId="0" applyNumberFormat="1" applyFont="1" applyFill="1" applyBorder="1" applyAlignment="1">
      <alignment horizontal="center" vertical="center" wrapText="1"/>
    </xf>
    <xf numFmtId="49" fontId="9" fillId="6" borderId="5" xfId="0" applyNumberFormat="1" applyFont="1" applyFill="1" applyBorder="1" applyAlignment="1">
      <alignment horizontal="center" vertical="center" wrapText="1"/>
    </xf>
    <xf numFmtId="49" fontId="9" fillId="6" borderId="66" xfId="0" applyNumberFormat="1" applyFont="1" applyFill="1" applyBorder="1" applyAlignment="1">
      <alignment horizontal="center" vertical="center" wrapText="1"/>
    </xf>
    <xf numFmtId="10" fontId="8" fillId="0" borderId="11" xfId="4" applyNumberFormat="1" applyFont="1" applyBorder="1"/>
    <xf numFmtId="43" fontId="16" fillId="3" borderId="74" xfId="2" applyFont="1" applyFill="1" applyBorder="1"/>
    <xf numFmtId="43" fontId="16" fillId="2" borderId="16" xfId="2" applyFont="1" applyFill="1" applyBorder="1"/>
    <xf numFmtId="43" fontId="15" fillId="0" borderId="16" xfId="2" applyFont="1" applyBorder="1"/>
    <xf numFmtId="43" fontId="15" fillId="0" borderId="18" xfId="2" applyFont="1" applyBorder="1"/>
    <xf numFmtId="0" fontId="9" fillId="0" borderId="0" xfId="0" applyFont="1"/>
    <xf numFmtId="43" fontId="9" fillId="0" borderId="0" xfId="2" applyFont="1" applyFill="1" applyBorder="1"/>
    <xf numFmtId="10" fontId="9" fillId="0" borderId="0" xfId="4" applyNumberFormat="1" applyFont="1" applyFill="1" applyBorder="1"/>
    <xf numFmtId="43" fontId="0" fillId="0" borderId="0" xfId="0" applyNumberFormat="1" applyAlignment="1">
      <alignment horizontal="left" indent="2"/>
    </xf>
    <xf numFmtId="164" fontId="5" fillId="0" borderId="0" xfId="0" applyNumberFormat="1" applyFont="1" applyAlignment="1">
      <alignment horizontal="left" indent="1"/>
    </xf>
    <xf numFmtId="43" fontId="5" fillId="0" borderId="0" xfId="0" applyNumberFormat="1" applyFont="1" applyAlignment="1">
      <alignment horizontal="left" indent="1"/>
    </xf>
    <xf numFmtId="43" fontId="0" fillId="0" borderId="0" xfId="2" applyFont="1" applyAlignment="1">
      <alignment horizontal="left" indent="1"/>
    </xf>
    <xf numFmtId="43" fontId="9" fillId="4" borderId="4" xfId="2" applyFont="1" applyFill="1" applyBorder="1"/>
    <xf numFmtId="43" fontId="8" fillId="0" borderId="81" xfId="2" applyFont="1" applyBorder="1"/>
    <xf numFmtId="10" fontId="9" fillId="3" borderId="48" xfId="0" applyNumberFormat="1" applyFont="1" applyFill="1" applyBorder="1"/>
    <xf numFmtId="10" fontId="9" fillId="3" borderId="85" xfId="0" applyNumberFormat="1" applyFont="1" applyFill="1" applyBorder="1"/>
    <xf numFmtId="10" fontId="8" fillId="0" borderId="55" xfId="4" applyNumberFormat="1" applyFont="1" applyBorder="1"/>
    <xf numFmtId="10" fontId="8" fillId="0" borderId="7" xfId="4" applyNumberFormat="1" applyFont="1" applyBorder="1"/>
    <xf numFmtId="10" fontId="8" fillId="0" borderId="37" xfId="4" applyNumberFormat="1" applyFont="1" applyBorder="1"/>
    <xf numFmtId="10" fontId="8" fillId="0" borderId="46" xfId="4" applyNumberFormat="1" applyFont="1" applyBorder="1"/>
    <xf numFmtId="10" fontId="9" fillId="4" borderId="55" xfId="4" applyNumberFormat="1" applyFont="1" applyFill="1" applyBorder="1"/>
    <xf numFmtId="10" fontId="8" fillId="0" borderId="6" xfId="4" applyNumberFormat="1" applyFont="1" applyBorder="1"/>
    <xf numFmtId="10" fontId="8" fillId="2" borderId="13" xfId="4" applyNumberFormat="1" applyFont="1" applyFill="1" applyBorder="1"/>
    <xf numFmtId="165" fontId="9" fillId="0" borderId="13" xfId="4" applyNumberFormat="1" applyFont="1" applyBorder="1"/>
    <xf numFmtId="165" fontId="9" fillId="0" borderId="14" xfId="4" applyNumberFormat="1" applyFont="1" applyBorder="1"/>
    <xf numFmtId="10" fontId="9" fillId="0" borderId="28" xfId="4" applyNumberFormat="1" applyFont="1" applyBorder="1"/>
    <xf numFmtId="166" fontId="8" fillId="2" borderId="77" xfId="2" applyNumberFormat="1" applyFont="1" applyFill="1" applyBorder="1"/>
    <xf numFmtId="166" fontId="8" fillId="2" borderId="13" xfId="2" applyNumberFormat="1" applyFont="1" applyFill="1" applyBorder="1"/>
    <xf numFmtId="43" fontId="8" fillId="2" borderId="13" xfId="2" applyFont="1" applyFill="1" applyBorder="1" applyAlignment="1">
      <alignment horizontal="right"/>
    </xf>
    <xf numFmtId="43" fontId="8" fillId="2" borderId="14" xfId="2" applyFont="1" applyFill="1" applyBorder="1" applyAlignment="1">
      <alignment horizontal="right"/>
    </xf>
    <xf numFmtId="43" fontId="8" fillId="2" borderId="18" xfId="2" applyFont="1" applyFill="1" applyBorder="1" applyAlignment="1">
      <alignment horizontal="right"/>
    </xf>
    <xf numFmtId="43" fontId="9" fillId="4" borderId="55" xfId="2" applyFont="1" applyFill="1" applyBorder="1" applyAlignment="1">
      <alignment horizontal="right"/>
    </xf>
    <xf numFmtId="43" fontId="9" fillId="4" borderId="56" xfId="2" applyFont="1" applyFill="1" applyBorder="1" applyAlignment="1">
      <alignment horizontal="right"/>
    </xf>
    <xf numFmtId="43" fontId="9" fillId="4" borderId="63" xfId="2" applyFont="1" applyFill="1" applyBorder="1" applyAlignment="1">
      <alignment horizontal="right"/>
    </xf>
    <xf numFmtId="43" fontId="8" fillId="0" borderId="4" xfId="2" applyFont="1" applyBorder="1"/>
    <xf numFmtId="43" fontId="9" fillId="4" borderId="7" xfId="2" applyFont="1" applyFill="1" applyBorder="1"/>
    <xf numFmtId="43" fontId="9" fillId="4" borderId="2" xfId="2" applyFont="1" applyFill="1" applyBorder="1"/>
    <xf numFmtId="43" fontId="8" fillId="0" borderId="5" xfId="2" applyFont="1" applyBorder="1"/>
    <xf numFmtId="43" fontId="8" fillId="0" borderId="24" xfId="2" applyFont="1" applyBorder="1"/>
    <xf numFmtId="10" fontId="8" fillId="0" borderId="66" xfId="4" applyNumberFormat="1" applyFont="1" applyBorder="1"/>
    <xf numFmtId="43" fontId="8" fillId="0" borderId="53" xfId="2" applyFont="1" applyBorder="1" applyAlignment="1">
      <alignment horizontal="left" indent="2"/>
    </xf>
    <xf numFmtId="43" fontId="8" fillId="0" borderId="3" xfId="2" applyFont="1" applyBorder="1" applyAlignment="1">
      <alignment horizontal="left" indent="2"/>
    </xf>
    <xf numFmtId="43" fontId="9" fillId="2" borderId="83" xfId="2" applyFont="1" applyFill="1" applyBorder="1" applyAlignment="1">
      <alignment horizontal="left" indent="2"/>
    </xf>
    <xf numFmtId="43" fontId="9" fillId="3" borderId="63" xfId="2" applyFont="1" applyFill="1" applyBorder="1" applyAlignment="1">
      <alignment horizontal="left" vertical="center"/>
    </xf>
    <xf numFmtId="43" fontId="9" fillId="0" borderId="26" xfId="2" applyFont="1" applyBorder="1"/>
    <xf numFmtId="43" fontId="9" fillId="0" borderId="83" xfId="2" applyFont="1" applyBorder="1"/>
    <xf numFmtId="10" fontId="9" fillId="3" borderId="29" xfId="4" applyNumberFormat="1" applyFont="1" applyFill="1" applyBorder="1"/>
    <xf numFmtId="49" fontId="15" fillId="0" borderId="6" xfId="1" applyNumberFormat="1" applyFont="1" applyBorder="1"/>
    <xf numFmtId="43" fontId="5" fillId="0" borderId="0" xfId="2" applyFont="1" applyAlignment="1">
      <alignment horizontal="left" indent="1"/>
    </xf>
    <xf numFmtId="165" fontId="8" fillId="4" borderId="55" xfId="4" applyNumberFormat="1" applyFont="1" applyFill="1" applyBorder="1"/>
    <xf numFmtId="43" fontId="9" fillId="4" borderId="58" xfId="0" applyNumberFormat="1" applyFont="1" applyFill="1" applyBorder="1"/>
    <xf numFmtId="43" fontId="9" fillId="4" borderId="57" xfId="0" applyNumberFormat="1" applyFont="1" applyFill="1" applyBorder="1"/>
    <xf numFmtId="43" fontId="9" fillId="4" borderId="63" xfId="0" applyNumberFormat="1" applyFont="1" applyFill="1" applyBorder="1"/>
    <xf numFmtId="10" fontId="8" fillId="0" borderId="77" xfId="4" applyNumberFormat="1" applyFont="1" applyBorder="1"/>
    <xf numFmtId="10" fontId="9" fillId="3" borderId="32" xfId="0" applyNumberFormat="1" applyFont="1" applyFill="1" applyBorder="1"/>
    <xf numFmtId="10" fontId="8" fillId="0" borderId="3" xfId="4" applyNumberFormat="1" applyFont="1" applyBorder="1"/>
    <xf numFmtId="10" fontId="8" fillId="2" borderId="82" xfId="4" applyNumberFormat="1" applyFont="1" applyFill="1" applyBorder="1" applyAlignment="1">
      <alignment horizontal="right"/>
    </xf>
    <xf numFmtId="10" fontId="8" fillId="0" borderId="82" xfId="4" applyNumberFormat="1" applyFont="1" applyBorder="1"/>
    <xf numFmtId="10" fontId="8" fillId="0" borderId="53" xfId="4" applyNumberFormat="1" applyFont="1" applyBorder="1"/>
    <xf numFmtId="10" fontId="9" fillId="3" borderId="54" xfId="0" applyNumberFormat="1" applyFont="1" applyFill="1" applyBorder="1"/>
    <xf numFmtId="10" fontId="8" fillId="0" borderId="32" xfId="4" applyNumberFormat="1" applyFont="1" applyBorder="1"/>
    <xf numFmtId="43" fontId="8" fillId="2" borderId="37" xfId="2" applyFont="1" applyFill="1" applyBorder="1" applyAlignment="1">
      <alignment horizontal="right"/>
    </xf>
    <xf numFmtId="43" fontId="8" fillId="2" borderId="6" xfId="2" applyFont="1" applyFill="1" applyBorder="1" applyAlignment="1">
      <alignment horizontal="right"/>
    </xf>
    <xf numFmtId="10" fontId="8" fillId="0" borderId="85" xfId="4" applyNumberFormat="1" applyFont="1" applyBorder="1"/>
    <xf numFmtId="10" fontId="9" fillId="4" borderId="7" xfId="4" applyNumberFormat="1" applyFont="1" applyFill="1" applyBorder="1"/>
    <xf numFmtId="10" fontId="8" fillId="2" borderId="6" xfId="4" applyNumberFormat="1" applyFont="1" applyFill="1" applyBorder="1"/>
    <xf numFmtId="165" fontId="9" fillId="3" borderId="48" xfId="0" applyNumberFormat="1" applyFont="1" applyFill="1" applyBorder="1"/>
    <xf numFmtId="165" fontId="8" fillId="2" borderId="13" xfId="4" applyNumberFormat="1" applyFont="1" applyFill="1" applyBorder="1"/>
    <xf numFmtId="43" fontId="9" fillId="3" borderId="52" xfId="2" applyFont="1" applyFill="1" applyBorder="1" applyAlignment="1">
      <alignment horizontal="left" vertical="center"/>
    </xf>
    <xf numFmtId="43" fontId="8" fillId="0" borderId="64" xfId="2" applyFont="1" applyBorder="1"/>
    <xf numFmtId="43" fontId="8" fillId="0" borderId="80" xfId="2" applyFont="1" applyFill="1" applyBorder="1"/>
    <xf numFmtId="49" fontId="15" fillId="2" borderId="47" xfId="1" applyNumberFormat="1" applyFont="1" applyFill="1" applyBorder="1"/>
    <xf numFmtId="43" fontId="9" fillId="3" borderId="16" xfId="2" applyFont="1" applyFill="1" applyBorder="1"/>
    <xf numFmtId="10" fontId="9" fillId="3" borderId="17" xfId="4" applyNumberFormat="1" applyFont="1" applyFill="1" applyBorder="1"/>
    <xf numFmtId="43" fontId="16" fillId="3" borderId="8" xfId="2" applyFont="1" applyFill="1" applyBorder="1"/>
    <xf numFmtId="10" fontId="9" fillId="3" borderId="0" xfId="4" applyNumberFormat="1" applyFont="1" applyFill="1" applyBorder="1"/>
    <xf numFmtId="43" fontId="16" fillId="3" borderId="16" xfId="2" applyFont="1" applyFill="1" applyBorder="1"/>
    <xf numFmtId="43" fontId="16" fillId="3" borderId="0" xfId="2" applyFont="1" applyFill="1" applyBorder="1"/>
    <xf numFmtId="43" fontId="9" fillId="3" borderId="0" xfId="2" applyFont="1" applyFill="1" applyBorder="1"/>
    <xf numFmtId="10" fontId="9" fillId="3" borderId="9" xfId="4" applyNumberFormat="1" applyFont="1" applyFill="1" applyBorder="1"/>
    <xf numFmtId="0" fontId="5" fillId="6" borderId="85" xfId="0" applyFont="1" applyFill="1" applyBorder="1" applyAlignment="1">
      <alignment horizontal="center" vertical="top" wrapText="1"/>
    </xf>
    <xf numFmtId="43" fontId="8" fillId="0" borderId="0" xfId="2" applyFont="1" applyBorder="1" applyAlignment="1">
      <alignment horizontal="left" indent="2"/>
    </xf>
    <xf numFmtId="43" fontId="8" fillId="0" borderId="84" xfId="2" applyFont="1" applyBorder="1" applyAlignment="1">
      <alignment horizontal="left" indent="2"/>
    </xf>
    <xf numFmtId="43" fontId="8" fillId="0" borderId="72" xfId="2" applyFont="1" applyBorder="1" applyAlignment="1">
      <alignment horizontal="left" indent="2"/>
    </xf>
    <xf numFmtId="43" fontId="8" fillId="0" borderId="79" xfId="2" applyFont="1" applyFill="1" applyBorder="1" applyAlignment="1">
      <alignment horizontal="left" indent="2"/>
    </xf>
    <xf numFmtId="43" fontId="8" fillId="0" borderId="27" xfId="2" applyFont="1" applyFill="1" applyBorder="1" applyAlignment="1">
      <alignment horizontal="left" indent="2"/>
    </xf>
    <xf numFmtId="43" fontId="9" fillId="3" borderId="90" xfId="2" applyFont="1" applyFill="1" applyBorder="1"/>
    <xf numFmtId="43" fontId="9" fillId="3" borderId="92" xfId="2" applyFont="1" applyFill="1" applyBorder="1"/>
    <xf numFmtId="10" fontId="9" fillId="3" borderId="91" xfId="4" applyNumberFormat="1" applyFont="1" applyFill="1" applyBorder="1"/>
    <xf numFmtId="43" fontId="9" fillId="3" borderId="79" xfId="2" applyFont="1" applyFill="1" applyBorder="1"/>
    <xf numFmtId="43" fontId="9" fillId="3" borderId="64" xfId="2" applyFont="1" applyFill="1" applyBorder="1"/>
    <xf numFmtId="0" fontId="9" fillId="3" borderId="45" xfId="0" applyFont="1" applyFill="1" applyBorder="1"/>
    <xf numFmtId="43" fontId="9" fillId="3" borderId="81" xfId="2" applyFont="1" applyFill="1" applyBorder="1"/>
    <xf numFmtId="10" fontId="9" fillId="3" borderId="47" xfId="4" applyNumberFormat="1" applyFont="1" applyFill="1" applyBorder="1"/>
    <xf numFmtId="43" fontId="9" fillId="3" borderId="47" xfId="2" applyFont="1" applyFill="1" applyBorder="1"/>
    <xf numFmtId="43" fontId="9" fillId="3" borderId="46" xfId="2" applyFont="1" applyFill="1" applyBorder="1"/>
    <xf numFmtId="43" fontId="9" fillId="3" borderId="44" xfId="2" applyFont="1" applyFill="1" applyBorder="1"/>
    <xf numFmtId="0" fontId="8" fillId="2" borderId="7" xfId="0" applyFont="1" applyFill="1" applyBorder="1" applyAlignment="1">
      <alignment horizontal="center" vertical="center" wrapText="1"/>
    </xf>
    <xf numFmtId="0" fontId="9" fillId="6" borderId="62" xfId="0" applyFont="1" applyFill="1" applyBorder="1" applyAlignment="1">
      <alignment horizontal="left" vertical="center"/>
    </xf>
    <xf numFmtId="0" fontId="9" fillId="3" borderId="71" xfId="0" applyFont="1" applyFill="1" applyBorder="1" applyAlignment="1">
      <alignment horizontal="left" vertical="center"/>
    </xf>
    <xf numFmtId="49" fontId="15" fillId="0" borderId="71" xfId="1" applyNumberFormat="1" applyFont="1" applyBorder="1"/>
    <xf numFmtId="49" fontId="15" fillId="0" borderId="84" xfId="1" applyNumberFormat="1" applyFont="1" applyBorder="1"/>
    <xf numFmtId="49" fontId="15" fillId="0" borderId="72" xfId="1" applyNumberFormat="1" applyFont="1" applyBorder="1"/>
    <xf numFmtId="0" fontId="9" fillId="3" borderId="59" xfId="0" applyFont="1" applyFill="1" applyBorder="1" applyAlignment="1">
      <alignment horizontal="left" vertical="center"/>
    </xf>
    <xf numFmtId="49" fontId="15" fillId="0" borderId="9" xfId="1" applyNumberFormat="1" applyFont="1" applyBorder="1"/>
    <xf numFmtId="0" fontId="9" fillId="6" borderId="48"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55" xfId="0" applyFont="1" applyFill="1" applyBorder="1" applyAlignment="1">
      <alignment horizontal="center" vertical="center"/>
    </xf>
    <xf numFmtId="49" fontId="15" fillId="0" borderId="12" xfId="1" applyNumberFormat="1" applyFont="1" applyBorder="1"/>
    <xf numFmtId="43" fontId="9" fillId="0" borderId="1" xfId="2" applyFont="1" applyBorder="1"/>
    <xf numFmtId="10" fontId="8" fillId="2" borderId="37" xfId="4" applyNumberFormat="1" applyFont="1" applyFill="1" applyBorder="1" applyAlignment="1">
      <alignment horizontal="right"/>
    </xf>
    <xf numFmtId="10" fontId="8" fillId="0" borderId="0" xfId="2" applyNumberFormat="1" applyFont="1" applyBorder="1"/>
    <xf numFmtId="171" fontId="8" fillId="2" borderId="11" xfId="4" applyNumberFormat="1" applyFont="1" applyFill="1" applyBorder="1"/>
    <xf numFmtId="10" fontId="9" fillId="4" borderId="55" xfId="4" applyNumberFormat="1" applyFont="1" applyFill="1" applyBorder="1" applyAlignment="1">
      <alignment horizontal="right"/>
    </xf>
    <xf numFmtId="10" fontId="8" fillId="0" borderId="6" xfId="4" applyNumberFormat="1" applyFont="1" applyBorder="1" applyAlignment="1">
      <alignment horizontal="right"/>
    </xf>
    <xf numFmtId="10" fontId="8" fillId="2" borderId="6" xfId="4" applyNumberFormat="1" applyFont="1" applyFill="1" applyBorder="1" applyAlignment="1">
      <alignment horizontal="right"/>
    </xf>
    <xf numFmtId="10" fontId="8" fillId="2" borderId="13" xfId="4" applyNumberFormat="1" applyFont="1" applyFill="1" applyBorder="1" applyAlignment="1">
      <alignment horizontal="right"/>
    </xf>
    <xf numFmtId="43" fontId="9" fillId="4" borderId="55" xfId="2" applyFont="1" applyFill="1" applyBorder="1"/>
    <xf numFmtId="43" fontId="9" fillId="3" borderId="78" xfId="2" applyFont="1" applyFill="1" applyBorder="1"/>
    <xf numFmtId="43" fontId="8" fillId="4" borderId="1" xfId="2" applyFont="1" applyFill="1" applyBorder="1" applyAlignment="1"/>
    <xf numFmtId="43" fontId="21" fillId="0" borderId="0" xfId="2" applyFont="1"/>
    <xf numFmtId="0" fontId="5" fillId="6" borderId="60" xfId="0" applyFont="1" applyFill="1" applyBorder="1" applyAlignment="1">
      <alignment horizontal="center"/>
    </xf>
    <xf numFmtId="0" fontId="5" fillId="0" borderId="61" xfId="0" applyFont="1" applyBorder="1" applyAlignment="1">
      <alignment horizontal="center"/>
    </xf>
    <xf numFmtId="0" fontId="0" fillId="0" borderId="61" xfId="0" applyBorder="1"/>
    <xf numFmtId="0" fontId="0" fillId="0" borderId="62" xfId="0" applyBorder="1"/>
    <xf numFmtId="0" fontId="9" fillId="6" borderId="22"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10" fillId="6" borderId="58" xfId="0" applyFont="1" applyFill="1" applyBorder="1" applyAlignment="1">
      <alignment horizontal="center"/>
    </xf>
    <xf numFmtId="0" fontId="10" fillId="6" borderId="52" xfId="0" applyFont="1" applyFill="1" applyBorder="1" applyAlignment="1">
      <alignment horizontal="center"/>
    </xf>
    <xf numFmtId="0" fontId="0" fillId="6" borderId="59" xfId="0" applyFill="1" applyBorder="1" applyAlignment="1">
      <alignment horizontal="center"/>
    </xf>
    <xf numFmtId="0" fontId="0" fillId="6" borderId="52" xfId="0" applyFill="1" applyBorder="1" applyAlignment="1">
      <alignment horizontal="center"/>
    </xf>
    <xf numFmtId="0" fontId="10" fillId="6" borderId="58" xfId="0" applyFont="1" applyFill="1" applyBorder="1" applyAlignment="1">
      <alignment horizontal="center" vertical="center"/>
    </xf>
    <xf numFmtId="0" fontId="10" fillId="6" borderId="52" xfId="0" applyFont="1" applyFill="1" applyBorder="1" applyAlignment="1">
      <alignment horizontal="center" vertical="center"/>
    </xf>
    <xf numFmtId="0" fontId="0" fillId="6" borderId="59" xfId="0" applyFill="1" applyBorder="1" applyAlignment="1">
      <alignment horizontal="center" vertical="center"/>
    </xf>
    <xf numFmtId="0" fontId="9" fillId="6" borderId="8" xfId="0" applyFont="1" applyFill="1" applyBorder="1" applyAlignment="1">
      <alignment horizontal="center" vertical="center" wrapText="1"/>
    </xf>
    <xf numFmtId="0" fontId="5" fillId="6" borderId="58" xfId="0" applyFont="1" applyFill="1" applyBorder="1" applyAlignment="1">
      <alignment horizontal="center"/>
    </xf>
    <xf numFmtId="0" fontId="5" fillId="6" borderId="52" xfId="0" applyFont="1" applyFill="1" applyBorder="1" applyAlignment="1">
      <alignment horizontal="center"/>
    </xf>
    <xf numFmtId="0" fontId="5" fillId="6" borderId="63" xfId="0" applyFont="1" applyFill="1" applyBorder="1" applyAlignment="1">
      <alignment horizontal="center"/>
    </xf>
    <xf numFmtId="0" fontId="5" fillId="6" borderId="68" xfId="0" applyFont="1" applyFill="1" applyBorder="1" applyAlignment="1">
      <alignment horizontal="center"/>
    </xf>
    <xf numFmtId="0" fontId="5" fillId="6" borderId="56" xfId="0" applyFont="1" applyFill="1" applyBorder="1" applyAlignment="1">
      <alignment horizontal="center"/>
    </xf>
    <xf numFmtId="0" fontId="5" fillId="6" borderId="81"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44"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5" fillId="6" borderId="57" xfId="0" applyFont="1" applyFill="1" applyBorder="1" applyAlignment="1">
      <alignment horizontal="center"/>
    </xf>
    <xf numFmtId="0" fontId="0" fillId="0" borderId="52" xfId="0" applyBorder="1"/>
    <xf numFmtId="0" fontId="0" fillId="0" borderId="59" xfId="0" applyBorder="1"/>
    <xf numFmtId="0" fontId="5" fillId="6" borderId="46"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0" fillId="6" borderId="14" xfId="0" applyFill="1" applyBorder="1" applyAlignment="1">
      <alignment horizontal="center" vertical="center"/>
    </xf>
    <xf numFmtId="0" fontId="5" fillId="6" borderId="83" xfId="0" applyFont="1" applyFill="1" applyBorder="1" applyAlignment="1">
      <alignment horizontal="center"/>
    </xf>
    <xf numFmtId="0" fontId="0" fillId="6" borderId="82" xfId="0" applyFill="1" applyBorder="1" applyAlignment="1">
      <alignment horizontal="center"/>
    </xf>
    <xf numFmtId="0" fontId="5" fillId="6" borderId="64" xfId="0" applyFont="1" applyFill="1" applyBorder="1" applyAlignment="1">
      <alignment horizontal="center"/>
    </xf>
    <xf numFmtId="0" fontId="0" fillId="6" borderId="84" xfId="0" applyFill="1" applyBorder="1" applyAlignment="1">
      <alignment horizontal="center"/>
    </xf>
    <xf numFmtId="0" fontId="5" fillId="6" borderId="47" xfId="0" applyFont="1" applyFill="1" applyBorder="1" applyAlignment="1">
      <alignment horizontal="center" vertical="center" wrapText="1"/>
    </xf>
    <xf numFmtId="0" fontId="0" fillId="6" borderId="28" xfId="0" applyFill="1" applyBorder="1" applyAlignment="1">
      <alignment horizontal="center" vertical="center"/>
    </xf>
    <xf numFmtId="0" fontId="5" fillId="6" borderId="79" xfId="0" applyFont="1" applyFill="1" applyBorder="1" applyAlignment="1">
      <alignment horizontal="center"/>
    </xf>
    <xf numFmtId="0" fontId="0" fillId="6" borderId="64" xfId="0" applyFill="1" applyBorder="1" applyAlignment="1">
      <alignment horizontal="center"/>
    </xf>
    <xf numFmtId="0" fontId="9" fillId="6" borderId="30"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9" fillId="6" borderId="60" xfId="0" applyFont="1" applyFill="1" applyBorder="1" applyAlignment="1">
      <alignment horizontal="center" vertical="center"/>
    </xf>
    <xf numFmtId="0" fontId="9" fillId="6" borderId="61" xfId="0" applyFont="1" applyFill="1" applyBorder="1" applyAlignment="1">
      <alignment horizontal="center" vertical="center"/>
    </xf>
    <xf numFmtId="0" fontId="9" fillId="6" borderId="62" xfId="0" applyFont="1" applyFill="1" applyBorder="1" applyAlignment="1">
      <alignment horizontal="center" vertical="center"/>
    </xf>
    <xf numFmtId="49" fontId="9" fillId="6" borderId="5" xfId="0" applyNumberFormat="1" applyFont="1" applyFill="1" applyBorder="1" applyAlignment="1">
      <alignment horizontal="center" vertical="center" wrapText="1"/>
    </xf>
    <xf numFmtId="49" fontId="9" fillId="6" borderId="13" xfId="0" applyNumberFormat="1" applyFont="1" applyFill="1" applyBorder="1" applyAlignment="1">
      <alignment horizontal="center" vertical="center" wrapText="1"/>
    </xf>
    <xf numFmtId="49" fontId="9" fillId="6" borderId="24" xfId="0" applyNumberFormat="1" applyFont="1" applyFill="1" applyBorder="1" applyAlignment="1">
      <alignment horizontal="center" vertical="center" wrapText="1"/>
    </xf>
    <xf numFmtId="49" fontId="9" fillId="6" borderId="14" xfId="0" applyNumberFormat="1" applyFont="1" applyFill="1" applyBorder="1" applyAlignment="1">
      <alignment horizontal="center" vertical="center" wrapText="1"/>
    </xf>
    <xf numFmtId="49" fontId="9" fillId="6" borderId="74" xfId="0" applyNumberFormat="1" applyFont="1" applyFill="1" applyBorder="1" applyAlignment="1">
      <alignment horizontal="center" vertical="center" wrapText="1"/>
    </xf>
    <xf numFmtId="49" fontId="9" fillId="6" borderId="18" xfId="0" applyNumberFormat="1" applyFont="1" applyFill="1" applyBorder="1" applyAlignment="1">
      <alignment horizontal="center" vertical="center" wrapText="1"/>
    </xf>
    <xf numFmtId="49" fontId="9" fillId="6" borderId="66" xfId="0" applyNumberFormat="1" applyFont="1" applyFill="1" applyBorder="1" applyAlignment="1">
      <alignment horizontal="center" vertical="center" wrapText="1"/>
    </xf>
    <xf numFmtId="49" fontId="9" fillId="6" borderId="28" xfId="0" applyNumberFormat="1" applyFont="1" applyFill="1" applyBorder="1" applyAlignment="1">
      <alignment horizontal="center" vertical="center" wrapText="1"/>
    </xf>
    <xf numFmtId="49" fontId="9" fillId="6" borderId="23" xfId="0" applyNumberFormat="1" applyFont="1" applyFill="1" applyBorder="1" applyAlignment="1">
      <alignment horizontal="center" vertical="center" wrapText="1"/>
    </xf>
    <xf numFmtId="49" fontId="9" fillId="6" borderId="15" xfId="0" applyNumberFormat="1" applyFont="1" applyFill="1" applyBorder="1" applyAlignment="1">
      <alignment horizontal="center" vertical="center" wrapText="1"/>
    </xf>
    <xf numFmtId="0" fontId="0" fillId="0" borderId="14" xfId="0" applyBorder="1" applyAlignment="1">
      <alignment horizontal="center" vertical="center" wrapText="1"/>
    </xf>
    <xf numFmtId="49" fontId="9" fillId="6" borderId="6" xfId="0" applyNumberFormat="1" applyFont="1" applyFill="1" applyBorder="1" applyAlignment="1">
      <alignment horizontal="center" vertical="center" wrapText="1"/>
    </xf>
    <xf numFmtId="49" fontId="9" fillId="6" borderId="25" xfId="0" applyNumberFormat="1" applyFont="1" applyFill="1" applyBorder="1" applyAlignment="1">
      <alignment horizontal="center" vertical="center" wrapText="1"/>
    </xf>
    <xf numFmtId="49" fontId="16" fillId="6" borderId="60" xfId="1" applyNumberFormat="1" applyFont="1" applyFill="1" applyBorder="1" applyAlignment="1">
      <alignment horizontal="center" vertical="center" wrapText="1"/>
    </xf>
    <xf numFmtId="0" fontId="0" fillId="6" borderId="61" xfId="0" applyFill="1" applyBorder="1" applyAlignment="1">
      <alignment horizontal="center" vertical="center" wrapText="1"/>
    </xf>
    <xf numFmtId="0" fontId="0" fillId="6" borderId="62" xfId="0" applyFill="1" applyBorder="1" applyAlignment="1">
      <alignment horizontal="center" vertical="center" wrapText="1"/>
    </xf>
    <xf numFmtId="49" fontId="16" fillId="6" borderId="61" xfId="1" applyNumberFormat="1" applyFont="1" applyFill="1" applyBorder="1" applyAlignment="1">
      <alignment horizontal="center" vertical="center" wrapText="1"/>
    </xf>
    <xf numFmtId="49" fontId="16" fillId="6" borderId="62" xfId="1" applyNumberFormat="1"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49" fontId="16" fillId="6" borderId="61" xfId="1" applyNumberFormat="1" applyFont="1" applyFill="1" applyBorder="1" applyAlignment="1">
      <alignment horizontal="center" wrapText="1"/>
    </xf>
    <xf numFmtId="0" fontId="0" fillId="6" borderId="61" xfId="0" applyFill="1" applyBorder="1" applyAlignment="1">
      <alignment horizontal="center" wrapText="1"/>
    </xf>
    <xf numFmtId="0" fontId="0" fillId="6" borderId="62" xfId="0" applyFill="1" applyBorder="1" applyAlignment="1">
      <alignment horizontal="center" wrapText="1"/>
    </xf>
    <xf numFmtId="49" fontId="16" fillId="6" borderId="60" xfId="1" applyNumberFormat="1" applyFont="1" applyFill="1" applyBorder="1" applyAlignment="1">
      <alignment horizontal="center" wrapText="1"/>
    </xf>
    <xf numFmtId="49" fontId="9" fillId="6" borderId="56" xfId="0" applyNumberFormat="1" applyFont="1" applyFill="1" applyBorder="1" applyAlignment="1">
      <alignment horizontal="center" vertical="center" wrapText="1"/>
    </xf>
    <xf numFmtId="49" fontId="9" fillId="6" borderId="57" xfId="0" applyNumberFormat="1" applyFont="1" applyFill="1" applyBorder="1" applyAlignment="1">
      <alignment horizontal="center" vertical="center" wrapText="1"/>
    </xf>
    <xf numFmtId="49" fontId="9" fillId="6" borderId="17" xfId="0" applyNumberFormat="1" applyFont="1" applyFill="1" applyBorder="1" applyAlignment="1">
      <alignment horizontal="center" vertical="center" wrapText="1"/>
    </xf>
    <xf numFmtId="49" fontId="9" fillId="6" borderId="2" xfId="0" applyNumberFormat="1" applyFont="1" applyFill="1" applyBorder="1" applyAlignment="1">
      <alignment horizontal="center" vertical="center" wrapText="1"/>
    </xf>
    <xf numFmtId="49" fontId="9" fillId="6" borderId="29" xfId="0" applyNumberFormat="1" applyFont="1" applyFill="1" applyBorder="1" applyAlignment="1">
      <alignment horizontal="center" vertical="center" wrapText="1"/>
    </xf>
    <xf numFmtId="0" fontId="9" fillId="6" borderId="60" xfId="0" applyFont="1" applyFill="1" applyBorder="1" applyAlignment="1">
      <alignment horizontal="center"/>
    </xf>
    <xf numFmtId="0" fontId="9" fillId="6" borderId="61" xfId="0" applyFont="1" applyFill="1" applyBorder="1" applyAlignment="1">
      <alignment horizontal="center"/>
    </xf>
    <xf numFmtId="0" fontId="9" fillId="6" borderId="62" xfId="0" applyFont="1" applyFill="1" applyBorder="1" applyAlignment="1">
      <alignment horizontal="center"/>
    </xf>
    <xf numFmtId="0" fontId="0" fillId="6" borderId="18" xfId="0" applyFill="1" applyBorder="1" applyAlignment="1">
      <alignment horizontal="center" vertical="center" wrapText="1"/>
    </xf>
    <xf numFmtId="0" fontId="9" fillId="6" borderId="66" xfId="0" applyFont="1" applyFill="1" applyBorder="1" applyAlignment="1">
      <alignment horizontal="center" vertical="center" wrapText="1"/>
    </xf>
    <xf numFmtId="0" fontId="9" fillId="6" borderId="22" xfId="0" applyFont="1" applyFill="1" applyBorder="1" applyAlignment="1">
      <alignment horizontal="center" vertical="center"/>
    </xf>
    <xf numFmtId="0" fontId="9" fillId="6" borderId="30" xfId="0" applyFont="1" applyFill="1" applyBorder="1" applyAlignment="1">
      <alignment horizontal="center" vertical="center"/>
    </xf>
    <xf numFmtId="0" fontId="9" fillId="6" borderId="8" xfId="0" applyFont="1" applyFill="1" applyBorder="1" applyAlignment="1">
      <alignment horizontal="center" vertical="center"/>
    </xf>
    <xf numFmtId="0" fontId="9" fillId="6" borderId="9" xfId="0" applyFont="1" applyFill="1" applyBorder="1" applyAlignment="1">
      <alignment horizontal="center" vertical="center"/>
    </xf>
    <xf numFmtId="0" fontId="9" fillId="6" borderId="10" xfId="0" applyFont="1" applyFill="1" applyBorder="1" applyAlignment="1">
      <alignment horizontal="center" vertical="center"/>
    </xf>
    <xf numFmtId="0" fontId="9" fillId="6" borderId="12" xfId="0" applyFont="1" applyFill="1" applyBorder="1" applyAlignment="1">
      <alignment horizontal="center" vertical="center"/>
    </xf>
    <xf numFmtId="0" fontId="9" fillId="6" borderId="22" xfId="0" applyFont="1" applyFill="1" applyBorder="1" applyAlignment="1">
      <alignment horizontal="center"/>
    </xf>
    <xf numFmtId="0" fontId="9" fillId="6" borderId="76" xfId="0" applyFont="1" applyFill="1" applyBorder="1" applyAlignment="1">
      <alignment horizontal="center"/>
    </xf>
    <xf numFmtId="0" fontId="9" fillId="6" borderId="30" xfId="0" applyFont="1" applyFill="1" applyBorder="1" applyAlignment="1">
      <alignment horizontal="center"/>
    </xf>
    <xf numFmtId="0" fontId="0" fillId="6" borderId="14" xfId="0" applyFill="1" applyBorder="1" applyAlignment="1">
      <alignment horizontal="center" vertical="center" wrapText="1"/>
    </xf>
    <xf numFmtId="0" fontId="0" fillId="6" borderId="15" xfId="0" applyFill="1" applyBorder="1" applyAlignment="1">
      <alignment horizontal="center" vertical="center" wrapText="1"/>
    </xf>
    <xf numFmtId="0" fontId="9" fillId="6" borderId="69" xfId="0" applyFont="1" applyFill="1" applyBorder="1" applyAlignment="1">
      <alignment horizontal="center" vertical="center"/>
    </xf>
    <xf numFmtId="0" fontId="9" fillId="6" borderId="35" xfId="0" applyFont="1" applyFill="1" applyBorder="1" applyAlignment="1">
      <alignment horizontal="center" vertical="center"/>
    </xf>
    <xf numFmtId="0" fontId="0" fillId="6" borderId="36" xfId="0" applyFill="1" applyBorder="1" applyAlignment="1">
      <alignment horizontal="center" vertical="center"/>
    </xf>
    <xf numFmtId="0" fontId="5" fillId="6" borderId="59" xfId="0" applyFont="1" applyFill="1" applyBorder="1" applyAlignment="1">
      <alignment horizontal="center"/>
    </xf>
    <xf numFmtId="0" fontId="13" fillId="6" borderId="37" xfId="0" applyFont="1" applyFill="1" applyBorder="1" applyAlignment="1">
      <alignment horizontal="center" vertical="center" wrapText="1"/>
    </xf>
    <xf numFmtId="0" fontId="0" fillId="6" borderId="67" xfId="0" applyFill="1" applyBorder="1" applyAlignment="1">
      <alignment horizontal="center" vertical="center" wrapText="1"/>
    </xf>
    <xf numFmtId="0" fontId="13" fillId="6" borderId="27" xfId="0" applyFont="1" applyFill="1" applyBorder="1" applyAlignment="1">
      <alignment horizontal="center" vertical="center" wrapText="1"/>
    </xf>
    <xf numFmtId="0" fontId="0" fillId="6" borderId="39" xfId="0" applyFill="1" applyBorder="1" applyAlignment="1">
      <alignment horizontal="center" vertical="center" wrapText="1"/>
    </xf>
    <xf numFmtId="0" fontId="13" fillId="6" borderId="44" xfId="0" applyFont="1" applyFill="1" applyBorder="1" applyAlignment="1">
      <alignment horizontal="center" vertical="center" wrapText="1"/>
    </xf>
    <xf numFmtId="0" fontId="3" fillId="6" borderId="47" xfId="0" applyFont="1" applyFill="1" applyBorder="1" applyAlignment="1">
      <alignment horizontal="center" vertical="center" wrapText="1"/>
    </xf>
    <xf numFmtId="0" fontId="3" fillId="6" borderId="28" xfId="0" applyFont="1" applyFill="1" applyBorder="1" applyAlignment="1">
      <alignment horizontal="center" vertical="center" wrapText="1"/>
    </xf>
    <xf numFmtId="0" fontId="0" fillId="6" borderId="86" xfId="0" applyFill="1" applyBorder="1" applyAlignment="1">
      <alignment horizontal="center" vertical="center" wrapText="1"/>
    </xf>
    <xf numFmtId="0" fontId="13" fillId="6" borderId="38" xfId="0" applyFont="1" applyFill="1" applyBorder="1" applyAlignment="1">
      <alignment horizontal="center" vertical="center" wrapText="1"/>
    </xf>
    <xf numFmtId="0" fontId="0" fillId="6" borderId="40" xfId="0" applyFill="1" applyBorder="1" applyAlignment="1">
      <alignment horizontal="center" vertical="center" wrapText="1"/>
    </xf>
    <xf numFmtId="0" fontId="5" fillId="6" borderId="55" xfId="0" applyFont="1" applyFill="1" applyBorder="1" applyAlignment="1">
      <alignment horizontal="center"/>
    </xf>
    <xf numFmtId="0" fontId="0" fillId="6" borderId="57" xfId="0" applyFill="1" applyBorder="1" applyAlignment="1">
      <alignment horizontal="center"/>
    </xf>
    <xf numFmtId="0" fontId="5" fillId="6" borderId="22" xfId="0" applyFont="1" applyFill="1" applyBorder="1" applyAlignment="1">
      <alignment horizontal="center"/>
    </xf>
    <xf numFmtId="0" fontId="5" fillId="6" borderId="76" xfId="0" applyFont="1" applyFill="1" applyBorder="1" applyAlignment="1">
      <alignment horizontal="center"/>
    </xf>
    <xf numFmtId="0" fontId="5" fillId="6" borderId="30" xfId="0" applyFont="1" applyFill="1" applyBorder="1" applyAlignment="1">
      <alignment horizontal="center"/>
    </xf>
    <xf numFmtId="0" fontId="13" fillId="6" borderId="55" xfId="0" applyFont="1" applyFill="1" applyBorder="1" applyAlignment="1">
      <alignment horizontal="center" vertical="center" wrapText="1"/>
    </xf>
    <xf numFmtId="0" fontId="0" fillId="6" borderId="85" xfId="0" applyFill="1" applyBorder="1" applyAlignment="1">
      <alignment horizontal="center" vertical="center" wrapText="1"/>
    </xf>
    <xf numFmtId="0" fontId="13" fillId="6" borderId="56" xfId="0" applyFont="1" applyFill="1" applyBorder="1" applyAlignment="1">
      <alignment horizontal="center" vertical="center" wrapText="1"/>
    </xf>
    <xf numFmtId="0" fontId="13" fillId="6" borderId="57" xfId="0" applyFont="1" applyFill="1" applyBorder="1" applyAlignment="1">
      <alignment horizontal="center" vertical="center" wrapText="1"/>
    </xf>
    <xf numFmtId="0" fontId="0" fillId="6" borderId="87" xfId="0" applyFill="1" applyBorder="1" applyAlignment="1">
      <alignment horizontal="center" vertical="center" wrapText="1"/>
    </xf>
    <xf numFmtId="49" fontId="9" fillId="6" borderId="78" xfId="0" applyNumberFormat="1" applyFont="1" applyFill="1" applyBorder="1" applyAlignment="1">
      <alignment horizontal="center" vertical="center" wrapText="1"/>
    </xf>
    <xf numFmtId="0" fontId="0" fillId="6" borderId="28" xfId="0" applyFill="1" applyBorder="1" applyAlignment="1">
      <alignment horizontal="center" wrapText="1"/>
    </xf>
    <xf numFmtId="0" fontId="0" fillId="6" borderId="14" xfId="0" applyFill="1" applyBorder="1" applyAlignment="1">
      <alignment horizontal="center" wrapText="1"/>
    </xf>
    <xf numFmtId="49" fontId="9" fillId="6" borderId="16" xfId="0" applyNumberFormat="1" applyFont="1" applyFill="1" applyBorder="1" applyAlignment="1">
      <alignment horizontal="center" vertical="center" wrapText="1"/>
    </xf>
    <xf numFmtId="0" fontId="0" fillId="6" borderId="18" xfId="0" applyFill="1" applyBorder="1" applyAlignment="1">
      <alignment horizontal="center" wrapText="1"/>
    </xf>
    <xf numFmtId="49" fontId="9" fillId="6" borderId="8" xfId="0" applyNumberFormat="1" applyFont="1" applyFill="1" applyBorder="1" applyAlignment="1">
      <alignment horizontal="center" vertical="center" wrapText="1"/>
    </xf>
    <xf numFmtId="0" fontId="0" fillId="6" borderId="10" xfId="0" applyFill="1" applyBorder="1" applyAlignment="1">
      <alignment horizontal="center" wrapText="1"/>
    </xf>
    <xf numFmtId="49" fontId="9" fillId="6" borderId="44" xfId="0" applyNumberFormat="1" applyFont="1" applyFill="1" applyBorder="1" applyAlignment="1">
      <alignment horizontal="center" vertical="center" wrapText="1"/>
    </xf>
    <xf numFmtId="49" fontId="16" fillId="3" borderId="60" xfId="1" applyNumberFormat="1" applyFont="1" applyFill="1" applyBorder="1" applyAlignment="1">
      <alignment horizontal="center"/>
    </xf>
    <xf numFmtId="0" fontId="0" fillId="3" borderId="62" xfId="0" applyFill="1" applyBorder="1" applyAlignment="1">
      <alignment horizontal="center"/>
    </xf>
    <xf numFmtId="49" fontId="9" fillId="6" borderId="81" xfId="0" applyNumberFormat="1" applyFont="1" applyFill="1" applyBorder="1" applyAlignment="1">
      <alignment horizontal="center" vertical="center" wrapText="1"/>
    </xf>
    <xf numFmtId="49" fontId="16" fillId="3" borderId="31" xfId="1" applyNumberFormat="1" applyFont="1" applyFill="1" applyBorder="1" applyAlignment="1">
      <alignment horizontal="center"/>
    </xf>
    <xf numFmtId="0" fontId="0" fillId="3" borderId="77" xfId="0" applyFill="1" applyBorder="1" applyAlignment="1">
      <alignment horizontal="center"/>
    </xf>
    <xf numFmtId="49" fontId="9" fillId="6" borderId="75" xfId="0" applyNumberFormat="1" applyFont="1" applyFill="1" applyBorder="1" applyAlignment="1">
      <alignment horizontal="center" vertical="center" wrapText="1"/>
    </xf>
    <xf numFmtId="49" fontId="16" fillId="3" borderId="31" xfId="1" applyNumberFormat="1" applyFont="1" applyFill="1" applyBorder="1"/>
    <xf numFmtId="0" fontId="0" fillId="3" borderId="77" xfId="0" applyFill="1" applyBorder="1"/>
    <xf numFmtId="0" fontId="9" fillId="6" borderId="58" xfId="0" applyFont="1" applyFill="1" applyBorder="1" applyAlignment="1">
      <alignment horizontal="center" vertical="center" wrapText="1"/>
    </xf>
    <xf numFmtId="0" fontId="0" fillId="6" borderId="52" xfId="0" applyFill="1" applyBorder="1" applyAlignment="1">
      <alignment horizontal="center" vertical="center" wrapText="1"/>
    </xf>
    <xf numFmtId="0" fontId="9" fillId="6" borderId="55" xfId="0" applyFont="1" applyFill="1" applyBorder="1" applyAlignment="1">
      <alignment horizontal="center" vertical="center"/>
    </xf>
    <xf numFmtId="0" fontId="9" fillId="6" borderId="56" xfId="0" applyFont="1" applyFill="1" applyBorder="1" applyAlignment="1">
      <alignment horizontal="center" vertical="center"/>
    </xf>
    <xf numFmtId="0" fontId="9" fillId="6" borderId="57" xfId="0" applyFont="1" applyFill="1" applyBorder="1" applyAlignment="1">
      <alignment horizontal="center" vertical="center"/>
    </xf>
    <xf numFmtId="0" fontId="9" fillId="6" borderId="63" xfId="0" applyFont="1" applyFill="1" applyBorder="1" applyAlignment="1">
      <alignment horizontal="center" vertical="center"/>
    </xf>
    <xf numFmtId="49" fontId="9" fillId="6" borderId="46" xfId="0" applyNumberFormat="1" applyFont="1" applyFill="1" applyBorder="1" applyAlignment="1">
      <alignment horizontal="center" vertical="center" wrapText="1"/>
    </xf>
    <xf numFmtId="49" fontId="9" fillId="6" borderId="47" xfId="0" applyNumberFormat="1" applyFont="1" applyFill="1" applyBorder="1" applyAlignment="1">
      <alignment horizontal="center" vertical="center" wrapText="1"/>
    </xf>
    <xf numFmtId="0" fontId="0" fillId="6" borderId="28" xfId="0" applyFill="1" applyBorder="1" applyAlignment="1">
      <alignment horizontal="center" vertical="center" wrapText="1"/>
    </xf>
    <xf numFmtId="0" fontId="9" fillId="6" borderId="43" xfId="0" applyFont="1" applyFill="1" applyBorder="1" applyAlignment="1">
      <alignment horizontal="center" vertical="center" wrapText="1"/>
    </xf>
    <xf numFmtId="0" fontId="0" fillId="6" borderId="64" xfId="0" applyFill="1" applyBorder="1" applyAlignment="1">
      <alignment horizontal="center" vertical="center" wrapText="1"/>
    </xf>
    <xf numFmtId="49" fontId="16" fillId="3" borderId="60" xfId="1" applyNumberFormat="1" applyFont="1" applyFill="1" applyBorder="1"/>
    <xf numFmtId="0" fontId="0" fillId="3" borderId="62" xfId="0" applyFill="1" applyBorder="1"/>
    <xf numFmtId="0" fontId="0" fillId="6" borderId="13" xfId="0" applyFill="1" applyBorder="1" applyAlignment="1">
      <alignment horizontal="center" wrapText="1"/>
    </xf>
    <xf numFmtId="0" fontId="9" fillId="6" borderId="58" xfId="0" applyFont="1" applyFill="1" applyBorder="1" applyAlignment="1">
      <alignment horizontal="center" vertical="center"/>
    </xf>
    <xf numFmtId="0" fontId="0" fillId="0" borderId="52" xfId="0" applyBorder="1" applyAlignment="1">
      <alignment horizontal="center" vertical="center"/>
    </xf>
    <xf numFmtId="0" fontId="0" fillId="0" borderId="59" xfId="0" applyBorder="1" applyAlignment="1">
      <alignment horizontal="center" vertical="center"/>
    </xf>
    <xf numFmtId="0" fontId="5" fillId="6" borderId="58" xfId="0" applyFont="1" applyFill="1" applyBorder="1" applyAlignment="1">
      <alignment horizontal="center" vertical="center"/>
    </xf>
  </cellXfs>
  <cellStyles count="7">
    <cellStyle name="Millares" xfId="2" builtinId="3"/>
    <cellStyle name="Millares 2" xfId="6" xr:uid="{F621FA6B-9C40-45E7-AAFF-5763E3D85130}"/>
    <cellStyle name="Normal" xfId="0" builtinId="0"/>
    <cellStyle name="Normal 2" xfId="1" xr:uid="{00000000-0005-0000-0000-000002000000}"/>
    <cellStyle name="Normal 2 2" xfId="3" xr:uid="{00000000-0005-0000-0000-000003000000}"/>
    <cellStyle name="Normal 3" xfId="5" xr:uid="{1501E247-1FA6-4121-91DA-5B9177021C83}"/>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3130784</xdr:colOff>
      <xdr:row>1</xdr:row>
      <xdr:rowOff>19050</xdr:rowOff>
    </xdr:to>
    <xdr:pic>
      <xdr:nvPicPr>
        <xdr:cNvPr id="3" name="Imagen 2">
          <a:extLst>
            <a:ext uri="{FF2B5EF4-FFF2-40B4-BE49-F238E27FC236}">
              <a16:creationId xmlns:a16="http://schemas.microsoft.com/office/drawing/2014/main" id="{0412D26B-F220-4B3A-A3DA-7757E124D6F7}"/>
            </a:ext>
          </a:extLst>
        </xdr:cNvPr>
        <xdr:cNvPicPr>
          <a:picLocks noChangeAspect="1"/>
        </xdr:cNvPicPr>
      </xdr:nvPicPr>
      <xdr:blipFill>
        <a:blip xmlns:r="http://schemas.openxmlformats.org/officeDocument/2006/relationships" r:embed="rId1"/>
        <a:stretch>
          <a:fillRect/>
        </a:stretch>
      </xdr:blipFill>
      <xdr:spPr>
        <a:xfrm>
          <a:off x="0" y="0"/>
          <a:ext cx="3387959" cy="8572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2</xdr:col>
      <xdr:colOff>254234</xdr:colOff>
      <xdr:row>1</xdr:row>
      <xdr:rowOff>19050</xdr:rowOff>
    </xdr:to>
    <xdr:pic>
      <xdr:nvPicPr>
        <xdr:cNvPr id="3" name="Imagen 2">
          <a:extLst>
            <a:ext uri="{FF2B5EF4-FFF2-40B4-BE49-F238E27FC236}">
              <a16:creationId xmlns:a16="http://schemas.microsoft.com/office/drawing/2014/main" id="{5E9A0415-FC79-46C4-A834-BF91D9508C37}"/>
            </a:ext>
          </a:extLst>
        </xdr:cNvPr>
        <xdr:cNvPicPr>
          <a:picLocks noChangeAspect="1"/>
        </xdr:cNvPicPr>
      </xdr:nvPicPr>
      <xdr:blipFill>
        <a:blip xmlns:r="http://schemas.openxmlformats.org/officeDocument/2006/relationships" r:embed="rId1"/>
        <a:stretch>
          <a:fillRect/>
        </a:stretch>
      </xdr:blipFill>
      <xdr:spPr>
        <a:xfrm>
          <a:off x="28575" y="0"/>
          <a:ext cx="3387959" cy="8572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3187934</xdr:colOff>
      <xdr:row>0</xdr:row>
      <xdr:rowOff>800100</xdr:rowOff>
    </xdr:to>
    <xdr:pic>
      <xdr:nvPicPr>
        <xdr:cNvPr id="2" name="Imagen 1">
          <a:extLst>
            <a:ext uri="{FF2B5EF4-FFF2-40B4-BE49-F238E27FC236}">
              <a16:creationId xmlns:a16="http://schemas.microsoft.com/office/drawing/2014/main" id="{EA6A513E-5FA2-444B-ADEF-9D6A620F2D61}"/>
            </a:ext>
          </a:extLst>
        </xdr:cNvPr>
        <xdr:cNvPicPr>
          <a:picLocks noChangeAspect="1"/>
        </xdr:cNvPicPr>
      </xdr:nvPicPr>
      <xdr:blipFill>
        <a:blip xmlns:r="http://schemas.openxmlformats.org/officeDocument/2006/relationships" r:embed="rId1"/>
        <a:stretch>
          <a:fillRect/>
        </a:stretch>
      </xdr:blipFill>
      <xdr:spPr>
        <a:xfrm>
          <a:off x="0" y="0"/>
          <a:ext cx="3387959" cy="8001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2359259</xdr:colOff>
      <xdr:row>1</xdr:row>
      <xdr:rowOff>19050</xdr:rowOff>
    </xdr:to>
    <xdr:pic>
      <xdr:nvPicPr>
        <xdr:cNvPr id="3" name="Imagen 2">
          <a:extLst>
            <a:ext uri="{FF2B5EF4-FFF2-40B4-BE49-F238E27FC236}">
              <a16:creationId xmlns:a16="http://schemas.microsoft.com/office/drawing/2014/main" id="{952A4EED-BAFC-4983-8BAE-A12445B0B663}"/>
            </a:ext>
          </a:extLst>
        </xdr:cNvPr>
        <xdr:cNvPicPr>
          <a:picLocks noChangeAspect="1"/>
        </xdr:cNvPicPr>
      </xdr:nvPicPr>
      <xdr:blipFill>
        <a:blip xmlns:r="http://schemas.openxmlformats.org/officeDocument/2006/relationships" r:embed="rId1"/>
        <a:stretch>
          <a:fillRect/>
        </a:stretch>
      </xdr:blipFill>
      <xdr:spPr>
        <a:xfrm>
          <a:off x="0" y="0"/>
          <a:ext cx="3387959" cy="857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3130784</xdr:colOff>
      <xdr:row>1</xdr:row>
      <xdr:rowOff>19050</xdr:rowOff>
    </xdr:to>
    <xdr:pic>
      <xdr:nvPicPr>
        <xdr:cNvPr id="3" name="Imagen 2">
          <a:extLst>
            <a:ext uri="{FF2B5EF4-FFF2-40B4-BE49-F238E27FC236}">
              <a16:creationId xmlns:a16="http://schemas.microsoft.com/office/drawing/2014/main" id="{66377296-8D31-483A-B1BF-C4E322FCE7E6}"/>
            </a:ext>
          </a:extLst>
        </xdr:cNvPr>
        <xdr:cNvPicPr>
          <a:picLocks noChangeAspect="1"/>
        </xdr:cNvPicPr>
      </xdr:nvPicPr>
      <xdr:blipFill>
        <a:blip xmlns:r="http://schemas.openxmlformats.org/officeDocument/2006/relationships" r:embed="rId1"/>
        <a:stretch>
          <a:fillRect/>
        </a:stretch>
      </xdr:blipFill>
      <xdr:spPr>
        <a:xfrm>
          <a:off x="0" y="0"/>
          <a:ext cx="3394309" cy="8572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16109</xdr:colOff>
      <xdr:row>1</xdr:row>
      <xdr:rowOff>19050</xdr:rowOff>
    </xdr:to>
    <xdr:pic>
      <xdr:nvPicPr>
        <xdr:cNvPr id="4" name="Imagen 3">
          <a:extLst>
            <a:ext uri="{FF2B5EF4-FFF2-40B4-BE49-F238E27FC236}">
              <a16:creationId xmlns:a16="http://schemas.microsoft.com/office/drawing/2014/main" id="{D64EB899-5BDD-44B6-82C8-A2A9A0AA421A}"/>
            </a:ext>
          </a:extLst>
        </xdr:cNvPr>
        <xdr:cNvPicPr>
          <a:picLocks noChangeAspect="1"/>
        </xdr:cNvPicPr>
      </xdr:nvPicPr>
      <xdr:blipFill>
        <a:blip xmlns:r="http://schemas.openxmlformats.org/officeDocument/2006/relationships" r:embed="rId1"/>
        <a:stretch>
          <a:fillRect/>
        </a:stretch>
      </xdr:blipFill>
      <xdr:spPr>
        <a:xfrm>
          <a:off x="0" y="0"/>
          <a:ext cx="3387959" cy="8572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92309</xdr:colOff>
      <xdr:row>1</xdr:row>
      <xdr:rowOff>19050</xdr:rowOff>
    </xdr:to>
    <xdr:pic>
      <xdr:nvPicPr>
        <xdr:cNvPr id="3" name="Imagen 2">
          <a:extLst>
            <a:ext uri="{FF2B5EF4-FFF2-40B4-BE49-F238E27FC236}">
              <a16:creationId xmlns:a16="http://schemas.microsoft.com/office/drawing/2014/main" id="{652FC0C1-6CBC-42C1-A0DA-E1CD0D423ACC}"/>
            </a:ext>
          </a:extLst>
        </xdr:cNvPr>
        <xdr:cNvPicPr>
          <a:picLocks noChangeAspect="1"/>
        </xdr:cNvPicPr>
      </xdr:nvPicPr>
      <xdr:blipFill>
        <a:blip xmlns:r="http://schemas.openxmlformats.org/officeDocument/2006/relationships" r:embed="rId1"/>
        <a:stretch>
          <a:fillRect/>
        </a:stretch>
      </xdr:blipFill>
      <xdr:spPr>
        <a:xfrm>
          <a:off x="0" y="0"/>
          <a:ext cx="3387959" cy="8572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2892659</xdr:colOff>
      <xdr:row>1</xdr:row>
      <xdr:rowOff>19050</xdr:rowOff>
    </xdr:to>
    <xdr:pic>
      <xdr:nvPicPr>
        <xdr:cNvPr id="3" name="Imagen 2">
          <a:extLst>
            <a:ext uri="{FF2B5EF4-FFF2-40B4-BE49-F238E27FC236}">
              <a16:creationId xmlns:a16="http://schemas.microsoft.com/office/drawing/2014/main" id="{321969C6-53E0-4D55-89B4-0D273B039752}"/>
            </a:ext>
          </a:extLst>
        </xdr:cNvPr>
        <xdr:cNvPicPr>
          <a:picLocks noChangeAspect="1"/>
        </xdr:cNvPicPr>
      </xdr:nvPicPr>
      <xdr:blipFill>
        <a:blip xmlns:r="http://schemas.openxmlformats.org/officeDocument/2006/relationships" r:embed="rId1"/>
        <a:stretch>
          <a:fillRect/>
        </a:stretch>
      </xdr:blipFill>
      <xdr:spPr>
        <a:xfrm>
          <a:off x="0" y="0"/>
          <a:ext cx="3387959" cy="8572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3178409</xdr:colOff>
      <xdr:row>1</xdr:row>
      <xdr:rowOff>19050</xdr:rowOff>
    </xdr:to>
    <xdr:pic>
      <xdr:nvPicPr>
        <xdr:cNvPr id="3" name="Imagen 2">
          <a:extLst>
            <a:ext uri="{FF2B5EF4-FFF2-40B4-BE49-F238E27FC236}">
              <a16:creationId xmlns:a16="http://schemas.microsoft.com/office/drawing/2014/main" id="{A1EC18D6-1578-4AED-8F82-7A6F0A0F340F}"/>
            </a:ext>
          </a:extLst>
        </xdr:cNvPr>
        <xdr:cNvPicPr>
          <a:picLocks noChangeAspect="1"/>
        </xdr:cNvPicPr>
      </xdr:nvPicPr>
      <xdr:blipFill>
        <a:blip xmlns:r="http://schemas.openxmlformats.org/officeDocument/2006/relationships" r:embed="rId1"/>
        <a:stretch>
          <a:fillRect/>
        </a:stretch>
      </xdr:blipFill>
      <xdr:spPr>
        <a:xfrm>
          <a:off x="0" y="0"/>
          <a:ext cx="3387959" cy="8572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2987909</xdr:colOff>
      <xdr:row>1</xdr:row>
      <xdr:rowOff>19050</xdr:rowOff>
    </xdr:to>
    <xdr:pic>
      <xdr:nvPicPr>
        <xdr:cNvPr id="3" name="Imagen 2">
          <a:extLst>
            <a:ext uri="{FF2B5EF4-FFF2-40B4-BE49-F238E27FC236}">
              <a16:creationId xmlns:a16="http://schemas.microsoft.com/office/drawing/2014/main" id="{10E080AB-4F28-4393-9EA1-249F6A306081}"/>
            </a:ext>
          </a:extLst>
        </xdr:cNvPr>
        <xdr:cNvPicPr>
          <a:picLocks noChangeAspect="1"/>
        </xdr:cNvPicPr>
      </xdr:nvPicPr>
      <xdr:blipFill>
        <a:blip xmlns:r="http://schemas.openxmlformats.org/officeDocument/2006/relationships" r:embed="rId1"/>
        <a:stretch>
          <a:fillRect/>
        </a:stretch>
      </xdr:blipFill>
      <xdr:spPr>
        <a:xfrm>
          <a:off x="0" y="0"/>
          <a:ext cx="3387959" cy="8572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2854559</xdr:colOff>
      <xdr:row>1</xdr:row>
      <xdr:rowOff>19050</xdr:rowOff>
    </xdr:to>
    <xdr:pic>
      <xdr:nvPicPr>
        <xdr:cNvPr id="3" name="Imagen 2">
          <a:extLst>
            <a:ext uri="{FF2B5EF4-FFF2-40B4-BE49-F238E27FC236}">
              <a16:creationId xmlns:a16="http://schemas.microsoft.com/office/drawing/2014/main" id="{100E4D6C-CEC3-42BB-A8A2-415AC0A6B705}"/>
            </a:ext>
          </a:extLst>
        </xdr:cNvPr>
        <xdr:cNvPicPr>
          <a:picLocks noChangeAspect="1"/>
        </xdr:cNvPicPr>
      </xdr:nvPicPr>
      <xdr:blipFill>
        <a:blip xmlns:r="http://schemas.openxmlformats.org/officeDocument/2006/relationships" r:embed="rId1"/>
        <a:stretch>
          <a:fillRect/>
        </a:stretch>
      </xdr:blipFill>
      <xdr:spPr>
        <a:xfrm>
          <a:off x="0" y="0"/>
          <a:ext cx="3387959" cy="8572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486009</xdr:colOff>
      <xdr:row>1</xdr:row>
      <xdr:rowOff>19050</xdr:rowOff>
    </xdr:to>
    <xdr:pic>
      <xdr:nvPicPr>
        <xdr:cNvPr id="3" name="Imagen 2">
          <a:extLst>
            <a:ext uri="{FF2B5EF4-FFF2-40B4-BE49-F238E27FC236}">
              <a16:creationId xmlns:a16="http://schemas.microsoft.com/office/drawing/2014/main" id="{57AEC667-D87E-4F83-8588-DFAE1B4308E6}"/>
            </a:ext>
          </a:extLst>
        </xdr:cNvPr>
        <xdr:cNvPicPr>
          <a:picLocks noChangeAspect="1"/>
        </xdr:cNvPicPr>
      </xdr:nvPicPr>
      <xdr:blipFill>
        <a:blip xmlns:r="http://schemas.openxmlformats.org/officeDocument/2006/relationships" r:embed="rId1"/>
        <a:stretch>
          <a:fillRect/>
        </a:stretch>
      </xdr:blipFill>
      <xdr:spPr>
        <a:xfrm>
          <a:off x="0" y="0"/>
          <a:ext cx="3387959"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B3"/>
  <sheetViews>
    <sheetView tabSelected="1" workbookViewId="0">
      <selection activeCell="B7" sqref="B7"/>
    </sheetView>
  </sheetViews>
  <sheetFormatPr baseColWidth="10" defaultRowHeight="15" x14ac:dyDescent="0.25"/>
  <cols>
    <col min="1" max="1" width="3.85546875" customWidth="1"/>
    <col min="2" max="2" width="157.85546875" customWidth="1"/>
  </cols>
  <sheetData>
    <row r="1" spans="2:2" ht="66" customHeight="1" x14ac:dyDescent="0.25"/>
    <row r="3" spans="2:2" ht="225" x14ac:dyDescent="0.25">
      <c r="B3" s="13" t="s">
        <v>545</v>
      </c>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Q394"/>
  <sheetViews>
    <sheetView zoomScaleNormal="100" workbookViewId="0">
      <selection activeCell="C38" sqref="C38:E40"/>
    </sheetView>
  </sheetViews>
  <sheetFormatPr baseColWidth="10" defaultRowHeight="15" x14ac:dyDescent="0.25"/>
  <cols>
    <col min="1" max="1" width="3.28515625" customWidth="1"/>
    <col min="2" max="2" width="44.140625" customWidth="1"/>
    <col min="3" max="3" width="13.85546875" customWidth="1"/>
    <col min="4" max="4" width="13.140625" customWidth="1"/>
    <col min="5" max="5" width="12.7109375" bestFit="1" customWidth="1"/>
    <col min="6" max="6" width="11" customWidth="1"/>
    <col min="7" max="7" width="12.5703125" customWidth="1"/>
    <col min="8" max="9" width="13.5703125" customWidth="1"/>
    <col min="10" max="10" width="9.7109375" customWidth="1"/>
    <col min="15" max="17" width="15.140625" bestFit="1" customWidth="1"/>
  </cols>
  <sheetData>
    <row r="1" spans="2:17" ht="66" customHeight="1" x14ac:dyDescent="0.25"/>
    <row r="2" spans="2:17" ht="15" customHeight="1" x14ac:dyDescent="0.25">
      <c r="C2" s="96"/>
      <c r="D2" s="96"/>
      <c r="E2" s="96"/>
    </row>
    <row r="3" spans="2:17" x14ac:dyDescent="0.25">
      <c r="B3" s="17" t="s">
        <v>220</v>
      </c>
    </row>
    <row r="4" spans="2:17" ht="15.75" thickBot="1" x14ac:dyDescent="0.3">
      <c r="B4" s="5" t="s">
        <v>136</v>
      </c>
      <c r="C4" s="11"/>
      <c r="D4" s="11"/>
      <c r="E4" s="11"/>
      <c r="G4" s="87"/>
      <c r="H4" s="87"/>
      <c r="I4" s="87"/>
    </row>
    <row r="5" spans="2:17" x14ac:dyDescent="0.25">
      <c r="B5" s="977" t="s">
        <v>7</v>
      </c>
      <c r="C5" s="902" t="s">
        <v>493</v>
      </c>
      <c r="D5" s="903"/>
      <c r="E5" s="903"/>
      <c r="F5" s="896"/>
      <c r="G5" s="902">
        <v>2024</v>
      </c>
      <c r="H5" s="903"/>
      <c r="I5" s="903"/>
      <c r="J5" s="896"/>
      <c r="K5" s="902" t="s">
        <v>209</v>
      </c>
      <c r="L5" s="903"/>
      <c r="M5" s="980"/>
    </row>
    <row r="6" spans="2:17" ht="23.25" customHeight="1" x14ac:dyDescent="0.25">
      <c r="B6" s="978"/>
      <c r="C6" s="981" t="s">
        <v>97</v>
      </c>
      <c r="D6" s="983" t="s">
        <v>98</v>
      </c>
      <c r="E6" s="985" t="s">
        <v>152</v>
      </c>
      <c r="F6" s="986" t="s">
        <v>155</v>
      </c>
      <c r="G6" s="981" t="s">
        <v>97</v>
      </c>
      <c r="H6" s="983" t="s">
        <v>98</v>
      </c>
      <c r="I6" s="985" t="s">
        <v>152</v>
      </c>
      <c r="J6" s="986" t="s">
        <v>155</v>
      </c>
      <c r="K6" s="981" t="s">
        <v>410</v>
      </c>
      <c r="L6" s="983" t="s">
        <v>411</v>
      </c>
      <c r="M6" s="989" t="s">
        <v>412</v>
      </c>
    </row>
    <row r="7" spans="2:17" ht="22.5" customHeight="1" thickBot="1" x14ac:dyDescent="0.3">
      <c r="B7" s="979"/>
      <c r="C7" s="982"/>
      <c r="D7" s="984"/>
      <c r="E7" s="975"/>
      <c r="F7" s="987"/>
      <c r="G7" s="982"/>
      <c r="H7" s="984"/>
      <c r="I7" s="975"/>
      <c r="J7" s="987"/>
      <c r="K7" s="982"/>
      <c r="L7" s="988"/>
      <c r="M7" s="990"/>
    </row>
    <row r="8" spans="2:17" x14ac:dyDescent="0.25">
      <c r="B8" s="575" t="s">
        <v>167</v>
      </c>
      <c r="C8" s="213">
        <f>C11+C31+C37+C45</f>
        <v>489.57214999999997</v>
      </c>
      <c r="D8" s="194">
        <f>D11+D31+D37+D45</f>
        <v>414.54775537</v>
      </c>
      <c r="E8" s="194">
        <f>E11+E31+E37+E45</f>
        <v>368.71134034000005</v>
      </c>
      <c r="F8" s="195">
        <f t="shared" ref="F8:F15" si="0">E8/D8</f>
        <v>0.88943031427322727</v>
      </c>
      <c r="G8" s="213">
        <f>G11+G31+G37+G45</f>
        <v>489.57214999999997</v>
      </c>
      <c r="H8" s="194">
        <f>H11+H31+H37+H45</f>
        <v>506.5470089800001</v>
      </c>
      <c r="I8" s="194">
        <f>I11+I31+I37+I45</f>
        <v>464.49097106999994</v>
      </c>
      <c r="J8" s="195">
        <f t="shared" ref="J8:J15" si="1">I8/H8</f>
        <v>0.91697505430999271</v>
      </c>
      <c r="K8" s="538">
        <f>(C8-G8)/G8</f>
        <v>0</v>
      </c>
      <c r="L8" s="539">
        <f t="shared" ref="L8:L15" si="2">(D8-H8)/H8</f>
        <v>-0.18162036687424699</v>
      </c>
      <c r="M8" s="195">
        <f t="shared" ref="M8:M16" si="3">(E8-I8)/I8</f>
        <v>-0.20620342847431941</v>
      </c>
      <c r="N8" s="3"/>
      <c r="O8" s="531"/>
      <c r="P8" s="531"/>
      <c r="Q8" s="531"/>
    </row>
    <row r="9" spans="2:17" x14ac:dyDescent="0.25">
      <c r="B9" s="571" t="s">
        <v>275</v>
      </c>
      <c r="C9" s="811">
        <f>C11+C31</f>
        <v>330.33610999999996</v>
      </c>
      <c r="D9" s="812">
        <f t="shared" ref="D9:E9" si="4">D11+D31</f>
        <v>372.10827301</v>
      </c>
      <c r="E9" s="562">
        <f t="shared" si="4"/>
        <v>357.19521017000005</v>
      </c>
      <c r="F9" s="572">
        <f t="shared" si="0"/>
        <v>0.95992278613058635</v>
      </c>
      <c r="G9" s="811">
        <f>G11+G31</f>
        <v>330.33610999999996</v>
      </c>
      <c r="H9" s="812">
        <f t="shared" ref="H9:I9" si="5">H11+H31</f>
        <v>378.83339036000007</v>
      </c>
      <c r="I9" s="562">
        <f t="shared" si="5"/>
        <v>364.88721499999997</v>
      </c>
      <c r="J9" s="572">
        <f t="shared" si="1"/>
        <v>0.96318652020945872</v>
      </c>
      <c r="K9" s="573">
        <f>(C9-G9)/G9</f>
        <v>0</v>
      </c>
      <c r="L9" s="574">
        <f t="shared" si="2"/>
        <v>-1.775217687017841E-2</v>
      </c>
      <c r="M9" s="572">
        <f t="shared" si="3"/>
        <v>-2.1080499710026609E-2</v>
      </c>
      <c r="N9" s="3"/>
      <c r="O9" s="3"/>
      <c r="P9" s="3"/>
      <c r="Q9" s="3"/>
    </row>
    <row r="10" spans="2:17" ht="15.75" thickBot="1" x14ac:dyDescent="0.3">
      <c r="B10" s="541" t="s">
        <v>276</v>
      </c>
      <c r="C10" s="566">
        <f>C37+C45</f>
        <v>159.23604</v>
      </c>
      <c r="D10" s="567">
        <f>D37+D45</f>
        <v>42.43948236</v>
      </c>
      <c r="E10" s="567">
        <f>E37+E45</f>
        <v>11.516130169999999</v>
      </c>
      <c r="F10" s="568">
        <f t="shared" si="0"/>
        <v>0.27135416196438261</v>
      </c>
      <c r="G10" s="566">
        <f>G37+G45</f>
        <v>159.23604</v>
      </c>
      <c r="H10" s="567">
        <f>H37+H45</f>
        <v>127.71361862000001</v>
      </c>
      <c r="I10" s="567">
        <f>I37+I45</f>
        <v>99.603756069999989</v>
      </c>
      <c r="J10" s="568">
        <f t="shared" si="1"/>
        <v>0.77989925542992955</v>
      </c>
      <c r="K10" s="790">
        <f>(C10-G10)/G10</f>
        <v>0</v>
      </c>
      <c r="L10" s="791">
        <f t="shared" si="2"/>
        <v>-0.66769806682657129</v>
      </c>
      <c r="M10" s="792">
        <f t="shared" si="3"/>
        <v>-0.88438056330017678</v>
      </c>
      <c r="N10" s="3"/>
    </row>
    <row r="11" spans="2:17" x14ac:dyDescent="0.25">
      <c r="B11" s="120" t="s">
        <v>172</v>
      </c>
      <c r="C11" s="121">
        <f>C12+C13+C14+C15+C22+C23+C30</f>
        <v>330.08744999999999</v>
      </c>
      <c r="D11" s="122">
        <f>D12+D13+D14+D15+D22+D23+D30</f>
        <v>371.25832801000001</v>
      </c>
      <c r="E11" s="122">
        <f>E12+E13+E14+E15+E22+E23+E30</f>
        <v>356.36462517000007</v>
      </c>
      <c r="F11" s="365">
        <f t="shared" si="0"/>
        <v>0.95988318182697097</v>
      </c>
      <c r="G11" s="121">
        <f>G12+G13+G14+G15+G22+G23+G30</f>
        <v>330.08744999999999</v>
      </c>
      <c r="H11" s="122">
        <f>H12+H13+H14+H15+H22+H23+H30</f>
        <v>377.75503564000007</v>
      </c>
      <c r="I11" s="122">
        <f>I12+I13+I14+I15+I22+I23+I30</f>
        <v>363.83339227999994</v>
      </c>
      <c r="J11" s="365">
        <f t="shared" si="1"/>
        <v>0.96314637252574598</v>
      </c>
      <c r="K11" s="144">
        <f t="shared" ref="K11:K15" si="6">(C11-G11)/G11</f>
        <v>0</v>
      </c>
      <c r="L11" s="145">
        <f t="shared" si="2"/>
        <v>-1.7198202583833751E-2</v>
      </c>
      <c r="M11" s="365">
        <f t="shared" si="3"/>
        <v>-2.0527986898607808E-2</v>
      </c>
      <c r="N11" s="3"/>
    </row>
    <row r="12" spans="2:17" x14ac:dyDescent="0.25">
      <c r="B12" s="19" t="s">
        <v>57</v>
      </c>
      <c r="C12" s="44">
        <v>45.229230000000001</v>
      </c>
      <c r="D12" s="24">
        <v>46.332259260000001</v>
      </c>
      <c r="E12" s="24">
        <v>45.980840149999999</v>
      </c>
      <c r="F12" s="43">
        <f t="shared" si="0"/>
        <v>0.99241523906641449</v>
      </c>
      <c r="G12" s="44">
        <v>45.229230000000001</v>
      </c>
      <c r="H12" s="24">
        <v>45.806156999999999</v>
      </c>
      <c r="I12" s="24">
        <v>43.317415199999992</v>
      </c>
      <c r="J12" s="43">
        <f t="shared" si="1"/>
        <v>0.94566796337007697</v>
      </c>
      <c r="K12" s="26">
        <f t="shared" si="6"/>
        <v>0</v>
      </c>
      <c r="L12" s="28">
        <f t="shared" si="2"/>
        <v>1.1485404898734505E-2</v>
      </c>
      <c r="M12" s="43">
        <f t="shared" si="3"/>
        <v>6.1486239141988488E-2</v>
      </c>
      <c r="N12" s="3"/>
    </row>
    <row r="13" spans="2:17" x14ac:dyDescent="0.25">
      <c r="B13" s="19" t="s">
        <v>58</v>
      </c>
      <c r="C13" s="44">
        <v>24.53642</v>
      </c>
      <c r="D13" s="125">
        <v>29.758829940000002</v>
      </c>
      <c r="E13" s="24">
        <v>25.370981109999999</v>
      </c>
      <c r="F13" s="43">
        <f t="shared" si="0"/>
        <v>0.85255304597503268</v>
      </c>
      <c r="G13" s="44">
        <v>24.53642</v>
      </c>
      <c r="H13" s="125">
        <v>27.575378630000003</v>
      </c>
      <c r="I13" s="24">
        <v>24.153569479999998</v>
      </c>
      <c r="J13" s="43">
        <f t="shared" si="1"/>
        <v>0.8759107102059035</v>
      </c>
      <c r="K13" s="26">
        <f t="shared" si="6"/>
        <v>0</v>
      </c>
      <c r="L13" s="28">
        <f t="shared" si="2"/>
        <v>7.9181190557599923E-2</v>
      </c>
      <c r="M13" s="43">
        <f t="shared" si="3"/>
        <v>5.040296967320132E-2</v>
      </c>
      <c r="N13" s="3"/>
      <c r="O13" s="3"/>
      <c r="P13" s="3"/>
      <c r="Q13" s="3"/>
    </row>
    <row r="14" spans="2:17" x14ac:dyDescent="0.25">
      <c r="B14" s="19" t="s">
        <v>59</v>
      </c>
      <c r="C14" s="44">
        <v>0.06</v>
      </c>
      <c r="D14" s="24">
        <v>0.06</v>
      </c>
      <c r="E14" s="24">
        <v>5.4035699999999999E-3</v>
      </c>
      <c r="F14" s="43">
        <f t="shared" si="0"/>
        <v>9.0059500000000001E-2</v>
      </c>
      <c r="G14" s="44">
        <v>0.06</v>
      </c>
      <c r="H14" s="24">
        <v>0.06</v>
      </c>
      <c r="I14" s="24">
        <v>3.3239900000000003E-2</v>
      </c>
      <c r="J14" s="43">
        <f t="shared" si="1"/>
        <v>0.55399833333333337</v>
      </c>
      <c r="K14" s="26">
        <f t="shared" si="6"/>
        <v>0</v>
      </c>
      <c r="L14" s="28">
        <f t="shared" si="2"/>
        <v>0</v>
      </c>
      <c r="M14" s="43">
        <f t="shared" si="3"/>
        <v>-0.83743723657411728</v>
      </c>
      <c r="N14" s="3"/>
    </row>
    <row r="15" spans="2:17" x14ac:dyDescent="0.25">
      <c r="B15" s="19" t="s">
        <v>60</v>
      </c>
      <c r="C15" s="44">
        <v>85.89622</v>
      </c>
      <c r="D15" s="24">
        <v>92.00112</v>
      </c>
      <c r="E15" s="24">
        <v>89.536371190000011</v>
      </c>
      <c r="F15" s="43">
        <f t="shared" si="0"/>
        <v>0.97320957820948284</v>
      </c>
      <c r="G15" s="44">
        <v>85.89622</v>
      </c>
      <c r="H15" s="24">
        <v>85.871791999999999</v>
      </c>
      <c r="I15" s="24">
        <v>82.728493560000004</v>
      </c>
      <c r="J15" s="43">
        <f t="shared" si="1"/>
        <v>0.96339544841453884</v>
      </c>
      <c r="K15" s="26">
        <f t="shared" si="6"/>
        <v>0</v>
      </c>
      <c r="L15" s="28">
        <f t="shared" si="2"/>
        <v>7.1377664972916852E-2</v>
      </c>
      <c r="M15" s="43">
        <f t="shared" si="3"/>
        <v>8.2291811890210453E-2</v>
      </c>
      <c r="N15" s="3"/>
      <c r="O15" s="3"/>
      <c r="P15" s="3"/>
    </row>
    <row r="16" spans="2:17" x14ac:dyDescent="0.25">
      <c r="B16" s="20" t="s">
        <v>157</v>
      </c>
      <c r="C16" s="61">
        <v>82.308930000000004</v>
      </c>
      <c r="D16" s="62">
        <v>88.413830000000004</v>
      </c>
      <c r="E16" s="62">
        <v>87.013829999999999</v>
      </c>
      <c r="F16" s="63">
        <f>E22/D22</f>
        <v>0.57965805360857103</v>
      </c>
      <c r="G16" s="61">
        <v>82.308930000000004</v>
      </c>
      <c r="H16" s="62">
        <v>82.308930000000004</v>
      </c>
      <c r="I16" s="62">
        <v>80.908929999999998</v>
      </c>
      <c r="J16" s="63">
        <f>I22/H22</f>
        <v>0.70475404794794605</v>
      </c>
      <c r="K16" s="27">
        <f>(C16-G16)/G16</f>
        <v>0</v>
      </c>
      <c r="L16" s="29">
        <f>(D16-H16)/H16</f>
        <v>7.4170566911755512E-2</v>
      </c>
      <c r="M16" s="63">
        <f t="shared" si="3"/>
        <v>7.5453970284862268E-2</v>
      </c>
      <c r="N16" s="3"/>
      <c r="O16" s="3"/>
      <c r="P16" s="3"/>
    </row>
    <row r="17" spans="1:17" x14ac:dyDescent="0.25">
      <c r="B17" s="20" t="s">
        <v>158</v>
      </c>
      <c r="C17" s="61">
        <v>0.02</v>
      </c>
      <c r="D17" s="62">
        <v>0.02</v>
      </c>
      <c r="E17" s="62">
        <v>0</v>
      </c>
      <c r="F17" s="63">
        <f>E23/D23</f>
        <v>0.9854665911923165</v>
      </c>
      <c r="G17" s="61">
        <v>0.02</v>
      </c>
      <c r="H17" s="62">
        <v>0.02</v>
      </c>
      <c r="I17" s="62">
        <v>0</v>
      </c>
      <c r="J17" s="63">
        <f>I23/H23</f>
        <v>0.99395189687890606</v>
      </c>
      <c r="K17" s="27">
        <f>(C17-G17)/G17</f>
        <v>0</v>
      </c>
      <c r="L17" s="29">
        <f>(D17-H17)/H17</f>
        <v>0</v>
      </c>
      <c r="M17" s="35">
        <v>0</v>
      </c>
      <c r="N17" s="3"/>
    </row>
    <row r="18" spans="1:17" x14ac:dyDescent="0.25">
      <c r="B18" s="20" t="s">
        <v>159</v>
      </c>
      <c r="C18" s="126">
        <v>0</v>
      </c>
      <c r="D18" s="62">
        <v>0</v>
      </c>
      <c r="E18" s="62">
        <v>0</v>
      </c>
      <c r="F18" s="18">
        <v>0</v>
      </c>
      <c r="G18" s="126">
        <v>0</v>
      </c>
      <c r="H18" s="62">
        <v>0</v>
      </c>
      <c r="I18" s="62">
        <v>0</v>
      </c>
      <c r="J18" s="18">
        <v>0</v>
      </c>
      <c r="K18" s="30">
        <v>0</v>
      </c>
      <c r="L18" s="22">
        <v>0</v>
      </c>
      <c r="M18" s="35">
        <v>0</v>
      </c>
      <c r="N18" s="3"/>
    </row>
    <row r="19" spans="1:17" x14ac:dyDescent="0.25">
      <c r="B19" s="20" t="s">
        <v>160</v>
      </c>
      <c r="C19" s="126">
        <v>0</v>
      </c>
      <c r="D19" s="62">
        <v>0</v>
      </c>
      <c r="E19" s="62">
        <v>0</v>
      </c>
      <c r="F19" s="18">
        <v>0</v>
      </c>
      <c r="G19" s="126">
        <v>0</v>
      </c>
      <c r="H19" s="62">
        <v>0</v>
      </c>
      <c r="I19" s="62">
        <v>0</v>
      </c>
      <c r="J19" s="18">
        <v>0</v>
      </c>
      <c r="K19" s="30">
        <v>0</v>
      </c>
      <c r="L19" s="22">
        <v>0</v>
      </c>
      <c r="M19" s="35">
        <v>0</v>
      </c>
      <c r="N19" s="3"/>
    </row>
    <row r="20" spans="1:17" x14ac:dyDescent="0.25">
      <c r="B20" s="20" t="s">
        <v>161</v>
      </c>
      <c r="C20" s="61">
        <v>1.04583</v>
      </c>
      <c r="D20" s="127">
        <v>1.04583</v>
      </c>
      <c r="E20" s="62">
        <v>7.417435E-2</v>
      </c>
      <c r="F20" s="63">
        <f t="shared" ref="F20:F26" si="7">E20/D20</f>
        <v>7.0923907327194669E-2</v>
      </c>
      <c r="G20" s="61">
        <v>1.04583</v>
      </c>
      <c r="H20" s="127">
        <v>1.021298</v>
      </c>
      <c r="I20" s="62">
        <v>0.47585168999999999</v>
      </c>
      <c r="J20" s="63">
        <f t="shared" ref="J20:J26" si="8">I20/H20</f>
        <v>0.46592834804337224</v>
      </c>
      <c r="K20" s="27">
        <f>(C20-G20)/G20</f>
        <v>0</v>
      </c>
      <c r="L20" s="29">
        <f>(D20-H20)/H20</f>
        <v>2.4020413238839199E-2</v>
      </c>
      <c r="M20" s="63">
        <f t="shared" ref="M20:M25" si="9">(E20-I20)/I20</f>
        <v>-0.84412296612837501</v>
      </c>
      <c r="N20" s="3"/>
    </row>
    <row r="21" spans="1:17" x14ac:dyDescent="0.25">
      <c r="B21" s="20" t="s">
        <v>162</v>
      </c>
      <c r="C21" s="126">
        <v>2.5214599999999998</v>
      </c>
      <c r="D21" s="62">
        <v>2.5214599999999998</v>
      </c>
      <c r="E21" s="62">
        <v>2.4483668400000003</v>
      </c>
      <c r="F21" s="63">
        <f t="shared" si="7"/>
        <v>0.97101157266028426</v>
      </c>
      <c r="G21" s="126">
        <v>2.5214599999999998</v>
      </c>
      <c r="H21" s="62">
        <v>2.5215640000000001</v>
      </c>
      <c r="I21" s="62">
        <v>1.3437118700000001</v>
      </c>
      <c r="J21" s="63">
        <f t="shared" si="8"/>
        <v>0.53288826696447134</v>
      </c>
      <c r="K21" s="27">
        <f>(C21-G21)/G21</f>
        <v>0</v>
      </c>
      <c r="L21" s="29">
        <f>(D21-H21)/H21</f>
        <v>-4.1244243652084992E-5</v>
      </c>
      <c r="M21" s="63">
        <f t="shared" si="9"/>
        <v>0.8220921424174068</v>
      </c>
      <c r="N21" s="3"/>
    </row>
    <row r="22" spans="1:17" x14ac:dyDescent="0.25">
      <c r="B22" s="19" t="s">
        <v>61</v>
      </c>
      <c r="C22" s="152">
        <v>10.2822</v>
      </c>
      <c r="D22" s="153">
        <v>11.124023809999999</v>
      </c>
      <c r="E22" s="153">
        <v>6.44812999</v>
      </c>
      <c r="F22" s="43">
        <f t="shared" si="7"/>
        <v>0.57965805360857103</v>
      </c>
      <c r="G22" s="152">
        <v>10.2822</v>
      </c>
      <c r="H22" s="153">
        <v>11.60532216</v>
      </c>
      <c r="I22" s="153">
        <v>8.1788977700000007</v>
      </c>
      <c r="J22" s="43">
        <f t="shared" si="8"/>
        <v>0.70475404794794605</v>
      </c>
      <c r="K22" s="26">
        <f t="shared" ref="K22:K26" si="10">(C22-G22)/G22</f>
        <v>0</v>
      </c>
      <c r="L22" s="28">
        <f t="shared" ref="L22:L26" si="11">(D22-H22)/H22</f>
        <v>-4.1472209333308266E-2</v>
      </c>
      <c r="M22" s="43">
        <f t="shared" si="9"/>
        <v>-0.21161381749364996</v>
      </c>
      <c r="N22" s="3"/>
    </row>
    <row r="23" spans="1:17" x14ac:dyDescent="0.25">
      <c r="B23" s="19" t="s">
        <v>62</v>
      </c>
      <c r="C23" s="551">
        <v>163.85738000000001</v>
      </c>
      <c r="D23" s="153">
        <v>191.75609499999999</v>
      </c>
      <c r="E23" s="153">
        <v>188.96922527999999</v>
      </c>
      <c r="F23" s="43">
        <f t="shared" si="7"/>
        <v>0.9854665911923165</v>
      </c>
      <c r="G23" s="551">
        <f>SUM(G24:G29)</f>
        <v>163.85738000000003</v>
      </c>
      <c r="H23" s="153">
        <f>SUM(H24:H29)</f>
        <v>206.55221728000004</v>
      </c>
      <c r="I23" s="153">
        <f>SUM(I24:I29)</f>
        <v>205.30296816999999</v>
      </c>
      <c r="J23" s="43">
        <f t="shared" si="8"/>
        <v>0.99395189687890606</v>
      </c>
      <c r="K23" s="26">
        <f t="shared" si="10"/>
        <v>-1.7345394775873996E-16</v>
      </c>
      <c r="L23" s="28">
        <f t="shared" si="11"/>
        <v>-7.1633809962652589E-2</v>
      </c>
      <c r="M23" s="43">
        <f t="shared" si="9"/>
        <v>-7.9559214538364259E-2</v>
      </c>
      <c r="N23" s="3"/>
      <c r="O23" s="3"/>
      <c r="P23" s="3"/>
    </row>
    <row r="24" spans="1:17" x14ac:dyDescent="0.25">
      <c r="A24" s="11"/>
      <c r="B24" s="20" t="s">
        <v>101</v>
      </c>
      <c r="C24" s="61">
        <v>6.2249699999999999</v>
      </c>
      <c r="D24" s="62">
        <v>9.623685</v>
      </c>
      <c r="E24" s="62">
        <v>8.0465490199999987</v>
      </c>
      <c r="F24" s="63">
        <f t="shared" si="7"/>
        <v>0.83611932643265019</v>
      </c>
      <c r="G24" s="61">
        <v>6.2249699999999999</v>
      </c>
      <c r="H24" s="62">
        <v>9.2249700000000008</v>
      </c>
      <c r="I24" s="62">
        <v>6.86887633</v>
      </c>
      <c r="J24" s="63">
        <f t="shared" si="8"/>
        <v>0.7445960615590077</v>
      </c>
      <c r="K24" s="27">
        <f t="shared" si="10"/>
        <v>0</v>
      </c>
      <c r="L24" s="29">
        <f t="shared" si="11"/>
        <v>4.3221278768386155E-2</v>
      </c>
      <c r="M24" s="63">
        <f t="shared" si="9"/>
        <v>0.17145055951240262</v>
      </c>
      <c r="N24" s="3"/>
    </row>
    <row r="25" spans="1:17" x14ac:dyDescent="0.25">
      <c r="B25" s="20" t="s">
        <v>88</v>
      </c>
      <c r="C25" s="61">
        <v>147.93680000000001</v>
      </c>
      <c r="D25" s="62">
        <v>166.43680000000001</v>
      </c>
      <c r="E25" s="62">
        <v>166.39635863999999</v>
      </c>
      <c r="F25" s="63">
        <f t="shared" si="7"/>
        <v>0.99975701671745665</v>
      </c>
      <c r="G25" s="61">
        <v>147.93680000000001</v>
      </c>
      <c r="H25" s="62">
        <v>184.63163728000001</v>
      </c>
      <c r="I25" s="62">
        <v>180.47330987999999</v>
      </c>
      <c r="J25" s="63">
        <f t="shared" si="8"/>
        <v>0.97747770933919753</v>
      </c>
      <c r="K25" s="27">
        <f t="shared" si="10"/>
        <v>0</v>
      </c>
      <c r="L25" s="29">
        <f t="shared" si="11"/>
        <v>-9.8546693015601261E-2</v>
      </c>
      <c r="M25" s="63">
        <f t="shared" si="9"/>
        <v>-7.8000183236845502E-2</v>
      </c>
      <c r="N25" s="3"/>
      <c r="O25" s="11"/>
      <c r="P25" s="11"/>
      <c r="Q25" s="11"/>
    </row>
    <row r="26" spans="1:17" x14ac:dyDescent="0.25">
      <c r="B26" s="20" t="s">
        <v>89</v>
      </c>
      <c r="C26" s="126">
        <v>0.02</v>
      </c>
      <c r="D26" s="62">
        <v>0.02</v>
      </c>
      <c r="E26" s="62">
        <v>0</v>
      </c>
      <c r="F26" s="63">
        <f t="shared" si="7"/>
        <v>0</v>
      </c>
      <c r="G26" s="126">
        <v>0.02</v>
      </c>
      <c r="H26" s="62">
        <v>0.02</v>
      </c>
      <c r="I26" s="62">
        <v>0</v>
      </c>
      <c r="J26" s="63">
        <f t="shared" si="8"/>
        <v>0</v>
      </c>
      <c r="K26" s="27">
        <f t="shared" si="10"/>
        <v>0</v>
      </c>
      <c r="L26" s="29">
        <f t="shared" si="11"/>
        <v>0</v>
      </c>
      <c r="M26" s="35">
        <v>0</v>
      </c>
      <c r="N26" s="3"/>
    </row>
    <row r="27" spans="1:17" x14ac:dyDescent="0.25">
      <c r="B27" s="20" t="s">
        <v>90</v>
      </c>
      <c r="C27" s="126">
        <v>0</v>
      </c>
      <c r="D27" s="62">
        <v>0</v>
      </c>
      <c r="E27" s="62">
        <v>0</v>
      </c>
      <c r="F27" s="18">
        <v>0</v>
      </c>
      <c r="G27" s="126">
        <v>0</v>
      </c>
      <c r="H27" s="62">
        <v>0</v>
      </c>
      <c r="I27" s="62">
        <v>0</v>
      </c>
      <c r="J27" s="18">
        <v>0</v>
      </c>
      <c r="K27" s="30">
        <v>0</v>
      </c>
      <c r="L27" s="22">
        <v>0</v>
      </c>
      <c r="M27" s="35">
        <v>0</v>
      </c>
      <c r="N27" s="3"/>
    </row>
    <row r="28" spans="1:17" x14ac:dyDescent="0.25">
      <c r="B28" s="20" t="s">
        <v>93</v>
      </c>
      <c r="C28" s="61">
        <v>9.6756100000000007</v>
      </c>
      <c r="D28" s="127">
        <v>15.675610000000001</v>
      </c>
      <c r="E28" s="62">
        <v>14.526317619999999</v>
      </c>
      <c r="F28" s="63">
        <f>E28/D28</f>
        <v>0.92668276513641246</v>
      </c>
      <c r="G28" s="61">
        <v>9.6756100000000007</v>
      </c>
      <c r="H28" s="127">
        <v>12.675610000000001</v>
      </c>
      <c r="I28" s="62">
        <v>17.960781960000002</v>
      </c>
      <c r="J28" s="63">
        <f>I28/H28</f>
        <v>1.4169560249960358</v>
      </c>
      <c r="K28" s="27">
        <f>(C28-G28)/G28</f>
        <v>0</v>
      </c>
      <c r="L28" s="29">
        <f>(D28-H28)/H28</f>
        <v>0.2366750002563979</v>
      </c>
      <c r="M28" s="63">
        <f>(E28-I28)/I28</f>
        <v>-0.19122020119440294</v>
      </c>
      <c r="N28" s="3"/>
    </row>
    <row r="29" spans="1:17" x14ac:dyDescent="0.25">
      <c r="B29" s="20" t="s">
        <v>102</v>
      </c>
      <c r="C29" s="126">
        <v>0</v>
      </c>
      <c r="D29" s="62">
        <v>0</v>
      </c>
      <c r="E29" s="62">
        <v>0</v>
      </c>
      <c r="F29" s="18">
        <v>0</v>
      </c>
      <c r="G29" s="126">
        <v>0</v>
      </c>
      <c r="H29" s="62">
        <v>0</v>
      </c>
      <c r="I29" s="62">
        <v>0</v>
      </c>
      <c r="J29" s="18">
        <v>0</v>
      </c>
      <c r="K29" s="21">
        <v>0</v>
      </c>
      <c r="L29" s="22">
        <v>0</v>
      </c>
      <c r="M29" s="35">
        <v>0</v>
      </c>
      <c r="N29" s="3"/>
    </row>
    <row r="30" spans="1:17" ht="15.75" thickBot="1" x14ac:dyDescent="0.3">
      <c r="B30" s="130" t="s">
        <v>64</v>
      </c>
      <c r="C30" s="131">
        <v>0.22600000000000001</v>
      </c>
      <c r="D30" s="132">
        <v>0.22600000000000001</v>
      </c>
      <c r="E30" s="133">
        <v>5.3673880000000007E-2</v>
      </c>
      <c r="F30" s="37">
        <f t="shared" ref="F30:F36" si="12">E30/D30</f>
        <v>0.23749504424778764</v>
      </c>
      <c r="G30" s="131">
        <v>0.22600000000000001</v>
      </c>
      <c r="H30" s="132">
        <v>0.28416857000000001</v>
      </c>
      <c r="I30" s="133">
        <v>0.11880820000000002</v>
      </c>
      <c r="J30" s="37">
        <f t="shared" ref="J30:J36" si="13">I30/H30</f>
        <v>0.4180905720854351</v>
      </c>
      <c r="K30" s="88">
        <f>(C30-G30)/G30</f>
        <v>0</v>
      </c>
      <c r="L30" s="134">
        <f t="shared" ref="L30:L31" si="14">(D30-H30)/H30</f>
        <v>-0.20469740900621064</v>
      </c>
      <c r="M30" s="37">
        <f t="shared" ref="M30:M31" si="15">(E30-I30)/I30</f>
        <v>-0.54823084601904581</v>
      </c>
      <c r="N30" s="3"/>
    </row>
    <row r="31" spans="1:17" x14ac:dyDescent="0.25">
      <c r="B31" s="135" t="s">
        <v>91</v>
      </c>
      <c r="C31" s="136">
        <f>C32+C34</f>
        <v>0.24865999999999999</v>
      </c>
      <c r="D31" s="137">
        <f>D32+D34</f>
        <v>0.84994499999999995</v>
      </c>
      <c r="E31" s="137">
        <f>E32+E34</f>
        <v>0.83058500000000002</v>
      </c>
      <c r="F31" s="375">
        <f t="shared" si="12"/>
        <v>0.9772220555447706</v>
      </c>
      <c r="G31" s="136">
        <f>G32+G34</f>
        <v>0.24865999999999999</v>
      </c>
      <c r="H31" s="137">
        <f>H32+H34</f>
        <v>1.0783547199999999</v>
      </c>
      <c r="I31" s="137">
        <f>I32+I34</f>
        <v>1.0538227199999999</v>
      </c>
      <c r="J31" s="375">
        <f t="shared" si="13"/>
        <v>0.97725052847174443</v>
      </c>
      <c r="K31" s="138">
        <f>(C31-G31)/G31</f>
        <v>0</v>
      </c>
      <c r="L31" s="139">
        <f t="shared" si="14"/>
        <v>-0.21181315921721933</v>
      </c>
      <c r="M31" s="375">
        <f t="shared" si="15"/>
        <v>-0.21183612363187604</v>
      </c>
      <c r="N31" s="3"/>
      <c r="O31" s="96"/>
      <c r="P31" s="96"/>
      <c r="Q31" s="96"/>
    </row>
    <row r="32" spans="1:17" x14ac:dyDescent="0.25">
      <c r="B32" s="19" t="s">
        <v>60</v>
      </c>
      <c r="C32" s="128">
        <v>0</v>
      </c>
      <c r="D32" s="277">
        <v>0</v>
      </c>
      <c r="E32" s="277">
        <v>0</v>
      </c>
      <c r="F32" s="277">
        <v>0</v>
      </c>
      <c r="G32" s="128">
        <v>0</v>
      </c>
      <c r="H32" s="129">
        <v>2.4532000000000002E-2</v>
      </c>
      <c r="I32" s="277">
        <v>0</v>
      </c>
      <c r="J32" s="43">
        <f t="shared" si="13"/>
        <v>0</v>
      </c>
      <c r="K32" s="23">
        <v>0</v>
      </c>
      <c r="L32" s="277">
        <v>0</v>
      </c>
      <c r="M32" s="279">
        <v>0</v>
      </c>
      <c r="N32" s="3"/>
    </row>
    <row r="33" spans="2:16" x14ac:dyDescent="0.25">
      <c r="B33" s="20" t="s">
        <v>163</v>
      </c>
      <c r="C33" s="61">
        <v>0</v>
      </c>
      <c r="D33" s="62">
        <v>2.4532000000000002E-2</v>
      </c>
      <c r="E33" s="278">
        <v>0</v>
      </c>
      <c r="F33" s="63">
        <f t="shared" si="12"/>
        <v>0</v>
      </c>
      <c r="G33" s="61">
        <v>0</v>
      </c>
      <c r="H33" s="62">
        <v>2.4532000000000002E-2</v>
      </c>
      <c r="I33" s="278">
        <v>0</v>
      </c>
      <c r="J33" s="63">
        <f t="shared" si="13"/>
        <v>0</v>
      </c>
      <c r="K33" s="21">
        <v>0</v>
      </c>
      <c r="L33" s="278">
        <v>0</v>
      </c>
      <c r="M33" s="280">
        <v>0</v>
      </c>
      <c r="N33" s="3"/>
    </row>
    <row r="34" spans="2:16" x14ac:dyDescent="0.25">
      <c r="B34" s="19" t="s">
        <v>62</v>
      </c>
      <c r="C34" s="128">
        <v>0.24865999999999999</v>
      </c>
      <c r="D34" s="129">
        <v>0.84994499999999995</v>
      </c>
      <c r="E34" s="129">
        <v>0.83058500000000002</v>
      </c>
      <c r="F34" s="43">
        <f t="shared" si="12"/>
        <v>0.9772220555447706</v>
      </c>
      <c r="G34" s="128">
        <v>0.24865999999999999</v>
      </c>
      <c r="H34" s="129">
        <v>1.0538227199999999</v>
      </c>
      <c r="I34" s="129">
        <v>1.0538227199999999</v>
      </c>
      <c r="J34" s="43">
        <f t="shared" si="13"/>
        <v>1</v>
      </c>
      <c r="K34" s="23">
        <v>0</v>
      </c>
      <c r="L34" s="28">
        <f t="shared" ref="L34:L40" si="16">(D34-H34)/H34</f>
        <v>-0.19346491220079212</v>
      </c>
      <c r="M34" s="368">
        <f t="shared" ref="M34:M40" si="17">(E34-I34)/I34</f>
        <v>-0.21183612363187604</v>
      </c>
      <c r="N34" s="3"/>
    </row>
    <row r="35" spans="2:16" x14ac:dyDescent="0.25">
      <c r="B35" s="20" t="s">
        <v>94</v>
      </c>
      <c r="C35" s="61">
        <v>1.9359999999999999E-2</v>
      </c>
      <c r="D35" s="127">
        <v>1.9359999999999999E-2</v>
      </c>
      <c r="E35" s="62">
        <v>0</v>
      </c>
      <c r="F35" s="63">
        <f t="shared" si="12"/>
        <v>0</v>
      </c>
      <c r="G35" s="61">
        <v>1.9359999999999999E-2</v>
      </c>
      <c r="H35" s="127">
        <v>0.13750000000000001</v>
      </c>
      <c r="I35" s="62">
        <v>0.13750000000000001</v>
      </c>
      <c r="J35" s="63">
        <f t="shared" si="13"/>
        <v>1</v>
      </c>
      <c r="K35" s="21">
        <v>0</v>
      </c>
      <c r="L35" s="29">
        <f t="shared" si="16"/>
        <v>-0.85919999999999996</v>
      </c>
      <c r="M35" s="370">
        <f t="shared" si="17"/>
        <v>-1</v>
      </c>
      <c r="N35" s="3"/>
      <c r="O35" s="3"/>
      <c r="P35" s="3"/>
    </row>
    <row r="36" spans="2:16" ht="15.75" thickBot="1" x14ac:dyDescent="0.3">
      <c r="B36" s="140" t="s">
        <v>95</v>
      </c>
      <c r="C36" s="64">
        <v>0.2293</v>
      </c>
      <c r="D36" s="65">
        <v>0.83058500000000002</v>
      </c>
      <c r="E36" s="65">
        <v>0.83058500000000002</v>
      </c>
      <c r="F36" s="66">
        <f t="shared" si="12"/>
        <v>1</v>
      </c>
      <c r="G36" s="64">
        <v>0.2293</v>
      </c>
      <c r="H36" s="65">
        <v>0.91632271999999992</v>
      </c>
      <c r="I36" s="65">
        <v>0.91632271999999992</v>
      </c>
      <c r="J36" s="66">
        <f t="shared" si="13"/>
        <v>1</v>
      </c>
      <c r="K36" s="794">
        <v>0</v>
      </c>
      <c r="L36" s="373">
        <f t="shared" si="16"/>
        <v>-9.3567165943457029E-2</v>
      </c>
      <c r="M36" s="374">
        <f t="shared" si="17"/>
        <v>-9.3567165943457029E-2</v>
      </c>
      <c r="N36" s="3"/>
    </row>
    <row r="37" spans="2:16" x14ac:dyDescent="0.25">
      <c r="B37" s="135" t="s">
        <v>379</v>
      </c>
      <c r="C37" s="136">
        <f>SUM(C38:C40)</f>
        <v>159.23604</v>
      </c>
      <c r="D37" s="137">
        <f>SUM(D38:D40)</f>
        <v>42.43948236</v>
      </c>
      <c r="E37" s="137">
        <f>SUM(E38:E40)</f>
        <v>11.516130169999999</v>
      </c>
      <c r="F37" s="375">
        <f>E37/D37</f>
        <v>0.27135416196438261</v>
      </c>
      <c r="G37" s="136">
        <f>SUM(G38:G40)</f>
        <v>159.23604</v>
      </c>
      <c r="H37" s="137">
        <f>SUM(H38:H40)</f>
        <v>127.71361862000001</v>
      </c>
      <c r="I37" s="137">
        <f>SUM(I38:I40)</f>
        <v>99.603756069999989</v>
      </c>
      <c r="J37" s="375">
        <f>I37/H37</f>
        <v>0.77989925542992955</v>
      </c>
      <c r="K37" s="138">
        <f>(C37-G37)/G37</f>
        <v>0</v>
      </c>
      <c r="L37" s="139">
        <f t="shared" si="16"/>
        <v>-0.66769806682657129</v>
      </c>
      <c r="M37" s="375">
        <f t="shared" si="17"/>
        <v>-0.88438056330017678</v>
      </c>
      <c r="N37" s="3"/>
    </row>
    <row r="38" spans="2:16" x14ac:dyDescent="0.25">
      <c r="B38" s="19" t="s">
        <v>58</v>
      </c>
      <c r="C38" s="24">
        <v>0.11899</v>
      </c>
      <c r="D38" s="24">
        <v>0.11899</v>
      </c>
      <c r="E38" s="24">
        <v>0</v>
      </c>
      <c r="F38" s="368">
        <f>E38/D38</f>
        <v>0</v>
      </c>
      <c r="G38" s="44">
        <v>0.11899</v>
      </c>
      <c r="H38" s="24">
        <v>3.0242020000000001E-2</v>
      </c>
      <c r="I38" s="24">
        <v>0</v>
      </c>
      <c r="J38" s="368">
        <f>I38/H38</f>
        <v>0</v>
      </c>
      <c r="K38" s="26">
        <f>(C38-G38)/G38</f>
        <v>0</v>
      </c>
      <c r="L38" s="28">
        <f t="shared" si="16"/>
        <v>2.9345916707944775</v>
      </c>
      <c r="M38" s="368" t="e">
        <f t="shared" si="17"/>
        <v>#DIV/0!</v>
      </c>
      <c r="N38" s="3"/>
    </row>
    <row r="39" spans="2:16" x14ac:dyDescent="0.25">
      <c r="B39" s="19" t="s">
        <v>61</v>
      </c>
      <c r="C39" s="44">
        <v>64.117050000000006</v>
      </c>
      <c r="D39" s="24">
        <v>42.320492360000003</v>
      </c>
      <c r="E39" s="24">
        <v>10.449541419999999</v>
      </c>
      <c r="F39" s="368">
        <f>E39/D39</f>
        <v>0.24691445768425363</v>
      </c>
      <c r="G39" s="44">
        <v>64.117050000000006</v>
      </c>
      <c r="H39" s="24">
        <v>37.593476600000002</v>
      </c>
      <c r="I39" s="24">
        <v>9.8325073799999991</v>
      </c>
      <c r="J39" s="368">
        <f>I39/H39</f>
        <v>0.26154823307828889</v>
      </c>
      <c r="K39" s="26">
        <f>(C39-G39)/G39</f>
        <v>0</v>
      </c>
      <c r="L39" s="28">
        <f t="shared" si="16"/>
        <v>0.12574031953192646</v>
      </c>
      <c r="M39" s="368">
        <f t="shared" si="17"/>
        <v>6.2754495486582601E-2</v>
      </c>
      <c r="N39" s="3"/>
    </row>
    <row r="40" spans="2:16" x14ac:dyDescent="0.25">
      <c r="B40" s="19" t="s">
        <v>62</v>
      </c>
      <c r="C40" s="24">
        <v>95</v>
      </c>
      <c r="D40" s="24">
        <v>0</v>
      </c>
      <c r="E40" s="24">
        <v>1.06658875</v>
      </c>
      <c r="F40" s="24">
        <v>0</v>
      </c>
      <c r="G40" s="44">
        <v>95</v>
      </c>
      <c r="H40" s="24">
        <v>90.0899</v>
      </c>
      <c r="I40" s="24">
        <v>89.771248689999993</v>
      </c>
      <c r="J40" s="368">
        <f>I40/H40</f>
        <v>0.9964629629958518</v>
      </c>
      <c r="K40" s="26">
        <f>(C40-G40)/G40</f>
        <v>0</v>
      </c>
      <c r="L40" s="28">
        <f t="shared" si="16"/>
        <v>-1</v>
      </c>
      <c r="M40" s="368">
        <f t="shared" si="17"/>
        <v>-0.98811881570587079</v>
      </c>
      <c r="N40" s="3"/>
      <c r="O40" s="3"/>
      <c r="P40" s="3"/>
    </row>
    <row r="41" spans="2:16" x14ac:dyDescent="0.25">
      <c r="B41" s="20" t="s">
        <v>101</v>
      </c>
      <c r="C41" s="61">
        <v>0</v>
      </c>
      <c r="D41" s="127">
        <v>0</v>
      </c>
      <c r="E41" s="127">
        <v>0</v>
      </c>
      <c r="F41" s="555">
        <v>0</v>
      </c>
      <c r="G41" s="61">
        <v>0</v>
      </c>
      <c r="H41" s="127">
        <v>0</v>
      </c>
      <c r="I41" s="127">
        <v>24.58084831</v>
      </c>
      <c r="J41" s="555">
        <v>0</v>
      </c>
      <c r="K41" s="21">
        <v>0</v>
      </c>
      <c r="L41" s="278">
        <v>0</v>
      </c>
      <c r="M41" s="280">
        <v>0</v>
      </c>
      <c r="N41" s="3"/>
    </row>
    <row r="42" spans="2:16" x14ac:dyDescent="0.25">
      <c r="B42" s="20" t="s">
        <v>88</v>
      </c>
      <c r="C42" s="61">
        <v>95</v>
      </c>
      <c r="D42" s="62">
        <v>0</v>
      </c>
      <c r="E42" s="62">
        <v>1.06658875</v>
      </c>
      <c r="F42" s="555">
        <v>0</v>
      </c>
      <c r="G42" s="61">
        <v>95</v>
      </c>
      <c r="H42" s="62">
        <v>90.0899</v>
      </c>
      <c r="I42" s="62">
        <v>57.848309810000003</v>
      </c>
      <c r="J42" s="370">
        <f>I42/H42</f>
        <v>0.64211759375912292</v>
      </c>
      <c r="K42" s="27">
        <f>(C42-G42)/G42</f>
        <v>0</v>
      </c>
      <c r="L42" s="29">
        <f t="shared" ref="L42" si="18">(D42-H42)/H42</f>
        <v>-1</v>
      </c>
      <c r="M42" s="63">
        <f t="shared" ref="M42" si="19">(E42-I42)/I42</f>
        <v>-0.98156231783602388</v>
      </c>
      <c r="N42" s="3"/>
    </row>
    <row r="43" spans="2:16" x14ac:dyDescent="0.25">
      <c r="B43" s="20" t="s">
        <v>89</v>
      </c>
      <c r="C43" s="126">
        <v>0</v>
      </c>
      <c r="D43" s="62">
        <v>0</v>
      </c>
      <c r="E43" s="62">
        <v>0</v>
      </c>
      <c r="F43" s="18">
        <v>0</v>
      </c>
      <c r="G43" s="126">
        <v>0</v>
      </c>
      <c r="H43" s="62">
        <v>0</v>
      </c>
      <c r="I43" s="62">
        <v>0</v>
      </c>
      <c r="J43" s="18">
        <v>0</v>
      </c>
      <c r="K43" s="21">
        <v>0</v>
      </c>
      <c r="L43" s="278">
        <v>0</v>
      </c>
      <c r="M43" s="280">
        <v>0</v>
      </c>
      <c r="N43" s="3"/>
    </row>
    <row r="44" spans="2:16" ht="15.75" thickBot="1" x14ac:dyDescent="0.3">
      <c r="B44" s="685" t="s">
        <v>93</v>
      </c>
      <c r="C44" s="446">
        <v>0</v>
      </c>
      <c r="D44" s="452">
        <v>0</v>
      </c>
      <c r="E44" s="62">
        <v>0</v>
      </c>
      <c r="F44" s="686">
        <v>0</v>
      </c>
      <c r="G44" s="446">
        <v>0</v>
      </c>
      <c r="H44" s="452">
        <v>0</v>
      </c>
      <c r="I44" s="452">
        <v>7.3420905699999999</v>
      </c>
      <c r="J44" s="686">
        <v>0</v>
      </c>
      <c r="K44" s="794">
        <v>0</v>
      </c>
      <c r="L44" s="409">
        <v>0</v>
      </c>
      <c r="M44" s="63">
        <f t="shared" ref="M44:M47" si="20">(E44-I44)/I44</f>
        <v>-1</v>
      </c>
      <c r="N44" s="3"/>
    </row>
    <row r="45" spans="2:16" x14ac:dyDescent="0.25">
      <c r="B45" s="135" t="s">
        <v>278</v>
      </c>
      <c r="C45" s="817">
        <v>0</v>
      </c>
      <c r="D45" s="819">
        <v>0</v>
      </c>
      <c r="E45" s="819">
        <v>0</v>
      </c>
      <c r="F45" s="818">
        <v>0</v>
      </c>
      <c r="G45" s="817">
        <v>0</v>
      </c>
      <c r="H45" s="819">
        <v>0</v>
      </c>
      <c r="I45" s="819">
        <v>0</v>
      </c>
      <c r="J45" s="818">
        <v>0</v>
      </c>
      <c r="K45" s="136">
        <v>0</v>
      </c>
      <c r="L45" s="139" t="e">
        <f t="shared" ref="L45:L46" si="21">(D45-H45)/H45</f>
        <v>#DIV/0!</v>
      </c>
      <c r="M45" s="375" t="e">
        <f t="shared" si="20"/>
        <v>#DIV/0!</v>
      </c>
      <c r="N45" s="3"/>
    </row>
    <row r="46" spans="2:16" x14ac:dyDescent="0.25">
      <c r="B46" s="19" t="s">
        <v>62</v>
      </c>
      <c r="C46" s="304">
        <v>0</v>
      </c>
      <c r="D46" s="301">
        <v>0</v>
      </c>
      <c r="E46" s="301">
        <v>0</v>
      </c>
      <c r="F46" s="293">
        <v>0</v>
      </c>
      <c r="G46" s="304">
        <v>0</v>
      </c>
      <c r="H46" s="301">
        <v>0</v>
      </c>
      <c r="I46" s="301">
        <v>0</v>
      </c>
      <c r="J46" s="293">
        <v>0</v>
      </c>
      <c r="K46" s="44">
        <v>0</v>
      </c>
      <c r="L46" s="28" t="e">
        <f t="shared" si="21"/>
        <v>#DIV/0!</v>
      </c>
      <c r="M46" s="368" t="e">
        <f t="shared" si="20"/>
        <v>#DIV/0!</v>
      </c>
      <c r="N46" s="3"/>
    </row>
    <row r="47" spans="2:16" x14ac:dyDescent="0.25">
      <c r="B47" s="20" t="s">
        <v>94</v>
      </c>
      <c r="C47" s="544">
        <v>0</v>
      </c>
      <c r="D47" s="278">
        <v>0</v>
      </c>
      <c r="E47" s="278">
        <v>0</v>
      </c>
      <c r="F47" s="280">
        <v>0</v>
      </c>
      <c r="G47" s="544">
        <v>0</v>
      </c>
      <c r="H47" s="278">
        <v>0</v>
      </c>
      <c r="I47" s="278">
        <v>0</v>
      </c>
      <c r="J47" s="280">
        <v>0</v>
      </c>
      <c r="K47" s="61">
        <v>0</v>
      </c>
      <c r="L47" s="278">
        <v>0</v>
      </c>
      <c r="M47" s="370" t="e">
        <f t="shared" si="20"/>
        <v>#DIV/0!</v>
      </c>
      <c r="N47" s="3"/>
    </row>
    <row r="48" spans="2:16" ht="15.75" thickBot="1" x14ac:dyDescent="0.3">
      <c r="B48" s="140" t="s">
        <v>95</v>
      </c>
      <c r="C48" s="545">
        <v>0</v>
      </c>
      <c r="D48" s="428">
        <v>0</v>
      </c>
      <c r="E48" s="428">
        <v>0</v>
      </c>
      <c r="F48" s="430">
        <v>0</v>
      </c>
      <c r="G48" s="545">
        <v>0</v>
      </c>
      <c r="H48" s="428">
        <v>0</v>
      </c>
      <c r="I48" s="428">
        <v>0</v>
      </c>
      <c r="J48" s="430">
        <v>0</v>
      </c>
      <c r="K48" s="794">
        <v>0</v>
      </c>
      <c r="L48" s="409">
        <v>0</v>
      </c>
      <c r="M48" s="430">
        <v>0</v>
      </c>
      <c r="N48" s="3"/>
    </row>
    <row r="49" spans="2:17" x14ac:dyDescent="0.25">
      <c r="B49" s="5"/>
      <c r="C49" s="11"/>
      <c r="D49" s="11"/>
      <c r="E49" s="11"/>
      <c r="G49" s="87"/>
      <c r="H49" s="87"/>
      <c r="I49" s="87"/>
    </row>
    <row r="50" spans="2:17" ht="15.75" thickBot="1" x14ac:dyDescent="0.3">
      <c r="B50" s="5" t="s">
        <v>136</v>
      </c>
      <c r="C50" s="11"/>
      <c r="D50" s="11"/>
      <c r="E50" s="11"/>
      <c r="G50" s="87"/>
      <c r="H50" s="87"/>
      <c r="I50" s="87"/>
    </row>
    <row r="51" spans="2:17" x14ac:dyDescent="0.25">
      <c r="B51" s="977" t="s">
        <v>7</v>
      </c>
      <c r="C51" s="902">
        <v>2024</v>
      </c>
      <c r="D51" s="903"/>
      <c r="E51" s="903"/>
      <c r="F51" s="896"/>
      <c r="G51" s="902">
        <v>2023</v>
      </c>
      <c r="H51" s="903"/>
      <c r="I51" s="903"/>
      <c r="J51" s="896"/>
      <c r="K51" s="902" t="s">
        <v>209</v>
      </c>
      <c r="L51" s="903"/>
      <c r="M51" s="980"/>
    </row>
    <row r="52" spans="2:17" ht="23.25" customHeight="1" x14ac:dyDescent="0.25">
      <c r="B52" s="978"/>
      <c r="C52" s="981" t="s">
        <v>97</v>
      </c>
      <c r="D52" s="983" t="s">
        <v>98</v>
      </c>
      <c r="E52" s="985" t="s">
        <v>152</v>
      </c>
      <c r="F52" s="986" t="s">
        <v>155</v>
      </c>
      <c r="G52" s="981" t="s">
        <v>99</v>
      </c>
      <c r="H52" s="983" t="s">
        <v>100</v>
      </c>
      <c r="I52" s="985" t="s">
        <v>153</v>
      </c>
      <c r="J52" s="986" t="s">
        <v>154</v>
      </c>
      <c r="K52" s="981" t="s">
        <v>410</v>
      </c>
      <c r="L52" s="983" t="s">
        <v>411</v>
      </c>
      <c r="M52" s="989" t="s">
        <v>412</v>
      </c>
    </row>
    <row r="53" spans="2:17" ht="22.5" customHeight="1" thickBot="1" x14ac:dyDescent="0.3">
      <c r="B53" s="979"/>
      <c r="C53" s="982"/>
      <c r="D53" s="984"/>
      <c r="E53" s="975"/>
      <c r="F53" s="987"/>
      <c r="G53" s="982"/>
      <c r="H53" s="984"/>
      <c r="I53" s="975"/>
      <c r="J53" s="987"/>
      <c r="K53" s="982"/>
      <c r="L53" s="988"/>
      <c r="M53" s="990"/>
    </row>
    <row r="54" spans="2:17" x14ac:dyDescent="0.25">
      <c r="B54" s="575" t="s">
        <v>167</v>
      </c>
      <c r="C54" s="213">
        <f>C57+C77+C83+C91</f>
        <v>489.57214999999997</v>
      </c>
      <c r="D54" s="194">
        <f>D57+D77+D83+D91</f>
        <v>506.5470089800001</v>
      </c>
      <c r="E54" s="194">
        <f>E57+E77+E83+E91</f>
        <v>464.49097106999994</v>
      </c>
      <c r="F54" s="195">
        <f t="shared" ref="F54:F61" si="22">E54/D54</f>
        <v>0.91697505430999271</v>
      </c>
      <c r="G54" s="213">
        <f>G57+G77+G83+G91</f>
        <v>487.53215</v>
      </c>
      <c r="H54" s="194">
        <f>H57+H77+H83+H91</f>
        <v>597.47725691999995</v>
      </c>
      <c r="I54" s="194">
        <f>I57+I77+I83+I91</f>
        <v>436.22389125000007</v>
      </c>
      <c r="J54" s="195">
        <f t="shared" ref="J54:J61" si="23">I54/H54</f>
        <v>0.7301096170567859</v>
      </c>
      <c r="K54" s="538">
        <f>(C54-G54)/G54</f>
        <v>4.1843394327942549E-3</v>
      </c>
      <c r="L54" s="539">
        <f t="shared" ref="L54:L61" si="24">(D54-H54)/H54</f>
        <v>-0.15219030831189459</v>
      </c>
      <c r="M54" s="195">
        <f t="shared" ref="M54:M62" si="25">(E54-I54)/I54</f>
        <v>6.4799476569246423E-2</v>
      </c>
      <c r="N54" s="3"/>
      <c r="O54" s="531"/>
      <c r="P54" s="531"/>
      <c r="Q54" s="531"/>
    </row>
    <row r="55" spans="2:17" x14ac:dyDescent="0.25">
      <c r="B55" s="571" t="s">
        <v>275</v>
      </c>
      <c r="C55" s="811">
        <f>C57+C77</f>
        <v>330.33610999999996</v>
      </c>
      <c r="D55" s="812">
        <f t="shared" ref="D55:E55" si="26">D57+D77</f>
        <v>378.83339036000007</v>
      </c>
      <c r="E55" s="562">
        <f t="shared" si="26"/>
        <v>364.88721499999997</v>
      </c>
      <c r="F55" s="572">
        <f t="shared" si="22"/>
        <v>0.96318652020945872</v>
      </c>
      <c r="G55" s="811">
        <f>G57+G77</f>
        <v>328.29611</v>
      </c>
      <c r="H55" s="812">
        <f t="shared" ref="H55:I55" si="27">H57+H77</f>
        <v>398.07765510999997</v>
      </c>
      <c r="I55" s="562">
        <f t="shared" si="27"/>
        <v>372.09703940000003</v>
      </c>
      <c r="J55" s="572">
        <f t="shared" si="23"/>
        <v>0.93473480519065866</v>
      </c>
      <c r="K55" s="573">
        <f>(C55-G55)/G55</f>
        <v>6.2139024431327062E-3</v>
      </c>
      <c r="L55" s="574">
        <f t="shared" si="24"/>
        <v>-4.8342991632329052E-2</v>
      </c>
      <c r="M55" s="572">
        <f t="shared" si="25"/>
        <v>-1.9376193940230685E-2</v>
      </c>
      <c r="N55" s="3"/>
      <c r="O55" s="3"/>
      <c r="P55" s="3"/>
      <c r="Q55" s="3"/>
    </row>
    <row r="56" spans="2:17" ht="15.75" thickBot="1" x14ac:dyDescent="0.3">
      <c r="B56" s="541" t="s">
        <v>276</v>
      </c>
      <c r="C56" s="566">
        <f>C83+C91</f>
        <v>159.23604</v>
      </c>
      <c r="D56" s="567">
        <f>D83+D91</f>
        <v>127.71361862000001</v>
      </c>
      <c r="E56" s="567">
        <f>E83+E91</f>
        <v>99.603756069999989</v>
      </c>
      <c r="F56" s="568">
        <f t="shared" si="22"/>
        <v>0.77989925542992955</v>
      </c>
      <c r="G56" s="566">
        <f>G83+G91</f>
        <v>159.23604</v>
      </c>
      <c r="H56" s="567">
        <f>H83+H91</f>
        <v>199.39960181000001</v>
      </c>
      <c r="I56" s="567">
        <f>I83+I91</f>
        <v>64.126851849999994</v>
      </c>
      <c r="J56" s="568">
        <f t="shared" si="23"/>
        <v>0.3215996986348244</v>
      </c>
      <c r="K56" s="790">
        <f>(C56-G56)/G56</f>
        <v>0</v>
      </c>
      <c r="L56" s="791">
        <f t="shared" si="24"/>
        <v>-0.3595091591923375</v>
      </c>
      <c r="M56" s="792">
        <f t="shared" si="25"/>
        <v>0.55323009311270277</v>
      </c>
      <c r="N56" s="3"/>
    </row>
    <row r="57" spans="2:17" x14ac:dyDescent="0.25">
      <c r="B57" s="120" t="s">
        <v>172</v>
      </c>
      <c r="C57" s="121">
        <f>C58+C59+C60+C61+C68+C69+C76</f>
        <v>330.08744999999999</v>
      </c>
      <c r="D57" s="122">
        <f>D58+D59+D60+D61+D68+D69+D76</f>
        <v>377.75503564000007</v>
      </c>
      <c r="E57" s="122">
        <f>E58+E59+E60+E61+E68+E69+E76</f>
        <v>363.83339227999994</v>
      </c>
      <c r="F57" s="365">
        <f t="shared" si="22"/>
        <v>0.96314637252574598</v>
      </c>
      <c r="G57" s="121">
        <f>G58+G59+G60+G61+G68+G69+G76</f>
        <v>328.04745000000003</v>
      </c>
      <c r="H57" s="122">
        <f>H58+H59+H60+H61+H68+H69+H76</f>
        <v>396.05420838999999</v>
      </c>
      <c r="I57" s="122">
        <f>I58+I59+I60+I61+I68+I69+I76</f>
        <v>370.30609268000001</v>
      </c>
      <c r="J57" s="365">
        <f t="shared" si="23"/>
        <v>0.93498840521183035</v>
      </c>
      <c r="K57" s="144">
        <f t="shared" ref="K57:K61" si="28">(C57-G57)/G57</f>
        <v>6.2186125818077947E-3</v>
      </c>
      <c r="L57" s="145">
        <f t="shared" si="24"/>
        <v>-4.6203707377300396E-2</v>
      </c>
      <c r="M57" s="365">
        <f t="shared" si="25"/>
        <v>-1.7479324612661582E-2</v>
      </c>
      <c r="N57" s="3"/>
    </row>
    <row r="58" spans="2:17" x14ac:dyDescent="0.25">
      <c r="B58" s="19" t="s">
        <v>57</v>
      </c>
      <c r="C58" s="44">
        <v>45.229230000000001</v>
      </c>
      <c r="D58" s="24">
        <v>45.806156999999999</v>
      </c>
      <c r="E58" s="24">
        <v>43.317415199999992</v>
      </c>
      <c r="F58" s="43">
        <f t="shared" si="22"/>
        <v>0.94566796337007697</v>
      </c>
      <c r="G58" s="44">
        <v>44.12923</v>
      </c>
      <c r="H58" s="24">
        <v>45.553648000000003</v>
      </c>
      <c r="I58" s="24">
        <v>41.546893929999989</v>
      </c>
      <c r="J58" s="43">
        <f t="shared" si="23"/>
        <v>0.91204317884705932</v>
      </c>
      <c r="K58" s="26">
        <f t="shared" si="28"/>
        <v>2.4926788888000116E-2</v>
      </c>
      <c r="L58" s="28">
        <f t="shared" si="24"/>
        <v>5.5431125955048939E-3</v>
      </c>
      <c r="M58" s="43">
        <f t="shared" si="25"/>
        <v>4.2615009270802633E-2</v>
      </c>
      <c r="N58" s="3"/>
    </row>
    <row r="59" spans="2:17" x14ac:dyDescent="0.25">
      <c r="B59" s="19" t="s">
        <v>58</v>
      </c>
      <c r="C59" s="44">
        <v>24.53642</v>
      </c>
      <c r="D59" s="125">
        <v>27.575378630000003</v>
      </c>
      <c r="E59" s="24">
        <v>24.153569479999998</v>
      </c>
      <c r="F59" s="43">
        <f t="shared" si="22"/>
        <v>0.8759107102059035</v>
      </c>
      <c r="G59" s="44">
        <v>23.83642</v>
      </c>
      <c r="H59" s="125">
        <v>24.57687</v>
      </c>
      <c r="I59" s="24">
        <v>21.978938890000006</v>
      </c>
      <c r="J59" s="43">
        <f t="shared" si="23"/>
        <v>0.89429365456219634</v>
      </c>
      <c r="K59" s="26">
        <f t="shared" si="28"/>
        <v>2.9366826058611122E-2</v>
      </c>
      <c r="L59" s="28">
        <f t="shared" si="24"/>
        <v>0.12200530946373576</v>
      </c>
      <c r="M59" s="43">
        <f t="shared" si="25"/>
        <v>9.8941564052912837E-2</v>
      </c>
      <c r="N59" s="3"/>
      <c r="O59" s="3"/>
      <c r="P59" s="3"/>
      <c r="Q59" s="3"/>
    </row>
    <row r="60" spans="2:17" x14ac:dyDescent="0.25">
      <c r="B60" s="19" t="s">
        <v>59</v>
      </c>
      <c r="C60" s="44">
        <v>0.06</v>
      </c>
      <c r="D60" s="24">
        <v>0.06</v>
      </c>
      <c r="E60" s="24">
        <v>3.3239900000000003E-2</v>
      </c>
      <c r="F60" s="43">
        <f t="shared" si="22"/>
        <v>0.55399833333333337</v>
      </c>
      <c r="G60" s="44">
        <v>0.06</v>
      </c>
      <c r="H60" s="24">
        <v>0.06</v>
      </c>
      <c r="I60" s="24">
        <v>1.6208129999999998E-2</v>
      </c>
      <c r="J60" s="43">
        <f t="shared" si="23"/>
        <v>0.27013549999999997</v>
      </c>
      <c r="K60" s="26">
        <f t="shared" si="28"/>
        <v>0</v>
      </c>
      <c r="L60" s="28">
        <f t="shared" si="24"/>
        <v>0</v>
      </c>
      <c r="M60" s="43">
        <f t="shared" si="25"/>
        <v>1.0508164729675791</v>
      </c>
      <c r="N60" s="3"/>
    </row>
    <row r="61" spans="2:17" x14ac:dyDescent="0.25">
      <c r="B61" s="19" t="s">
        <v>60</v>
      </c>
      <c r="C61" s="44">
        <v>85.89622</v>
      </c>
      <c r="D61" s="24">
        <v>85.871791999999999</v>
      </c>
      <c r="E61" s="24">
        <v>82.728493560000004</v>
      </c>
      <c r="F61" s="43">
        <f t="shared" si="22"/>
        <v>0.96339544841453884</v>
      </c>
      <c r="G61" s="44">
        <v>85.89622</v>
      </c>
      <c r="H61" s="24">
        <v>85.870658000000006</v>
      </c>
      <c r="I61" s="24">
        <v>83.816257419999999</v>
      </c>
      <c r="J61" s="43">
        <f t="shared" si="23"/>
        <v>0.97607563948095044</v>
      </c>
      <c r="K61" s="26">
        <f t="shared" si="28"/>
        <v>0</v>
      </c>
      <c r="L61" s="28">
        <f t="shared" si="24"/>
        <v>1.3205907889902356E-5</v>
      </c>
      <c r="M61" s="43">
        <f t="shared" si="25"/>
        <v>-1.2977957898421223E-2</v>
      </c>
      <c r="N61" s="3"/>
      <c r="O61" s="3"/>
      <c r="P61" s="3"/>
    </row>
    <row r="62" spans="2:17" x14ac:dyDescent="0.25">
      <c r="B62" s="20" t="s">
        <v>157</v>
      </c>
      <c r="C62" s="61">
        <v>82.308930000000004</v>
      </c>
      <c r="D62" s="62">
        <v>82.308930000000004</v>
      </c>
      <c r="E62" s="62">
        <v>80.908929999999998</v>
      </c>
      <c r="F62" s="63">
        <f>E68/D68</f>
        <v>0.70475404794794605</v>
      </c>
      <c r="G62" s="61">
        <v>82.308930000000004</v>
      </c>
      <c r="H62" s="62">
        <v>82.308930000000004</v>
      </c>
      <c r="I62" s="62">
        <v>80.908929999999998</v>
      </c>
      <c r="J62" s="63">
        <f>I68/H68</f>
        <v>0.59891837779679369</v>
      </c>
      <c r="K62" s="27">
        <f>(C62-G62)/G62</f>
        <v>0</v>
      </c>
      <c r="L62" s="29">
        <f>(D62-H62)/H62</f>
        <v>0</v>
      </c>
      <c r="M62" s="63">
        <f t="shared" si="25"/>
        <v>0</v>
      </c>
      <c r="N62" s="3"/>
      <c r="O62" s="3"/>
      <c r="P62" s="3"/>
    </row>
    <row r="63" spans="2:17" x14ac:dyDescent="0.25">
      <c r="B63" s="20" t="s">
        <v>158</v>
      </c>
      <c r="C63" s="61">
        <v>0.02</v>
      </c>
      <c r="D63" s="62">
        <v>0.02</v>
      </c>
      <c r="E63" s="62">
        <v>0</v>
      </c>
      <c r="F63" s="63">
        <f>E69/D69</f>
        <v>0.99395189687890606</v>
      </c>
      <c r="G63" s="61">
        <v>0.02</v>
      </c>
      <c r="H63" s="62">
        <v>0.02</v>
      </c>
      <c r="I63" s="62">
        <v>0</v>
      </c>
      <c r="J63" s="63">
        <f>I69/H69</f>
        <v>0.94644761247135001</v>
      </c>
      <c r="K63" s="27">
        <f>(C63-G63)/G63</f>
        <v>0</v>
      </c>
      <c r="L63" s="29">
        <f>(D63-H63)/H63</f>
        <v>0</v>
      </c>
      <c r="M63" s="35">
        <v>0</v>
      </c>
      <c r="N63" s="3"/>
    </row>
    <row r="64" spans="2:17" x14ac:dyDescent="0.25">
      <c r="B64" s="20" t="s">
        <v>159</v>
      </c>
      <c r="C64" s="126">
        <v>0</v>
      </c>
      <c r="D64" s="62">
        <v>0</v>
      </c>
      <c r="E64" s="62">
        <v>0</v>
      </c>
      <c r="F64" s="18">
        <v>0</v>
      </c>
      <c r="G64" s="126">
        <v>0</v>
      </c>
      <c r="H64" s="62">
        <v>0</v>
      </c>
      <c r="I64" s="62">
        <v>0</v>
      </c>
      <c r="J64" s="18">
        <v>0</v>
      </c>
      <c r="K64" s="30">
        <v>0</v>
      </c>
      <c r="L64" s="22">
        <v>0</v>
      </c>
      <c r="M64" s="35">
        <v>0</v>
      </c>
      <c r="N64" s="3"/>
    </row>
    <row r="65" spans="1:17" x14ac:dyDescent="0.25">
      <c r="B65" s="20" t="s">
        <v>160</v>
      </c>
      <c r="C65" s="126">
        <v>0</v>
      </c>
      <c r="D65" s="62">
        <v>0</v>
      </c>
      <c r="E65" s="62">
        <v>0</v>
      </c>
      <c r="F65" s="18">
        <v>0</v>
      </c>
      <c r="G65" s="126">
        <v>0</v>
      </c>
      <c r="H65" s="62">
        <v>0</v>
      </c>
      <c r="I65" s="62">
        <v>0</v>
      </c>
      <c r="J65" s="18">
        <v>0</v>
      </c>
      <c r="K65" s="30">
        <v>0</v>
      </c>
      <c r="L65" s="22">
        <v>0</v>
      </c>
      <c r="M65" s="35">
        <v>0</v>
      </c>
      <c r="N65" s="3"/>
    </row>
    <row r="66" spans="1:17" x14ac:dyDescent="0.25">
      <c r="B66" s="20" t="s">
        <v>161</v>
      </c>
      <c r="C66" s="61">
        <v>1.04583</v>
      </c>
      <c r="D66" s="127">
        <v>1.021298</v>
      </c>
      <c r="E66" s="62">
        <v>0.47585168999999999</v>
      </c>
      <c r="F66" s="63">
        <f t="shared" ref="F66:F72" si="29">E66/D66</f>
        <v>0.46592834804337224</v>
      </c>
      <c r="G66" s="61">
        <v>1.04583</v>
      </c>
      <c r="H66" s="127">
        <v>1.020268</v>
      </c>
      <c r="I66" s="62">
        <v>0.53080007000000007</v>
      </c>
      <c r="J66" s="63">
        <f t="shared" ref="J66:J72" si="30">I66/H66</f>
        <v>0.52025553089972443</v>
      </c>
      <c r="K66" s="27">
        <f>(C66-G66)/G66</f>
        <v>0</v>
      </c>
      <c r="L66" s="29">
        <f>(D66-H66)/H66</f>
        <v>1.0095386702318279E-3</v>
      </c>
      <c r="M66" s="63">
        <f t="shared" ref="M66:M71" si="31">(E66-I66)/I66</f>
        <v>-0.10351991852600936</v>
      </c>
      <c r="N66" s="3"/>
    </row>
    <row r="67" spans="1:17" x14ac:dyDescent="0.25">
      <c r="B67" s="20" t="s">
        <v>162</v>
      </c>
      <c r="C67" s="126">
        <v>2.5214599999999998</v>
      </c>
      <c r="D67" s="62">
        <v>2.5215640000000001</v>
      </c>
      <c r="E67" s="62">
        <v>1.3437118700000001</v>
      </c>
      <c r="F67" s="63">
        <f t="shared" si="29"/>
        <v>0.53288826696447134</v>
      </c>
      <c r="G67" s="126">
        <v>2.5214599999999998</v>
      </c>
      <c r="H67" s="62">
        <v>2.5214599999999998</v>
      </c>
      <c r="I67" s="62">
        <v>2.3765273499999999</v>
      </c>
      <c r="J67" s="63">
        <f t="shared" si="30"/>
        <v>0.94252034535546869</v>
      </c>
      <c r="K67" s="27">
        <f>(C67-G67)/G67</f>
        <v>0</v>
      </c>
      <c r="L67" s="29">
        <f>(D67-H67)/H67</f>
        <v>4.1245944809882392E-5</v>
      </c>
      <c r="M67" s="63">
        <f t="shared" si="31"/>
        <v>-0.43459019312359265</v>
      </c>
      <c r="N67" s="3"/>
    </row>
    <row r="68" spans="1:17" x14ac:dyDescent="0.25">
      <c r="B68" s="19" t="s">
        <v>61</v>
      </c>
      <c r="C68" s="152">
        <v>10.2822</v>
      </c>
      <c r="D68" s="153">
        <v>11.60532216</v>
      </c>
      <c r="E68" s="153">
        <v>8.1788977700000007</v>
      </c>
      <c r="F68" s="43">
        <f t="shared" si="29"/>
        <v>0.70475404794794605</v>
      </c>
      <c r="G68" s="152">
        <v>10.042199999999999</v>
      </c>
      <c r="H68" s="153">
        <v>11.589810160000001</v>
      </c>
      <c r="I68" s="153">
        <v>6.941350299999999</v>
      </c>
      <c r="J68" s="43">
        <f t="shared" si="30"/>
        <v>0.59891837779679369</v>
      </c>
      <c r="K68" s="26">
        <f t="shared" ref="K68:K72" si="32">(C68-G68)/G68</f>
        <v>2.3899145605544625E-2</v>
      </c>
      <c r="L68" s="28">
        <f t="shared" ref="L68:L72" si="33">(D68-H68)/H68</f>
        <v>1.3384170910353637E-3</v>
      </c>
      <c r="M68" s="43">
        <f t="shared" si="31"/>
        <v>0.17828627234098846</v>
      </c>
      <c r="N68" s="3"/>
    </row>
    <row r="69" spans="1:17" x14ac:dyDescent="0.25">
      <c r="B69" s="19" t="s">
        <v>62</v>
      </c>
      <c r="C69" s="551">
        <f>SUM(C70:C75)</f>
        <v>163.85738000000003</v>
      </c>
      <c r="D69" s="153">
        <f>SUM(D70:D75)</f>
        <v>206.55221728000004</v>
      </c>
      <c r="E69" s="153">
        <f>SUM(E70:E75)</f>
        <v>205.30296816999999</v>
      </c>
      <c r="F69" s="43">
        <f t="shared" si="29"/>
        <v>0.99395189687890606</v>
      </c>
      <c r="G69" s="152">
        <v>163.85738000000001</v>
      </c>
      <c r="H69" s="153">
        <v>228.10815528000001</v>
      </c>
      <c r="I69" s="153">
        <v>215.89241894999998</v>
      </c>
      <c r="J69" s="43">
        <f t="shared" si="30"/>
        <v>0.94644761247135001</v>
      </c>
      <c r="K69" s="26">
        <f t="shared" si="32"/>
        <v>1.7345394775873998E-16</v>
      </c>
      <c r="L69" s="28">
        <f t="shared" si="33"/>
        <v>-9.4498760789767974E-2</v>
      </c>
      <c r="M69" s="43">
        <f t="shared" si="31"/>
        <v>-4.9049664789074771E-2</v>
      </c>
      <c r="N69" s="3"/>
      <c r="O69" s="3"/>
      <c r="P69" s="3"/>
    </row>
    <row r="70" spans="1:17" x14ac:dyDescent="0.25">
      <c r="A70" s="11"/>
      <c r="B70" s="20" t="s">
        <v>101</v>
      </c>
      <c r="C70" s="61">
        <v>6.2249699999999999</v>
      </c>
      <c r="D70" s="62">
        <v>9.2249700000000008</v>
      </c>
      <c r="E70" s="62">
        <v>6.86887633</v>
      </c>
      <c r="F70" s="63">
        <f t="shared" si="29"/>
        <v>0.7445960615590077</v>
      </c>
      <c r="G70" s="61">
        <v>6.2249699999999999</v>
      </c>
      <c r="H70" s="62">
        <v>6.2249699999999999</v>
      </c>
      <c r="I70" s="62">
        <v>7.2048277699999996</v>
      </c>
      <c r="J70" s="63">
        <f t="shared" si="30"/>
        <v>1.1574076292737154</v>
      </c>
      <c r="K70" s="27">
        <f t="shared" si="32"/>
        <v>0</v>
      </c>
      <c r="L70" s="29">
        <f t="shared" si="33"/>
        <v>0.48193003339775148</v>
      </c>
      <c r="M70" s="63">
        <f t="shared" si="31"/>
        <v>-4.6628656607012785E-2</v>
      </c>
      <c r="N70" s="3"/>
    </row>
    <row r="71" spans="1:17" x14ac:dyDescent="0.25">
      <c r="B71" s="20" t="s">
        <v>88</v>
      </c>
      <c r="C71" s="61">
        <v>147.93680000000001</v>
      </c>
      <c r="D71" s="62">
        <v>184.63163728000001</v>
      </c>
      <c r="E71" s="62">
        <v>180.47330987999999</v>
      </c>
      <c r="F71" s="63">
        <f t="shared" si="29"/>
        <v>0.97747770933919753</v>
      </c>
      <c r="G71" s="61">
        <v>147.93680000000001</v>
      </c>
      <c r="H71" s="62">
        <v>206.18977028</v>
      </c>
      <c r="I71" s="62">
        <v>194.28512222999998</v>
      </c>
      <c r="J71" s="63">
        <f t="shared" si="30"/>
        <v>0.94226363396285939</v>
      </c>
      <c r="K71" s="27">
        <f t="shared" si="32"/>
        <v>0</v>
      </c>
      <c r="L71" s="29">
        <f t="shared" si="33"/>
        <v>-0.10455481361041651</v>
      </c>
      <c r="M71" s="63">
        <f t="shared" si="31"/>
        <v>-7.1090427262099867E-2</v>
      </c>
      <c r="N71" s="3"/>
      <c r="O71" s="11"/>
      <c r="P71" s="11"/>
      <c r="Q71" s="11"/>
    </row>
    <row r="72" spans="1:17" x14ac:dyDescent="0.25">
      <c r="B72" s="20" t="s">
        <v>89</v>
      </c>
      <c r="C72" s="126">
        <v>0.02</v>
      </c>
      <c r="D72" s="62">
        <v>0.02</v>
      </c>
      <c r="E72" s="62">
        <v>0</v>
      </c>
      <c r="F72" s="63">
        <f t="shared" si="29"/>
        <v>0</v>
      </c>
      <c r="G72" s="126">
        <v>0.02</v>
      </c>
      <c r="H72" s="62">
        <v>0.02</v>
      </c>
      <c r="I72" s="62">
        <v>0</v>
      </c>
      <c r="J72" s="63">
        <f t="shared" si="30"/>
        <v>0</v>
      </c>
      <c r="K72" s="27">
        <f t="shared" si="32"/>
        <v>0</v>
      </c>
      <c r="L72" s="29">
        <f t="shared" si="33"/>
        <v>0</v>
      </c>
      <c r="M72" s="35">
        <v>0</v>
      </c>
      <c r="N72" s="3"/>
    </row>
    <row r="73" spans="1:17" x14ac:dyDescent="0.25">
      <c r="B73" s="20" t="s">
        <v>90</v>
      </c>
      <c r="C73" s="126">
        <v>0</v>
      </c>
      <c r="D73" s="62">
        <v>0</v>
      </c>
      <c r="E73" s="62">
        <v>0</v>
      </c>
      <c r="F73" s="18">
        <v>0</v>
      </c>
      <c r="G73" s="126">
        <v>0</v>
      </c>
      <c r="H73" s="62">
        <v>0</v>
      </c>
      <c r="I73" s="62">
        <v>0</v>
      </c>
      <c r="J73" s="18">
        <v>0</v>
      </c>
      <c r="K73" s="30">
        <v>0</v>
      </c>
      <c r="L73" s="22">
        <v>0</v>
      </c>
      <c r="M73" s="35">
        <v>0</v>
      </c>
      <c r="N73" s="3"/>
    </row>
    <row r="74" spans="1:17" x14ac:dyDescent="0.25">
      <c r="B74" s="20" t="s">
        <v>93</v>
      </c>
      <c r="C74" s="61">
        <v>9.6756100000000007</v>
      </c>
      <c r="D74" s="127">
        <v>12.675610000000001</v>
      </c>
      <c r="E74" s="62">
        <v>17.960781960000002</v>
      </c>
      <c r="F74" s="63">
        <f>E74/D74</f>
        <v>1.4169560249960358</v>
      </c>
      <c r="G74" s="61">
        <v>9.6756100000000007</v>
      </c>
      <c r="H74" s="127">
        <v>15.673415</v>
      </c>
      <c r="I74" s="62">
        <v>14.402468949999999</v>
      </c>
      <c r="J74" s="63">
        <f>I74/H74</f>
        <v>0.91891071282167924</v>
      </c>
      <c r="K74" s="27">
        <f>(C74-G74)/G74</f>
        <v>0</v>
      </c>
      <c r="L74" s="29">
        <f>(D74-H74)/H74</f>
        <v>-0.19126686813307756</v>
      </c>
      <c r="M74" s="63">
        <f>(E74-I74)/I74</f>
        <v>0.24706271003625407</v>
      </c>
      <c r="N74" s="3"/>
    </row>
    <row r="75" spans="1:17" x14ac:dyDescent="0.25">
      <c r="B75" s="20" t="s">
        <v>102</v>
      </c>
      <c r="C75" s="126">
        <v>0</v>
      </c>
      <c r="D75" s="62">
        <v>0</v>
      </c>
      <c r="E75" s="62">
        <v>0</v>
      </c>
      <c r="F75" s="18">
        <v>0</v>
      </c>
      <c r="G75" s="126">
        <v>0</v>
      </c>
      <c r="H75" s="62">
        <v>0</v>
      </c>
      <c r="I75" s="62">
        <v>0</v>
      </c>
      <c r="J75" s="18">
        <v>0</v>
      </c>
      <c r="K75" s="21">
        <v>0</v>
      </c>
      <c r="L75" s="22">
        <v>0</v>
      </c>
      <c r="M75" s="35">
        <v>0</v>
      </c>
      <c r="N75" s="3"/>
    </row>
    <row r="76" spans="1:17" ht="15.75" thickBot="1" x14ac:dyDescent="0.3">
      <c r="B76" s="130" t="s">
        <v>64</v>
      </c>
      <c r="C76" s="131">
        <v>0.22600000000000001</v>
      </c>
      <c r="D76" s="132">
        <v>0.28416857000000001</v>
      </c>
      <c r="E76" s="133">
        <v>0.11880820000000002</v>
      </c>
      <c r="F76" s="37">
        <f t="shared" ref="F76:F82" si="34">E76/D76</f>
        <v>0.4180905720854351</v>
      </c>
      <c r="G76" s="131">
        <v>0.22600000000000001</v>
      </c>
      <c r="H76" s="132">
        <v>0.29506694999999999</v>
      </c>
      <c r="I76" s="133">
        <v>0.11402506</v>
      </c>
      <c r="J76" s="37">
        <f t="shared" ref="J76:J82" si="35">I76/H76</f>
        <v>0.38643792535897359</v>
      </c>
      <c r="K76" s="88">
        <f>(C76-G76)/G76</f>
        <v>0</v>
      </c>
      <c r="L76" s="134">
        <f t="shared" ref="L76:L77" si="36">(D76-H76)/H76</f>
        <v>-3.6935278586774915E-2</v>
      </c>
      <c r="M76" s="37">
        <f t="shared" ref="M76:M77" si="37">(E76-I76)/I76</f>
        <v>4.1948147187995506E-2</v>
      </c>
      <c r="N76" s="3"/>
    </row>
    <row r="77" spans="1:17" x14ac:dyDescent="0.25">
      <c r="B77" s="135" t="s">
        <v>91</v>
      </c>
      <c r="C77" s="136">
        <f>C78+C80</f>
        <v>0.24865999999999999</v>
      </c>
      <c r="D77" s="137">
        <f>D78+D80</f>
        <v>1.0783547199999999</v>
      </c>
      <c r="E77" s="137">
        <f>E78+E80</f>
        <v>1.0538227199999999</v>
      </c>
      <c r="F77" s="375">
        <f t="shared" si="34"/>
        <v>0.97725052847174443</v>
      </c>
      <c r="G77" s="136">
        <f>G78+G80</f>
        <v>0.24865999999999999</v>
      </c>
      <c r="H77" s="137">
        <f>H78+H80</f>
        <v>2.0234467199999999</v>
      </c>
      <c r="I77" s="137">
        <f>I78+I80</f>
        <v>1.79094672</v>
      </c>
      <c r="J77" s="375">
        <f t="shared" si="35"/>
        <v>0.88509704866357941</v>
      </c>
      <c r="K77" s="138">
        <f>(C77-G77)/G77</f>
        <v>0</v>
      </c>
      <c r="L77" s="139">
        <f t="shared" si="36"/>
        <v>-0.46707036595458273</v>
      </c>
      <c r="M77" s="375">
        <f t="shared" si="37"/>
        <v>-0.41158343336981018</v>
      </c>
      <c r="N77" s="3"/>
      <c r="O77" s="96"/>
      <c r="P77" s="96"/>
      <c r="Q77" s="96"/>
    </row>
    <row r="78" spans="1:17" x14ac:dyDescent="0.25">
      <c r="B78" s="19" t="s">
        <v>60</v>
      </c>
      <c r="C78" s="128">
        <v>0</v>
      </c>
      <c r="D78" s="129">
        <v>2.4532000000000002E-2</v>
      </c>
      <c r="E78" s="277">
        <v>0</v>
      </c>
      <c r="F78" s="43">
        <f t="shared" si="34"/>
        <v>0</v>
      </c>
      <c r="G78" s="128">
        <v>0</v>
      </c>
      <c r="H78" s="129">
        <v>2.5562000000000001E-2</v>
      </c>
      <c r="I78" s="277">
        <v>2.5562000000000001E-2</v>
      </c>
      <c r="J78" s="43">
        <f t="shared" si="35"/>
        <v>1</v>
      </c>
      <c r="K78" s="23">
        <v>0</v>
      </c>
      <c r="L78" s="277">
        <v>0</v>
      </c>
      <c r="M78" s="279">
        <v>0</v>
      </c>
      <c r="N78" s="3"/>
    </row>
    <row r="79" spans="1:17" x14ac:dyDescent="0.25">
      <c r="B79" s="20" t="s">
        <v>163</v>
      </c>
      <c r="C79" s="61">
        <v>0</v>
      </c>
      <c r="D79" s="62">
        <v>2.4532000000000002E-2</v>
      </c>
      <c r="E79" s="278">
        <v>0</v>
      </c>
      <c r="F79" s="63">
        <f t="shared" si="34"/>
        <v>0</v>
      </c>
      <c r="G79" s="61">
        <v>0</v>
      </c>
      <c r="H79" s="62">
        <v>2.5562000000000001E-2</v>
      </c>
      <c r="I79" s="278">
        <v>2.5562000000000001E-2</v>
      </c>
      <c r="J79" s="63">
        <f t="shared" si="35"/>
        <v>1</v>
      </c>
      <c r="K79" s="21">
        <v>0</v>
      </c>
      <c r="L79" s="278">
        <v>0</v>
      </c>
      <c r="M79" s="280">
        <v>0</v>
      </c>
      <c r="N79" s="3"/>
    </row>
    <row r="80" spans="1:17" x14ac:dyDescent="0.25">
      <c r="B80" s="19" t="s">
        <v>62</v>
      </c>
      <c r="C80" s="128">
        <v>0.24865999999999999</v>
      </c>
      <c r="D80" s="129">
        <v>1.0538227199999999</v>
      </c>
      <c r="E80" s="129">
        <v>1.0538227199999999</v>
      </c>
      <c r="F80" s="43">
        <f t="shared" si="34"/>
        <v>1</v>
      </c>
      <c r="G80" s="128">
        <v>0.24865999999999999</v>
      </c>
      <c r="H80" s="129">
        <v>1.9978847200000001</v>
      </c>
      <c r="I80" s="129">
        <v>1.7653847199999999</v>
      </c>
      <c r="J80" s="43">
        <f t="shared" si="35"/>
        <v>0.88362691917479597</v>
      </c>
      <c r="K80" s="23">
        <v>0</v>
      </c>
      <c r="L80" s="28">
        <f t="shared" ref="L80:L86" si="38">(D80-H80)/H80</f>
        <v>-0.47253076744087624</v>
      </c>
      <c r="M80" s="368">
        <f t="shared" ref="M80:M86" si="39">(E80-I80)/I80</f>
        <v>-0.40306341838055565</v>
      </c>
      <c r="N80" s="3"/>
    </row>
    <row r="81" spans="2:16" x14ac:dyDescent="0.25">
      <c r="B81" s="20" t="s">
        <v>94</v>
      </c>
      <c r="C81" s="61">
        <v>1.9359999999999999E-2</v>
      </c>
      <c r="D81" s="127">
        <v>0.13750000000000001</v>
      </c>
      <c r="E81" s="62">
        <v>0.13750000000000001</v>
      </c>
      <c r="F81" s="63">
        <f t="shared" si="34"/>
        <v>1</v>
      </c>
      <c r="G81" s="61">
        <v>1.9359999999999999E-2</v>
      </c>
      <c r="H81" s="127">
        <v>0.25185999999999997</v>
      </c>
      <c r="I81" s="62">
        <v>0.25185999999999997</v>
      </c>
      <c r="J81" s="63">
        <f t="shared" si="35"/>
        <v>1</v>
      </c>
      <c r="K81" s="21">
        <v>0</v>
      </c>
      <c r="L81" s="29">
        <f t="shared" si="38"/>
        <v>-0.45406178035416489</v>
      </c>
      <c r="M81" s="370">
        <f t="shared" si="39"/>
        <v>-0.45406178035416489</v>
      </c>
      <c r="N81" s="3"/>
      <c r="O81" s="3"/>
      <c r="P81" s="3"/>
    </row>
    <row r="82" spans="2:16" ht="15.75" thickBot="1" x14ac:dyDescent="0.3">
      <c r="B82" s="140" t="s">
        <v>95</v>
      </c>
      <c r="C82" s="64">
        <v>0.2293</v>
      </c>
      <c r="D82" s="65">
        <v>0.91632271999999992</v>
      </c>
      <c r="E82" s="65">
        <v>0.91632271999999992</v>
      </c>
      <c r="F82" s="66">
        <f t="shared" si="34"/>
        <v>1</v>
      </c>
      <c r="G82" s="64">
        <v>0.2293</v>
      </c>
      <c r="H82" s="65">
        <v>1.7460247199999999</v>
      </c>
      <c r="I82" s="65">
        <v>1.5135247199999999</v>
      </c>
      <c r="J82" s="66">
        <f t="shared" si="35"/>
        <v>0.86684037325657115</v>
      </c>
      <c r="K82" s="794">
        <v>0</v>
      </c>
      <c r="L82" s="373">
        <f t="shared" si="38"/>
        <v>-0.47519487582054393</v>
      </c>
      <c r="M82" s="374">
        <f t="shared" si="39"/>
        <v>-0.39457697129651115</v>
      </c>
      <c r="N82" s="3"/>
    </row>
    <row r="83" spans="2:16" x14ac:dyDescent="0.25">
      <c r="B83" s="135" t="s">
        <v>379</v>
      </c>
      <c r="C83" s="136">
        <f>SUM(C84:C86)</f>
        <v>159.23604</v>
      </c>
      <c r="D83" s="137">
        <f>SUM(D84:D86)</f>
        <v>127.71361862000001</v>
      </c>
      <c r="E83" s="137">
        <f>SUM(E84:E86)</f>
        <v>99.603756069999989</v>
      </c>
      <c r="F83" s="375">
        <f>E83/D83</f>
        <v>0.77989925542992955</v>
      </c>
      <c r="G83" s="136">
        <f>SUM(G84:G86)</f>
        <v>159.23604</v>
      </c>
      <c r="H83" s="137">
        <f>SUM(H84:H86)</f>
        <v>198.02542181000001</v>
      </c>
      <c r="I83" s="137">
        <f>SUM(I84:I86)</f>
        <v>62.752671849999999</v>
      </c>
      <c r="J83" s="375">
        <f>I83/H83</f>
        <v>0.31689199940303359</v>
      </c>
      <c r="K83" s="138">
        <f>(C83-G83)/G83</f>
        <v>0</v>
      </c>
      <c r="L83" s="139">
        <f t="shared" si="38"/>
        <v>-0.35506452932827109</v>
      </c>
      <c r="M83" s="375">
        <f t="shared" si="39"/>
        <v>0.58724327002500354</v>
      </c>
      <c r="N83" s="3"/>
    </row>
    <row r="84" spans="2:16" x14ac:dyDescent="0.25">
      <c r="B84" s="19" t="s">
        <v>58</v>
      </c>
      <c r="C84" s="44">
        <v>0.11899</v>
      </c>
      <c r="D84" s="24">
        <v>3.0242020000000001E-2</v>
      </c>
      <c r="E84" s="24">
        <v>0</v>
      </c>
      <c r="F84" s="368">
        <f>E84/D84</f>
        <v>0</v>
      </c>
      <c r="G84" s="44">
        <v>0.11899</v>
      </c>
      <c r="H84" s="24">
        <v>0.11899</v>
      </c>
      <c r="I84" s="24">
        <v>0.26960528</v>
      </c>
      <c r="J84" s="368">
        <f>I84/H84</f>
        <v>2.2657809899991594</v>
      </c>
      <c r="K84" s="26">
        <f>(C84-G84)/G84</f>
        <v>0</v>
      </c>
      <c r="L84" s="28">
        <f t="shared" si="38"/>
        <v>-0.74584402050592491</v>
      </c>
      <c r="M84" s="368">
        <f t="shared" si="39"/>
        <v>-1</v>
      </c>
      <c r="N84" s="3"/>
    </row>
    <row r="85" spans="2:16" x14ac:dyDescent="0.25">
      <c r="B85" s="19" t="s">
        <v>61</v>
      </c>
      <c r="C85" s="44">
        <v>64.117050000000006</v>
      </c>
      <c r="D85" s="24">
        <v>37.593476600000002</v>
      </c>
      <c r="E85" s="24">
        <v>9.8325073799999991</v>
      </c>
      <c r="F85" s="368">
        <f>E85/D85</f>
        <v>0.26154823307828889</v>
      </c>
      <c r="G85" s="44">
        <v>64.117050000000006</v>
      </c>
      <c r="H85" s="24">
        <v>59.529441890000001</v>
      </c>
      <c r="I85" s="24">
        <v>16.60321141</v>
      </c>
      <c r="J85" s="368">
        <f>I85/H85</f>
        <v>0.27890756040817299</v>
      </c>
      <c r="K85" s="26">
        <f>(C85-G85)/G85</f>
        <v>0</v>
      </c>
      <c r="L85" s="28">
        <f t="shared" si="38"/>
        <v>-0.36848934902722297</v>
      </c>
      <c r="M85" s="368">
        <f t="shared" si="39"/>
        <v>-0.40779484539491273</v>
      </c>
      <c r="N85" s="3"/>
    </row>
    <row r="86" spans="2:16" x14ac:dyDescent="0.25">
      <c r="B86" s="19" t="s">
        <v>62</v>
      </c>
      <c r="C86" s="44">
        <v>95</v>
      </c>
      <c r="D86" s="24">
        <v>90.0899</v>
      </c>
      <c r="E86" s="24">
        <v>89.771248689999993</v>
      </c>
      <c r="F86" s="368">
        <f>E86/D86</f>
        <v>0.9964629629958518</v>
      </c>
      <c r="G86" s="44">
        <v>95</v>
      </c>
      <c r="H86" s="24">
        <v>138.37698992</v>
      </c>
      <c r="I86" s="24">
        <v>45.879855159999998</v>
      </c>
      <c r="J86" s="368">
        <f>I86/H86</f>
        <v>0.33155696757477204</v>
      </c>
      <c r="K86" s="26">
        <f>(C86-G86)/G86</f>
        <v>0</v>
      </c>
      <c r="L86" s="28">
        <f t="shared" si="38"/>
        <v>-0.34895317456982011</v>
      </c>
      <c r="M86" s="368">
        <f t="shared" si="39"/>
        <v>0.9566593742925843</v>
      </c>
      <c r="N86" s="3"/>
      <c r="O86" s="3"/>
      <c r="P86" s="3"/>
    </row>
    <row r="87" spans="2:16" x14ac:dyDescent="0.25">
      <c r="B87" s="20" t="s">
        <v>101</v>
      </c>
      <c r="C87" s="61">
        <v>0</v>
      </c>
      <c r="D87" s="127">
        <v>0</v>
      </c>
      <c r="E87" s="127">
        <v>24.58084831</v>
      </c>
      <c r="F87" s="555">
        <v>0</v>
      </c>
      <c r="G87" s="61">
        <v>0</v>
      </c>
      <c r="H87" s="127">
        <v>0</v>
      </c>
      <c r="I87" s="127">
        <v>0</v>
      </c>
      <c r="J87" s="555">
        <v>0</v>
      </c>
      <c r="K87" s="21">
        <v>0</v>
      </c>
      <c r="L87" s="278">
        <v>0</v>
      </c>
      <c r="M87" s="280">
        <v>0</v>
      </c>
      <c r="N87" s="3"/>
    </row>
    <row r="88" spans="2:16" x14ac:dyDescent="0.25">
      <c r="B88" s="20" t="s">
        <v>88</v>
      </c>
      <c r="C88" s="61">
        <v>95</v>
      </c>
      <c r="D88" s="62">
        <v>90.0899</v>
      </c>
      <c r="E88" s="62">
        <v>57.848309810000003</v>
      </c>
      <c r="F88" s="370">
        <f>E88/D88</f>
        <v>0.64211759375912292</v>
      </c>
      <c r="G88" s="61">
        <v>95</v>
      </c>
      <c r="H88" s="62">
        <v>138.37698992</v>
      </c>
      <c r="I88" s="62">
        <v>33.19140616</v>
      </c>
      <c r="J88" s="370">
        <f>I88/H88</f>
        <v>0.23986217780274721</v>
      </c>
      <c r="K88" s="27">
        <f>(C88-G88)/G88</f>
        <v>0</v>
      </c>
      <c r="L88" s="29">
        <f t="shared" ref="L88" si="40">(D88-H88)/H88</f>
        <v>-0.34895317456982011</v>
      </c>
      <c r="M88" s="63">
        <f t="shared" ref="M88:M90" si="41">(E88-I88)/I88</f>
        <v>0.74287011315943607</v>
      </c>
      <c r="N88" s="3"/>
    </row>
    <row r="89" spans="2:16" x14ac:dyDescent="0.25">
      <c r="B89" s="20" t="s">
        <v>89</v>
      </c>
      <c r="C89" s="126">
        <v>0</v>
      </c>
      <c r="D89" s="62">
        <v>0</v>
      </c>
      <c r="E89" s="62">
        <v>0</v>
      </c>
      <c r="F89" s="18">
        <v>0</v>
      </c>
      <c r="G89" s="126">
        <v>0</v>
      </c>
      <c r="H89" s="62">
        <v>0</v>
      </c>
      <c r="I89" s="62">
        <v>0</v>
      </c>
      <c r="J89" s="18">
        <v>0</v>
      </c>
      <c r="K89" s="21">
        <v>0</v>
      </c>
      <c r="L89" s="278">
        <v>0</v>
      </c>
      <c r="M89" s="280">
        <v>0</v>
      </c>
      <c r="N89" s="3"/>
    </row>
    <row r="90" spans="2:16" ht="15.75" thickBot="1" x14ac:dyDescent="0.3">
      <c r="B90" s="685" t="s">
        <v>93</v>
      </c>
      <c r="C90" s="446">
        <v>0</v>
      </c>
      <c r="D90" s="452">
        <v>0</v>
      </c>
      <c r="E90" s="452">
        <v>7.3420905699999999</v>
      </c>
      <c r="F90" s="686">
        <v>0</v>
      </c>
      <c r="G90" s="446">
        <v>0</v>
      </c>
      <c r="H90" s="452">
        <v>0</v>
      </c>
      <c r="I90" s="452">
        <v>12.688449</v>
      </c>
      <c r="J90" s="686">
        <v>0</v>
      </c>
      <c r="K90" s="794">
        <v>0</v>
      </c>
      <c r="L90" s="409">
        <v>0</v>
      </c>
      <c r="M90" s="63">
        <f t="shared" si="41"/>
        <v>-0.42135633992775634</v>
      </c>
      <c r="N90" s="3"/>
    </row>
    <row r="91" spans="2:16" x14ac:dyDescent="0.25">
      <c r="B91" s="135" t="s">
        <v>278</v>
      </c>
      <c r="C91" s="817">
        <v>0</v>
      </c>
      <c r="D91" s="819">
        <v>0</v>
      </c>
      <c r="E91" s="819">
        <v>0</v>
      </c>
      <c r="F91" s="818">
        <v>0</v>
      </c>
      <c r="G91" s="136">
        <v>0</v>
      </c>
      <c r="H91" s="137">
        <v>1.37418</v>
      </c>
      <c r="I91" s="137">
        <v>1.37418</v>
      </c>
      <c r="J91" s="375">
        <f>I91/H91</f>
        <v>1</v>
      </c>
      <c r="K91" s="136">
        <v>0</v>
      </c>
      <c r="L91" s="139">
        <f t="shared" ref="L91:L92" si="42">(D91-H91)/H91</f>
        <v>-1</v>
      </c>
      <c r="M91" s="375">
        <f t="shared" ref="M91:M93" si="43">(E91-I91)/I91</f>
        <v>-1</v>
      </c>
      <c r="N91" s="3"/>
    </row>
    <row r="92" spans="2:16" x14ac:dyDescent="0.25">
      <c r="B92" s="19" t="s">
        <v>62</v>
      </c>
      <c r="C92" s="304">
        <v>0</v>
      </c>
      <c r="D92" s="301">
        <v>0</v>
      </c>
      <c r="E92" s="301">
        <v>0</v>
      </c>
      <c r="F92" s="293">
        <v>0</v>
      </c>
      <c r="G92" s="44">
        <v>0</v>
      </c>
      <c r="H92" s="24">
        <v>1.37418</v>
      </c>
      <c r="I92" s="24">
        <v>1.37418</v>
      </c>
      <c r="J92" s="368">
        <f>I92/H92</f>
        <v>1</v>
      </c>
      <c r="K92" s="44">
        <v>0</v>
      </c>
      <c r="L92" s="28">
        <f t="shared" si="42"/>
        <v>-1</v>
      </c>
      <c r="M92" s="368">
        <f t="shared" si="43"/>
        <v>-1</v>
      </c>
      <c r="N92" s="3"/>
    </row>
    <row r="93" spans="2:16" x14ac:dyDescent="0.25">
      <c r="B93" s="20" t="s">
        <v>94</v>
      </c>
      <c r="C93" s="544">
        <v>0</v>
      </c>
      <c r="D93" s="278">
        <v>0</v>
      </c>
      <c r="E93" s="278">
        <v>0</v>
      </c>
      <c r="F93" s="280">
        <v>0</v>
      </c>
      <c r="G93" s="61">
        <v>0</v>
      </c>
      <c r="H93" s="127">
        <v>1.37418</v>
      </c>
      <c r="I93" s="62">
        <v>1.37418</v>
      </c>
      <c r="J93" s="370">
        <f>I93/H93</f>
        <v>1</v>
      </c>
      <c r="K93" s="61">
        <v>0</v>
      </c>
      <c r="L93" s="278">
        <v>0</v>
      </c>
      <c r="M93" s="370">
        <f t="shared" si="43"/>
        <v>-1</v>
      </c>
      <c r="N93" s="3"/>
    </row>
    <row r="94" spans="2:16" ht="15.75" thickBot="1" x14ac:dyDescent="0.3">
      <c r="B94" s="140" t="s">
        <v>95</v>
      </c>
      <c r="C94" s="545">
        <v>0</v>
      </c>
      <c r="D94" s="428">
        <v>0</v>
      </c>
      <c r="E94" s="428">
        <v>0</v>
      </c>
      <c r="F94" s="430">
        <v>0</v>
      </c>
      <c r="G94" s="545">
        <v>0</v>
      </c>
      <c r="H94" s="409">
        <v>0</v>
      </c>
      <c r="I94" s="409">
        <v>0</v>
      </c>
      <c r="J94" s="548">
        <v>0</v>
      </c>
      <c r="K94" s="794">
        <v>0</v>
      </c>
      <c r="L94" s="409">
        <v>0</v>
      </c>
      <c r="M94" s="430">
        <v>0</v>
      </c>
      <c r="N94" s="3"/>
    </row>
    <row r="95" spans="2:16" x14ac:dyDescent="0.25">
      <c r="B95" s="5"/>
      <c r="C95" s="11"/>
      <c r="D95" s="11"/>
      <c r="E95" s="11"/>
      <c r="G95" s="87"/>
      <c r="H95" s="87"/>
      <c r="I95" s="87"/>
    </row>
    <row r="96" spans="2:16" ht="15.75" thickBot="1" x14ac:dyDescent="0.3">
      <c r="B96" s="5" t="s">
        <v>136</v>
      </c>
      <c r="C96" s="11"/>
      <c r="D96" s="11"/>
      <c r="E96" s="11"/>
      <c r="G96" s="87"/>
      <c r="H96" s="87"/>
      <c r="I96" s="87"/>
    </row>
    <row r="97" spans="2:17" x14ac:dyDescent="0.25">
      <c r="B97" s="977" t="s">
        <v>7</v>
      </c>
      <c r="C97" s="902">
        <v>2023</v>
      </c>
      <c r="D97" s="903"/>
      <c r="E97" s="903"/>
      <c r="F97" s="896"/>
      <c r="G97" s="902">
        <v>2022</v>
      </c>
      <c r="H97" s="903"/>
      <c r="I97" s="903"/>
      <c r="J97" s="896"/>
      <c r="K97" s="902" t="s">
        <v>209</v>
      </c>
      <c r="L97" s="903"/>
      <c r="M97" s="980"/>
    </row>
    <row r="98" spans="2:17" ht="23.25" customHeight="1" x14ac:dyDescent="0.25">
      <c r="B98" s="978"/>
      <c r="C98" s="981" t="s">
        <v>97</v>
      </c>
      <c r="D98" s="983" t="s">
        <v>98</v>
      </c>
      <c r="E98" s="985" t="s">
        <v>152</v>
      </c>
      <c r="F98" s="986" t="s">
        <v>155</v>
      </c>
      <c r="G98" s="981" t="s">
        <v>99</v>
      </c>
      <c r="H98" s="983" t="s">
        <v>100</v>
      </c>
      <c r="I98" s="985" t="s">
        <v>153</v>
      </c>
      <c r="J98" s="986" t="s">
        <v>154</v>
      </c>
      <c r="K98" s="981" t="s">
        <v>410</v>
      </c>
      <c r="L98" s="983" t="s">
        <v>411</v>
      </c>
      <c r="M98" s="989" t="s">
        <v>412</v>
      </c>
    </row>
    <row r="99" spans="2:17" ht="22.5" customHeight="1" thickBot="1" x14ac:dyDescent="0.3">
      <c r="B99" s="979"/>
      <c r="C99" s="982"/>
      <c r="D99" s="984"/>
      <c r="E99" s="975"/>
      <c r="F99" s="987"/>
      <c r="G99" s="982"/>
      <c r="H99" s="984"/>
      <c r="I99" s="975"/>
      <c r="J99" s="987"/>
      <c r="K99" s="982"/>
      <c r="L99" s="988"/>
      <c r="M99" s="990"/>
    </row>
    <row r="100" spans="2:17" x14ac:dyDescent="0.25">
      <c r="B100" s="575" t="s">
        <v>167</v>
      </c>
      <c r="C100" s="213">
        <f>C103+C123+C129+C137</f>
        <v>487.53215</v>
      </c>
      <c r="D100" s="194">
        <f>D103+D123+D129+D137</f>
        <v>597.47725691999995</v>
      </c>
      <c r="E100" s="194">
        <f>E103+E123+E129+E137</f>
        <v>436.22389125000007</v>
      </c>
      <c r="F100" s="195">
        <f t="shared" ref="F100:F107" si="44">E100/D100</f>
        <v>0.7301096170567859</v>
      </c>
      <c r="G100" s="213">
        <f>G103+G123+G129+G137</f>
        <v>403.20053999999999</v>
      </c>
      <c r="H100" s="194">
        <f>H103+H123+H129+H137</f>
        <v>410.50610660000001</v>
      </c>
      <c r="I100" s="194">
        <f>I103+I123+I129+I137</f>
        <v>382.92743105</v>
      </c>
      <c r="J100" s="195">
        <f t="shared" ref="J100:J109" si="45">I100/H100</f>
        <v>0.93281786773303021</v>
      </c>
      <c r="K100" s="538">
        <f>(C100-G100)/G100</f>
        <v>0.20915549865086991</v>
      </c>
      <c r="L100" s="539">
        <f t="shared" ref="L100:L101" si="46">(D100-H100)/H100</f>
        <v>0.45546496705878708</v>
      </c>
      <c r="M100" s="195">
        <f t="shared" ref="M100:M101" si="47">(E100-I100)/I100</f>
        <v>0.1391816200105053</v>
      </c>
      <c r="N100" s="3"/>
      <c r="O100" s="531"/>
      <c r="P100" s="531"/>
      <c r="Q100" s="531"/>
    </row>
    <row r="101" spans="2:17" x14ac:dyDescent="0.25">
      <c r="B101" s="571" t="s">
        <v>275</v>
      </c>
      <c r="C101" s="811">
        <f>C103+C123</f>
        <v>328.29611</v>
      </c>
      <c r="D101" s="812">
        <f t="shared" ref="D101:E101" si="48">D103+D123</f>
        <v>398.07765510999997</v>
      </c>
      <c r="E101" s="562">
        <f t="shared" si="48"/>
        <v>372.09703940000003</v>
      </c>
      <c r="F101" s="572">
        <f t="shared" si="44"/>
        <v>0.93473480519065866</v>
      </c>
      <c r="G101" s="811">
        <f>G103+G123</f>
        <v>287.44621999999998</v>
      </c>
      <c r="H101" s="812">
        <f t="shared" ref="H101:I101" si="49">H103+H123</f>
        <v>294.42465523999999</v>
      </c>
      <c r="I101" s="562">
        <f t="shared" si="49"/>
        <v>275.91583799</v>
      </c>
      <c r="J101" s="572">
        <f t="shared" si="45"/>
        <v>0.93713564091664625</v>
      </c>
      <c r="K101" s="573">
        <f>(C101-G101)/G101</f>
        <v>0.14211315772390404</v>
      </c>
      <c r="L101" s="574">
        <f t="shared" si="46"/>
        <v>0.35205271713915171</v>
      </c>
      <c r="M101" s="572">
        <f t="shared" si="47"/>
        <v>0.34858891070068226</v>
      </c>
      <c r="N101" s="3"/>
      <c r="O101" s="3"/>
      <c r="P101" s="3"/>
      <c r="Q101" s="3"/>
    </row>
    <row r="102" spans="2:17" ht="15.75" thickBot="1" x14ac:dyDescent="0.3">
      <c r="B102" s="541" t="s">
        <v>276</v>
      </c>
      <c r="C102" s="566">
        <f>C129+C137</f>
        <v>159.23604</v>
      </c>
      <c r="D102" s="567">
        <f>D129+D137</f>
        <v>199.39960181000001</v>
      </c>
      <c r="E102" s="567">
        <f>E129+E137</f>
        <v>64.126851849999994</v>
      </c>
      <c r="F102" s="568">
        <f t="shared" si="44"/>
        <v>0.3215996986348244</v>
      </c>
      <c r="G102" s="566">
        <f>G129+G137</f>
        <v>115.75432000000001</v>
      </c>
      <c r="H102" s="567">
        <f>H129+H137</f>
        <v>116.08145136</v>
      </c>
      <c r="I102" s="567">
        <f>I129+I137</f>
        <v>107.01159305999998</v>
      </c>
      <c r="J102" s="568">
        <f t="shared" si="45"/>
        <v>0.92186642918624495</v>
      </c>
      <c r="K102" s="790">
        <f>(C102-G102)/G102</f>
        <v>0.37563798914805074</v>
      </c>
      <c r="L102" s="791">
        <f t="shared" ref="L102" si="50">(D102-H102)/H102</f>
        <v>0.71775593321630571</v>
      </c>
      <c r="M102" s="792">
        <f t="shared" ref="M102" si="51">(E102-I102)/I102</f>
        <v>-0.40074855428004963</v>
      </c>
      <c r="N102" s="3"/>
    </row>
    <row r="103" spans="2:17" x14ac:dyDescent="0.25">
      <c r="B103" s="120" t="s">
        <v>172</v>
      </c>
      <c r="C103" s="121">
        <f>C104+C105+C106+C107+C114+C115+C122</f>
        <v>328.04745000000003</v>
      </c>
      <c r="D103" s="122">
        <f>D104+D105+D106+D107+D114+D115+D122</f>
        <v>396.05420838999999</v>
      </c>
      <c r="E103" s="122">
        <f>E104+E105+E106+E107+E114+E115+E122</f>
        <v>370.30609268000001</v>
      </c>
      <c r="F103" s="365">
        <f t="shared" si="44"/>
        <v>0.93498840521183035</v>
      </c>
      <c r="G103" s="121">
        <f>G104+G105+G106+G107+G114+G115+G122</f>
        <v>287.42872</v>
      </c>
      <c r="H103" s="122">
        <f>H104+H105+H106+H107+H114+H115+H122</f>
        <v>294.00201643999998</v>
      </c>
      <c r="I103" s="122">
        <f>I104+I105+I106+I107+I114+I115+I122</f>
        <v>274.57393918999998</v>
      </c>
      <c r="J103" s="365">
        <f t="shared" si="45"/>
        <v>0.93391855782062339</v>
      </c>
      <c r="K103" s="144">
        <f t="shared" ref="K103:K107" si="52">(C103-G103)/G103</f>
        <v>0.1413175760585095</v>
      </c>
      <c r="L103" s="145">
        <f t="shared" ref="L103:L107" si="53">(D103-H103)/H103</f>
        <v>0.34711391842044337</v>
      </c>
      <c r="M103" s="365">
        <f t="shared" ref="M103:M107" si="54">(E103-I103)/I103</f>
        <v>0.348657100424069</v>
      </c>
      <c r="N103" s="3"/>
    </row>
    <row r="104" spans="2:17" x14ac:dyDescent="0.25">
      <c r="B104" s="19" t="s">
        <v>57</v>
      </c>
      <c r="C104" s="44">
        <v>44.12923</v>
      </c>
      <c r="D104" s="24">
        <v>45.553648000000003</v>
      </c>
      <c r="E104" s="24">
        <v>41.546893929999989</v>
      </c>
      <c r="F104" s="43">
        <f t="shared" si="44"/>
        <v>0.91204317884705932</v>
      </c>
      <c r="G104" s="44">
        <v>42.061750000000004</v>
      </c>
      <c r="H104" s="24">
        <v>42.328237000000001</v>
      </c>
      <c r="I104" s="24">
        <v>40.235891359999997</v>
      </c>
      <c r="J104" s="43">
        <f t="shared" si="45"/>
        <v>0.95056856159636405</v>
      </c>
      <c r="K104" s="26">
        <f t="shared" si="52"/>
        <v>4.9153447015399886E-2</v>
      </c>
      <c r="L104" s="28">
        <f t="shared" si="53"/>
        <v>7.6199984421746664E-2</v>
      </c>
      <c r="M104" s="43">
        <f t="shared" si="54"/>
        <v>3.2582913555217245E-2</v>
      </c>
      <c r="N104" s="3"/>
    </row>
    <row r="105" spans="2:17" x14ac:dyDescent="0.25">
      <c r="B105" s="19" t="s">
        <v>58</v>
      </c>
      <c r="C105" s="44">
        <v>23.83642</v>
      </c>
      <c r="D105" s="125">
        <v>24.57687</v>
      </c>
      <c r="E105" s="24">
        <v>21.978938890000006</v>
      </c>
      <c r="F105" s="43">
        <f t="shared" si="44"/>
        <v>0.89429365456219634</v>
      </c>
      <c r="G105" s="44">
        <v>20.954660000000001</v>
      </c>
      <c r="H105" s="125">
        <v>22.073314439999997</v>
      </c>
      <c r="I105" s="24">
        <v>19.400324260000001</v>
      </c>
      <c r="J105" s="43">
        <f t="shared" si="45"/>
        <v>0.87890399571547095</v>
      </c>
      <c r="K105" s="26">
        <f t="shared" si="52"/>
        <v>0.13752358663896239</v>
      </c>
      <c r="L105" s="28">
        <f t="shared" si="53"/>
        <v>0.11342001070139254</v>
      </c>
      <c r="M105" s="43">
        <f t="shared" si="54"/>
        <v>0.13291605828035805</v>
      </c>
      <c r="N105" s="3"/>
      <c r="O105" s="3"/>
      <c r="P105" s="3"/>
      <c r="Q105" s="3"/>
    </row>
    <row r="106" spans="2:17" x14ac:dyDescent="0.25">
      <c r="B106" s="19" t="s">
        <v>59</v>
      </c>
      <c r="C106" s="44">
        <v>0.06</v>
      </c>
      <c r="D106" s="24">
        <v>0.06</v>
      </c>
      <c r="E106" s="24">
        <v>1.6208129999999998E-2</v>
      </c>
      <c r="F106" s="43">
        <f t="shared" si="44"/>
        <v>0.27013549999999997</v>
      </c>
      <c r="G106" s="44">
        <v>0.06</v>
      </c>
      <c r="H106" s="24">
        <v>0.06</v>
      </c>
      <c r="I106" s="24">
        <v>2.1239479999999998E-2</v>
      </c>
      <c r="J106" s="43">
        <f t="shared" si="45"/>
        <v>0.35399133333333332</v>
      </c>
      <c r="K106" s="26">
        <f t="shared" si="52"/>
        <v>0</v>
      </c>
      <c r="L106" s="28">
        <f t="shared" si="53"/>
        <v>0</v>
      </c>
      <c r="M106" s="43">
        <f t="shared" si="54"/>
        <v>-0.23688668460809778</v>
      </c>
      <c r="N106" s="3"/>
    </row>
    <row r="107" spans="2:17" x14ac:dyDescent="0.25">
      <c r="B107" s="19" t="s">
        <v>60</v>
      </c>
      <c r="C107" s="44">
        <v>85.89622</v>
      </c>
      <c r="D107" s="24">
        <v>85.870658000000006</v>
      </c>
      <c r="E107" s="24">
        <v>83.816257419999999</v>
      </c>
      <c r="F107" s="43">
        <f t="shared" si="44"/>
        <v>0.97607563948095044</v>
      </c>
      <c r="G107" s="44">
        <v>82.528059999999996</v>
      </c>
      <c r="H107" s="24">
        <v>82.515559999999994</v>
      </c>
      <c r="I107" s="24">
        <v>81.81049652999998</v>
      </c>
      <c r="J107" s="43">
        <f t="shared" si="45"/>
        <v>0.9914553876868798</v>
      </c>
      <c r="K107" s="26">
        <f t="shared" si="52"/>
        <v>4.081230068900206E-2</v>
      </c>
      <c r="L107" s="28">
        <f t="shared" si="53"/>
        <v>4.0660185787989717E-2</v>
      </c>
      <c r="M107" s="43">
        <f t="shared" si="54"/>
        <v>2.451715825076926E-2</v>
      </c>
      <c r="N107" s="3"/>
      <c r="O107" s="3"/>
      <c r="P107" s="3"/>
    </row>
    <row r="108" spans="2:17" x14ac:dyDescent="0.25">
      <c r="B108" s="20" t="s">
        <v>157</v>
      </c>
      <c r="C108" s="61">
        <v>82.308930000000004</v>
      </c>
      <c r="D108" s="62">
        <v>82.308930000000004</v>
      </c>
      <c r="E108" s="62">
        <v>80.908929999999998</v>
      </c>
      <c r="F108" s="63">
        <f>E114/D114</f>
        <v>0.59891837779679369</v>
      </c>
      <c r="G108" s="61">
        <v>77.365110000000001</v>
      </c>
      <c r="H108" s="62">
        <v>77.365110000000001</v>
      </c>
      <c r="I108" s="62">
        <v>77.365110000000001</v>
      </c>
      <c r="J108" s="63">
        <f t="shared" si="45"/>
        <v>1</v>
      </c>
      <c r="K108" s="27">
        <f t="shared" ref="K108:M109" si="55">(C114-G108)/G108</f>
        <v>-0.87019730211719482</v>
      </c>
      <c r="L108" s="29">
        <f t="shared" si="55"/>
        <v>-0.85019332151146687</v>
      </c>
      <c r="M108" s="63">
        <f t="shared" si="55"/>
        <v>-0.91027802713652195</v>
      </c>
      <c r="N108" s="3"/>
      <c r="O108" s="3"/>
      <c r="P108" s="3"/>
    </row>
    <row r="109" spans="2:17" x14ac:dyDescent="0.25">
      <c r="B109" s="20" t="s">
        <v>158</v>
      </c>
      <c r="C109" s="61">
        <v>0.02</v>
      </c>
      <c r="D109" s="62">
        <v>0.02</v>
      </c>
      <c r="E109" s="62">
        <v>0</v>
      </c>
      <c r="F109" s="63">
        <f>E115/D115</f>
        <v>0.94644761247135001</v>
      </c>
      <c r="G109" s="61">
        <v>1.52</v>
      </c>
      <c r="H109" s="62">
        <v>1.52</v>
      </c>
      <c r="I109" s="62">
        <v>1.5</v>
      </c>
      <c r="J109" s="63">
        <f t="shared" si="45"/>
        <v>0.98684210526315785</v>
      </c>
      <c r="K109" s="27">
        <f t="shared" si="55"/>
        <v>106.80090789473684</v>
      </c>
      <c r="L109" s="29">
        <f t="shared" si="55"/>
        <v>149.07115478947367</v>
      </c>
      <c r="M109" s="63">
        <f t="shared" si="55"/>
        <v>142.92827929999999</v>
      </c>
      <c r="N109" s="3"/>
    </row>
    <row r="110" spans="2:17" x14ac:dyDescent="0.25">
      <c r="B110" s="20" t="s">
        <v>159</v>
      </c>
      <c r="C110" s="126">
        <v>0</v>
      </c>
      <c r="D110" s="62">
        <v>0</v>
      </c>
      <c r="E110" s="62">
        <v>0</v>
      </c>
      <c r="F110" s="18">
        <v>0</v>
      </c>
      <c r="G110" s="126">
        <v>0</v>
      </c>
      <c r="H110" s="62">
        <v>0</v>
      </c>
      <c r="I110" s="62">
        <v>0</v>
      </c>
      <c r="J110" s="18">
        <v>0</v>
      </c>
      <c r="K110" s="30">
        <v>0</v>
      </c>
      <c r="L110" s="22">
        <v>0</v>
      </c>
      <c r="M110" s="35">
        <v>0</v>
      </c>
      <c r="N110" s="3"/>
    </row>
    <row r="111" spans="2:17" x14ac:dyDescent="0.25">
      <c r="B111" s="20" t="s">
        <v>160</v>
      </c>
      <c r="C111" s="126">
        <v>0</v>
      </c>
      <c r="D111" s="62">
        <v>0</v>
      </c>
      <c r="E111" s="62">
        <v>0</v>
      </c>
      <c r="F111" s="18">
        <v>0</v>
      </c>
      <c r="G111" s="126">
        <v>0</v>
      </c>
      <c r="H111" s="62">
        <v>0</v>
      </c>
      <c r="I111" s="62">
        <v>0</v>
      </c>
      <c r="J111" s="18">
        <v>0</v>
      </c>
      <c r="K111" s="30">
        <v>0</v>
      </c>
      <c r="L111" s="22">
        <v>0</v>
      </c>
      <c r="M111" s="35">
        <v>0</v>
      </c>
      <c r="N111" s="3"/>
    </row>
    <row r="112" spans="2:17" x14ac:dyDescent="0.25">
      <c r="B112" s="20" t="s">
        <v>161</v>
      </c>
      <c r="C112" s="61">
        <v>1.04583</v>
      </c>
      <c r="D112" s="127">
        <v>1.020268</v>
      </c>
      <c r="E112" s="62">
        <v>0.53080007000000007</v>
      </c>
      <c r="F112" s="63">
        <f t="shared" ref="F112:F118" si="56">E112/D112</f>
        <v>0.52025553089972443</v>
      </c>
      <c r="G112" s="61">
        <v>1.04583</v>
      </c>
      <c r="H112" s="127">
        <v>1.0333300000000001</v>
      </c>
      <c r="I112" s="62">
        <v>0.7465001899999999</v>
      </c>
      <c r="J112" s="63">
        <f t="shared" ref="J112:J118" si="57">I112/H112</f>
        <v>0.72242186910280337</v>
      </c>
      <c r="K112" s="27">
        <f>(C112-G112)/G112</f>
        <v>0</v>
      </c>
      <c r="L112" s="29">
        <f>(D112-H112)/H112</f>
        <v>-1.2640685937696697E-2</v>
      </c>
      <c r="M112" s="63">
        <f t="shared" ref="M112:M118" si="58">(E112-I112)/I112</f>
        <v>-0.28894851319461801</v>
      </c>
      <c r="N112" s="3"/>
    </row>
    <row r="113" spans="1:17" x14ac:dyDescent="0.25">
      <c r="B113" s="20" t="s">
        <v>162</v>
      </c>
      <c r="C113" s="126">
        <v>2.5214599999999998</v>
      </c>
      <c r="D113" s="62">
        <v>2.5214599999999998</v>
      </c>
      <c r="E113" s="62">
        <v>2.3765273499999999</v>
      </c>
      <c r="F113" s="63">
        <f t="shared" si="56"/>
        <v>0.94252034535546869</v>
      </c>
      <c r="G113" s="126">
        <v>2.5971199999999999</v>
      </c>
      <c r="H113" s="62">
        <v>2.5971199999999999</v>
      </c>
      <c r="I113" s="62">
        <v>2.1988863400000005</v>
      </c>
      <c r="J113" s="63">
        <f t="shared" si="57"/>
        <v>0.8466633578733368</v>
      </c>
      <c r="K113" s="27">
        <f>(C113-G113)/G113</f>
        <v>-2.9132269590931518E-2</v>
      </c>
      <c r="L113" s="29">
        <f>(D113-H113)/H113</f>
        <v>-2.9132269590931518E-2</v>
      </c>
      <c r="M113" s="63">
        <f t="shared" ref="M113:M115" si="59">(E113-I113)/I113</f>
        <v>8.0786808653329212E-2</v>
      </c>
      <c r="N113" s="3"/>
    </row>
    <row r="114" spans="1:17" x14ac:dyDescent="0.25">
      <c r="B114" s="19" t="s">
        <v>61</v>
      </c>
      <c r="C114" s="152">
        <v>10.042199999999999</v>
      </c>
      <c r="D114" s="153">
        <v>11.589810160000001</v>
      </c>
      <c r="E114" s="153">
        <v>6.941350299999999</v>
      </c>
      <c r="F114" s="43">
        <f t="shared" si="56"/>
        <v>0.59891837779679369</v>
      </c>
      <c r="G114" s="128">
        <v>10.014670000000001</v>
      </c>
      <c r="H114" s="129">
        <v>10.014670000000001</v>
      </c>
      <c r="I114" s="129">
        <v>6.6822637599999997</v>
      </c>
      <c r="J114" s="43">
        <f t="shared" si="57"/>
        <v>0.66724752388246433</v>
      </c>
      <c r="K114" s="26">
        <f t="shared" ref="K114:K115" si="60">(C114-G114)/G114</f>
        <v>2.7489672650220847E-3</v>
      </c>
      <c r="L114" s="28">
        <f t="shared" ref="L114:L115" si="61">(D114-H114)/H114</f>
        <v>0.15728328142614784</v>
      </c>
      <c r="M114" s="43">
        <f t="shared" si="59"/>
        <v>3.8772270791058883E-2</v>
      </c>
      <c r="N114" s="3"/>
    </row>
    <row r="115" spans="1:17" x14ac:dyDescent="0.25">
      <c r="B115" s="19" t="s">
        <v>62</v>
      </c>
      <c r="C115" s="152">
        <v>163.85738000000001</v>
      </c>
      <c r="D115" s="153">
        <v>228.10815528000001</v>
      </c>
      <c r="E115" s="153">
        <v>215.89241894999998</v>
      </c>
      <c r="F115" s="43">
        <f t="shared" si="56"/>
        <v>0.94644761247135001</v>
      </c>
      <c r="G115" s="128">
        <v>131.58358000000001</v>
      </c>
      <c r="H115" s="129">
        <v>136.784235</v>
      </c>
      <c r="I115" s="129">
        <v>126.37343747</v>
      </c>
      <c r="J115" s="43">
        <f t="shared" si="57"/>
        <v>0.92388890773852705</v>
      </c>
      <c r="K115" s="26">
        <f t="shared" si="60"/>
        <v>0.24527224445481716</v>
      </c>
      <c r="L115" s="28">
        <f t="shared" si="61"/>
        <v>0.6676494574100591</v>
      </c>
      <c r="M115" s="43">
        <f t="shared" si="59"/>
        <v>0.70836865145217753</v>
      </c>
      <c r="N115" s="3"/>
      <c r="O115" s="3"/>
      <c r="P115" s="3"/>
    </row>
    <row r="116" spans="1:17" x14ac:dyDescent="0.25">
      <c r="A116" s="11"/>
      <c r="B116" s="20" t="s">
        <v>101</v>
      </c>
      <c r="C116" s="61">
        <v>6.2249699999999999</v>
      </c>
      <c r="D116" s="62">
        <v>6.2249699999999999</v>
      </c>
      <c r="E116" s="62">
        <v>7.2048277699999996</v>
      </c>
      <c r="F116" s="63">
        <f t="shared" si="56"/>
        <v>1.1574076292737154</v>
      </c>
      <c r="G116" s="61">
        <v>8.8108299999999993</v>
      </c>
      <c r="H116" s="62">
        <v>8.8108299999999993</v>
      </c>
      <c r="I116" s="62">
        <v>5.2466749999999998</v>
      </c>
      <c r="J116" s="63">
        <f t="shared" si="57"/>
        <v>0.59548022150013113</v>
      </c>
      <c r="K116" s="27">
        <f t="shared" ref="K116:K118" si="62">(C116-G116)/G116</f>
        <v>-0.29348653872563646</v>
      </c>
      <c r="L116" s="29">
        <f t="shared" ref="L116:L118" si="63">(D116-H116)/H116</f>
        <v>-0.29348653872563646</v>
      </c>
      <c r="M116" s="63">
        <f t="shared" si="58"/>
        <v>0.37321785130582702</v>
      </c>
      <c r="N116" s="3"/>
    </row>
    <row r="117" spans="1:17" x14ac:dyDescent="0.25">
      <c r="B117" s="20" t="s">
        <v>88</v>
      </c>
      <c r="C117" s="61">
        <v>147.93680000000001</v>
      </c>
      <c r="D117" s="62">
        <v>206.18977028</v>
      </c>
      <c r="E117" s="62">
        <v>194.28512222999998</v>
      </c>
      <c r="F117" s="63">
        <f t="shared" si="56"/>
        <v>0.94226363396285939</v>
      </c>
      <c r="G117" s="61">
        <v>104.63039000000001</v>
      </c>
      <c r="H117" s="62">
        <v>109.43039</v>
      </c>
      <c r="I117" s="62">
        <v>111.3392327</v>
      </c>
      <c r="J117" s="63">
        <f t="shared" si="57"/>
        <v>1.0174434423563692</v>
      </c>
      <c r="K117" s="27">
        <f t="shared" si="62"/>
        <v>0.41389896377142432</v>
      </c>
      <c r="L117" s="29">
        <f t="shared" si="63"/>
        <v>0.88420940727708275</v>
      </c>
      <c r="M117" s="63">
        <f t="shared" si="58"/>
        <v>0.74498348442453377</v>
      </c>
      <c r="N117" s="3"/>
      <c r="O117" s="11"/>
      <c r="P117" s="11"/>
      <c r="Q117" s="11"/>
    </row>
    <row r="118" spans="1:17" x14ac:dyDescent="0.25">
      <c r="B118" s="20" t="s">
        <v>89</v>
      </c>
      <c r="C118" s="126">
        <v>0.02</v>
      </c>
      <c r="D118" s="62">
        <v>0.02</v>
      </c>
      <c r="E118" s="62">
        <v>0</v>
      </c>
      <c r="F118" s="63">
        <f t="shared" si="56"/>
        <v>0</v>
      </c>
      <c r="G118" s="126">
        <v>0.50075999999999998</v>
      </c>
      <c r="H118" s="62">
        <v>0.78076000000000001</v>
      </c>
      <c r="I118" s="62">
        <v>0.22601499999999999</v>
      </c>
      <c r="J118" s="63">
        <f t="shared" si="57"/>
        <v>0.28948076233413594</v>
      </c>
      <c r="K118" s="27">
        <f t="shared" si="62"/>
        <v>-0.96006070772425911</v>
      </c>
      <c r="L118" s="29">
        <f t="shared" si="63"/>
        <v>-0.97438393360315589</v>
      </c>
      <c r="M118" s="63">
        <f t="shared" si="58"/>
        <v>-1</v>
      </c>
      <c r="N118" s="3"/>
    </row>
    <row r="119" spans="1:17" x14ac:dyDescent="0.25">
      <c r="B119" s="20" t="s">
        <v>90</v>
      </c>
      <c r="C119" s="126">
        <v>0</v>
      </c>
      <c r="D119" s="62">
        <v>0</v>
      </c>
      <c r="E119" s="62">
        <v>0</v>
      </c>
      <c r="F119" s="18">
        <v>0</v>
      </c>
      <c r="G119" s="126">
        <v>0</v>
      </c>
      <c r="H119" s="62">
        <v>0</v>
      </c>
      <c r="I119" s="62">
        <v>0</v>
      </c>
      <c r="J119" s="18">
        <v>0</v>
      </c>
      <c r="K119" s="30">
        <v>0</v>
      </c>
      <c r="L119" s="22">
        <v>0</v>
      </c>
      <c r="M119" s="35">
        <v>0</v>
      </c>
      <c r="N119" s="3"/>
    </row>
    <row r="120" spans="1:17" x14ac:dyDescent="0.25">
      <c r="B120" s="20" t="s">
        <v>93</v>
      </c>
      <c r="C120" s="61">
        <v>9.6756100000000007</v>
      </c>
      <c r="D120" s="127">
        <v>15.673415</v>
      </c>
      <c r="E120" s="62">
        <v>14.402468949999999</v>
      </c>
      <c r="F120" s="63">
        <f>E120/D120</f>
        <v>0.91891071282167924</v>
      </c>
      <c r="G120" s="61">
        <v>17.6416</v>
      </c>
      <c r="H120" s="127">
        <v>17.762255</v>
      </c>
      <c r="I120" s="62">
        <v>9.5615147699999987</v>
      </c>
      <c r="J120" s="63">
        <f>I120/H120</f>
        <v>0.53830523038882161</v>
      </c>
      <c r="K120" s="27">
        <f>(C120-G120)/G120</f>
        <v>-0.45154577816071101</v>
      </c>
      <c r="L120" s="29">
        <f>(D120-H120)/H120</f>
        <v>-0.1175999331166003</v>
      </c>
      <c r="M120" s="63">
        <f>(E120-I120)/I120</f>
        <v>0.50629573832682595</v>
      </c>
      <c r="N120" s="3"/>
    </row>
    <row r="121" spans="1:17" x14ac:dyDescent="0.25">
      <c r="B121" s="20" t="s">
        <v>102</v>
      </c>
      <c r="C121" s="126">
        <v>0</v>
      </c>
      <c r="D121" s="62">
        <v>0</v>
      </c>
      <c r="E121" s="62">
        <v>0</v>
      </c>
      <c r="F121" s="18">
        <v>0</v>
      </c>
      <c r="G121" s="126">
        <v>0</v>
      </c>
      <c r="H121" s="62">
        <v>0</v>
      </c>
      <c r="I121" s="62">
        <v>0</v>
      </c>
      <c r="J121" s="18">
        <v>0</v>
      </c>
      <c r="K121" s="21">
        <v>0</v>
      </c>
      <c r="L121" s="22">
        <v>0</v>
      </c>
      <c r="M121" s="35">
        <v>0</v>
      </c>
      <c r="N121" s="3"/>
    </row>
    <row r="122" spans="1:17" ht="15.75" thickBot="1" x14ac:dyDescent="0.3">
      <c r="B122" s="130" t="s">
        <v>64</v>
      </c>
      <c r="C122" s="131">
        <v>0.22600000000000001</v>
      </c>
      <c r="D122" s="132">
        <v>0.29506694999999999</v>
      </c>
      <c r="E122" s="133">
        <v>0.11402506</v>
      </c>
      <c r="F122" s="37">
        <f t="shared" ref="F122:F128" si="64">E122/D122</f>
        <v>0.38643792535897359</v>
      </c>
      <c r="G122" s="131">
        <v>0.22600000000000001</v>
      </c>
      <c r="H122" s="132">
        <v>0.22600000000000001</v>
      </c>
      <c r="I122" s="133">
        <v>5.0286330000000004E-2</v>
      </c>
      <c r="J122" s="37">
        <f t="shared" ref="J122:J128" si="65">I122/H122</f>
        <v>0.22250588495575221</v>
      </c>
      <c r="K122" s="88">
        <f>(C122-G122)/G122</f>
        <v>0</v>
      </c>
      <c r="L122" s="134">
        <f t="shared" ref="L122:L123" si="66">(D122-H122)/H122</f>
        <v>0.3056059734513274</v>
      </c>
      <c r="M122" s="37">
        <f t="shared" ref="M122:M123" si="67">(E122-I122)/I122</f>
        <v>1.2675160426302732</v>
      </c>
      <c r="N122" s="3"/>
    </row>
    <row r="123" spans="1:17" x14ac:dyDescent="0.25">
      <c r="B123" s="135" t="s">
        <v>91</v>
      </c>
      <c r="C123" s="136">
        <f>C124+C126</f>
        <v>0.24865999999999999</v>
      </c>
      <c r="D123" s="137">
        <f>D124+D126</f>
        <v>2.0234467199999999</v>
      </c>
      <c r="E123" s="137">
        <f>E124+E126</f>
        <v>1.79094672</v>
      </c>
      <c r="F123" s="375">
        <f t="shared" si="64"/>
        <v>0.88509704866357941</v>
      </c>
      <c r="G123" s="136">
        <f>G124+G126</f>
        <v>1.7500000000000002E-2</v>
      </c>
      <c r="H123" s="137">
        <f>H124+H126</f>
        <v>0.42263879999999998</v>
      </c>
      <c r="I123" s="137">
        <f>I124+I126</f>
        <v>1.3418988000000001</v>
      </c>
      <c r="J123" s="375">
        <f t="shared" si="65"/>
        <v>3.1750487650447621</v>
      </c>
      <c r="K123" s="138">
        <f>(C123-G123)/G123</f>
        <v>13.209142857142854</v>
      </c>
      <c r="L123" s="139">
        <f t="shared" si="66"/>
        <v>3.7876501636858704</v>
      </c>
      <c r="M123" s="375">
        <f t="shared" si="67"/>
        <v>0.3346362035646801</v>
      </c>
      <c r="N123" s="3"/>
    </row>
    <row r="124" spans="1:17" x14ac:dyDescent="0.25">
      <c r="B124" s="19" t="s">
        <v>60</v>
      </c>
      <c r="C124" s="128">
        <v>0</v>
      </c>
      <c r="D124" s="129">
        <v>2.5562000000000001E-2</v>
      </c>
      <c r="E124" s="277">
        <v>2.5562000000000001E-2</v>
      </c>
      <c r="F124" s="43">
        <f t="shared" si="64"/>
        <v>1</v>
      </c>
      <c r="G124" s="128">
        <v>1.7500000000000002E-2</v>
      </c>
      <c r="H124" s="129">
        <v>0.03</v>
      </c>
      <c r="I124" s="277">
        <v>0.03</v>
      </c>
      <c r="J124" s="43">
        <f t="shared" si="65"/>
        <v>1</v>
      </c>
      <c r="K124" s="23">
        <v>0</v>
      </c>
      <c r="L124" s="277">
        <v>0</v>
      </c>
      <c r="M124" s="279">
        <v>0</v>
      </c>
      <c r="N124" s="3"/>
    </row>
    <row r="125" spans="1:17" x14ac:dyDescent="0.25">
      <c r="B125" s="20" t="s">
        <v>163</v>
      </c>
      <c r="C125" s="61">
        <v>0</v>
      </c>
      <c r="D125" s="62">
        <v>2.5562000000000001E-2</v>
      </c>
      <c r="E125" s="278">
        <v>2.5562000000000001E-2</v>
      </c>
      <c r="F125" s="63">
        <f t="shared" si="64"/>
        <v>1</v>
      </c>
      <c r="G125" s="61">
        <v>1.7500000000000002E-2</v>
      </c>
      <c r="H125" s="62">
        <v>0.03</v>
      </c>
      <c r="I125" s="278">
        <v>0.03</v>
      </c>
      <c r="J125" s="63">
        <f t="shared" si="65"/>
        <v>1</v>
      </c>
      <c r="K125" s="21">
        <v>0</v>
      </c>
      <c r="L125" s="278">
        <v>0</v>
      </c>
      <c r="M125" s="280">
        <v>0</v>
      </c>
      <c r="N125" s="3"/>
    </row>
    <row r="126" spans="1:17" x14ac:dyDescent="0.25">
      <c r="B126" s="19" t="s">
        <v>62</v>
      </c>
      <c r="C126" s="128">
        <v>0.24865999999999999</v>
      </c>
      <c r="D126" s="129">
        <v>1.9978847200000001</v>
      </c>
      <c r="E126" s="129">
        <v>1.7653847199999999</v>
      </c>
      <c r="F126" s="43">
        <f t="shared" si="64"/>
        <v>0.88362691917479597</v>
      </c>
      <c r="G126" s="128">
        <v>0</v>
      </c>
      <c r="H126" s="129">
        <v>0.39263880000000001</v>
      </c>
      <c r="I126" s="129">
        <v>1.3118988</v>
      </c>
      <c r="J126" s="43">
        <f t="shared" si="65"/>
        <v>3.341235761722988</v>
      </c>
      <c r="K126" s="23">
        <v>0</v>
      </c>
      <c r="L126" s="28">
        <f t="shared" ref="L126:L128" si="68">(D126-H126)/H126</f>
        <v>4.0883527557643307</v>
      </c>
      <c r="M126" s="368">
        <f t="shared" ref="M126:M128" si="69">(E126-I126)/I126</f>
        <v>0.34567141916739297</v>
      </c>
      <c r="N126" s="3"/>
    </row>
    <row r="127" spans="1:17" x14ac:dyDescent="0.25">
      <c r="B127" s="20" t="s">
        <v>94</v>
      </c>
      <c r="C127" s="61">
        <v>1.9359999999999999E-2</v>
      </c>
      <c r="D127" s="127">
        <v>0.25185999999999997</v>
      </c>
      <c r="E127" s="62">
        <v>0.25185999999999997</v>
      </c>
      <c r="F127" s="63">
        <f t="shared" si="64"/>
        <v>1</v>
      </c>
      <c r="G127" s="61">
        <v>0</v>
      </c>
      <c r="H127" s="127">
        <v>0.12523500000000001</v>
      </c>
      <c r="I127" s="62">
        <v>0.12523500000000001</v>
      </c>
      <c r="J127" s="63">
        <f t="shared" si="65"/>
        <v>1</v>
      </c>
      <c r="K127" s="21">
        <v>0</v>
      </c>
      <c r="L127" s="29">
        <f t="shared" si="68"/>
        <v>1.0110991336287776</v>
      </c>
      <c r="M127" s="370">
        <f t="shared" si="69"/>
        <v>1.0110991336287776</v>
      </c>
      <c r="N127" s="3"/>
      <c r="O127" s="3"/>
      <c r="P127" s="3"/>
    </row>
    <row r="128" spans="1:17" ht="15.75" thickBot="1" x14ac:dyDescent="0.3">
      <c r="B128" s="140" t="s">
        <v>95</v>
      </c>
      <c r="C128" s="64">
        <v>0.2293</v>
      </c>
      <c r="D128" s="65">
        <v>1.7460247199999999</v>
      </c>
      <c r="E128" s="65">
        <v>1.5135247199999999</v>
      </c>
      <c r="F128" s="66">
        <f t="shared" si="64"/>
        <v>0.86684037325657115</v>
      </c>
      <c r="G128" s="64">
        <v>0</v>
      </c>
      <c r="H128" s="65">
        <v>0.26740379999999997</v>
      </c>
      <c r="I128" s="65">
        <v>1.1866638</v>
      </c>
      <c r="J128" s="66">
        <f t="shared" si="65"/>
        <v>4.43772227619802</v>
      </c>
      <c r="K128" s="794">
        <v>0</v>
      </c>
      <c r="L128" s="373">
        <f t="shared" si="68"/>
        <v>5.5295434096299312</v>
      </c>
      <c r="M128" s="374">
        <f t="shared" si="69"/>
        <v>0.27544526090709087</v>
      </c>
      <c r="N128" s="3"/>
    </row>
    <row r="129" spans="2:16" x14ac:dyDescent="0.25">
      <c r="B129" s="135" t="s">
        <v>379</v>
      </c>
      <c r="C129" s="136">
        <f>SUM(C130:C132)</f>
        <v>159.23604</v>
      </c>
      <c r="D129" s="137">
        <f>SUM(D130:D132)</f>
        <v>198.02542181000001</v>
      </c>
      <c r="E129" s="137">
        <f>SUM(E130:E132)</f>
        <v>62.752671849999999</v>
      </c>
      <c r="F129" s="375">
        <f>E129/D129</f>
        <v>0.31689199940303359</v>
      </c>
      <c r="G129" s="136">
        <f>SUM(G130:G132)</f>
        <v>115</v>
      </c>
      <c r="H129" s="137">
        <f>SUM(H130:H132)</f>
        <v>114.81402226</v>
      </c>
      <c r="I129" s="137">
        <f>SUM(I130:I132)</f>
        <v>106.67259395999999</v>
      </c>
      <c r="J129" s="375">
        <f>I129/H129</f>
        <v>0.92909029629182838</v>
      </c>
      <c r="K129" s="138">
        <f>(C129-G129)/G129</f>
        <v>0.38466121739130438</v>
      </c>
      <c r="L129" s="139">
        <f t="shared" ref="L129:L134" si="70">(D129-H129)/H129</f>
        <v>0.72474945056419282</v>
      </c>
      <c r="M129" s="375">
        <f t="shared" ref="M129:M134" si="71">(E129-I129)/I129</f>
        <v>-0.41172639081476775</v>
      </c>
      <c r="N129" s="3"/>
    </row>
    <row r="130" spans="2:16" x14ac:dyDescent="0.25">
      <c r="B130" s="19" t="s">
        <v>58</v>
      </c>
      <c r="C130" s="44">
        <v>0.11899</v>
      </c>
      <c r="D130" s="24">
        <v>0.11899</v>
      </c>
      <c r="E130" s="24">
        <v>0.26960528</v>
      </c>
      <c r="F130" s="368">
        <f>E130/D130</f>
        <v>2.2657809899991594</v>
      </c>
      <c r="G130" s="44">
        <v>1.5</v>
      </c>
      <c r="H130" s="24">
        <v>1.92042516</v>
      </c>
      <c r="I130" s="24">
        <v>0.18393175</v>
      </c>
      <c r="J130" s="368">
        <f>I130/H130</f>
        <v>9.5776577932357443E-2</v>
      </c>
      <c r="K130" s="26">
        <f>(C130-G130)/G130</f>
        <v>-0.92067333333333334</v>
      </c>
      <c r="L130" s="28">
        <f t="shared" si="70"/>
        <v>-0.93803976198687178</v>
      </c>
      <c r="M130" s="368">
        <f t="shared" si="71"/>
        <v>0.46578978343869393</v>
      </c>
      <c r="N130" s="3"/>
    </row>
    <row r="131" spans="2:16" x14ac:dyDescent="0.25">
      <c r="B131" s="19" t="s">
        <v>61</v>
      </c>
      <c r="C131" s="44">
        <v>64.117050000000006</v>
      </c>
      <c r="D131" s="24">
        <v>59.529441890000001</v>
      </c>
      <c r="E131" s="24">
        <v>16.60321141</v>
      </c>
      <c r="F131" s="368">
        <f>E131/D131</f>
        <v>0.27890756040817299</v>
      </c>
      <c r="G131" s="44">
        <v>10.5</v>
      </c>
      <c r="H131" s="24">
        <v>10.5</v>
      </c>
      <c r="I131" s="24">
        <v>3.2164223500000002</v>
      </c>
      <c r="J131" s="368">
        <f>I131/H131</f>
        <v>0.30632593809523812</v>
      </c>
      <c r="K131" s="26">
        <f>(C131-G131)/G131</f>
        <v>5.1063857142857145</v>
      </c>
      <c r="L131" s="28">
        <f t="shared" si="70"/>
        <v>4.6694706561904766</v>
      </c>
      <c r="M131" s="368">
        <f t="shared" si="71"/>
        <v>4.16201219967272</v>
      </c>
      <c r="N131" s="3"/>
    </row>
    <row r="132" spans="2:16" x14ac:dyDescent="0.25">
      <c r="B132" s="19" t="s">
        <v>62</v>
      </c>
      <c r="C132" s="44">
        <v>95</v>
      </c>
      <c r="D132" s="24">
        <v>138.37698992</v>
      </c>
      <c r="E132" s="24">
        <v>45.879855159999998</v>
      </c>
      <c r="F132" s="368">
        <f>E132/D132</f>
        <v>0.33155696757477204</v>
      </c>
      <c r="G132" s="44">
        <v>103</v>
      </c>
      <c r="H132" s="24">
        <v>102.39359709999999</v>
      </c>
      <c r="I132" s="24">
        <v>103.27223985999998</v>
      </c>
      <c r="J132" s="368">
        <f>I132/H132</f>
        <v>1.0085810322606588</v>
      </c>
      <c r="K132" s="26">
        <f>(C132-G132)/G132</f>
        <v>-7.7669902912621352E-2</v>
      </c>
      <c r="L132" s="28">
        <f t="shared" si="70"/>
        <v>0.3514222943535989</v>
      </c>
      <c r="M132" s="368">
        <f t="shared" si="71"/>
        <v>-0.55573874235519072</v>
      </c>
      <c r="N132" s="3"/>
      <c r="O132" s="3"/>
      <c r="P132" s="3"/>
    </row>
    <row r="133" spans="2:16" x14ac:dyDescent="0.25">
      <c r="B133" s="20" t="s">
        <v>101</v>
      </c>
      <c r="C133" s="61">
        <v>0</v>
      </c>
      <c r="D133" s="127">
        <v>0</v>
      </c>
      <c r="E133" s="127">
        <v>0</v>
      </c>
      <c r="F133" s="555">
        <v>0</v>
      </c>
      <c r="G133" s="61">
        <v>0</v>
      </c>
      <c r="H133" s="127">
        <v>0</v>
      </c>
      <c r="I133" s="62">
        <v>11.2820891</v>
      </c>
      <c r="J133" s="555">
        <v>0</v>
      </c>
      <c r="K133" s="21">
        <v>0</v>
      </c>
      <c r="L133" s="278">
        <v>0</v>
      </c>
      <c r="M133" s="280">
        <v>0</v>
      </c>
      <c r="N133" s="3"/>
    </row>
    <row r="134" spans="2:16" x14ac:dyDescent="0.25">
      <c r="B134" s="20" t="s">
        <v>88</v>
      </c>
      <c r="C134" s="61">
        <v>95</v>
      </c>
      <c r="D134" s="62">
        <v>138.37698992</v>
      </c>
      <c r="E134" s="62">
        <v>33.19140616</v>
      </c>
      <c r="F134" s="370">
        <f>E134/D134</f>
        <v>0.23986217780274721</v>
      </c>
      <c r="G134" s="61">
        <v>103</v>
      </c>
      <c r="H134" s="62">
        <v>102.39359709999999</v>
      </c>
      <c r="I134" s="62">
        <v>83.569949459999989</v>
      </c>
      <c r="J134" s="370">
        <f>I134/H134</f>
        <v>0.81616382104814245</v>
      </c>
      <c r="K134" s="27">
        <f>(C134-G134)/G134</f>
        <v>-7.7669902912621352E-2</v>
      </c>
      <c r="L134" s="29">
        <f t="shared" si="70"/>
        <v>0.3514222943535989</v>
      </c>
      <c r="M134" s="63">
        <f t="shared" si="71"/>
        <v>-0.60283084560333766</v>
      </c>
      <c r="N134" s="3"/>
    </row>
    <row r="135" spans="2:16" x14ac:dyDescent="0.25">
      <c r="B135" s="20" t="s">
        <v>89</v>
      </c>
      <c r="C135" s="61"/>
      <c r="D135" s="62"/>
      <c r="E135" s="62"/>
      <c r="F135" s="547">
        <v>0</v>
      </c>
      <c r="G135" s="61">
        <v>0</v>
      </c>
      <c r="H135" s="62">
        <v>0</v>
      </c>
      <c r="I135" s="62">
        <v>0</v>
      </c>
      <c r="J135" s="547">
        <v>0</v>
      </c>
      <c r="K135" s="21">
        <v>0</v>
      </c>
      <c r="L135" s="278">
        <v>0</v>
      </c>
      <c r="M135" s="280">
        <v>0</v>
      </c>
      <c r="N135" s="3"/>
    </row>
    <row r="136" spans="2:16" ht="15.75" thickBot="1" x14ac:dyDescent="0.3">
      <c r="B136" s="685" t="s">
        <v>93</v>
      </c>
      <c r="C136" s="446">
        <v>0</v>
      </c>
      <c r="D136" s="452">
        <v>0</v>
      </c>
      <c r="E136" s="452">
        <v>12.688449</v>
      </c>
      <c r="F136" s="686">
        <v>0</v>
      </c>
      <c r="G136" s="446">
        <v>0</v>
      </c>
      <c r="H136" s="452">
        <v>0</v>
      </c>
      <c r="I136" s="452">
        <v>8.4202013000000004</v>
      </c>
      <c r="J136" s="686">
        <v>0</v>
      </c>
      <c r="K136" s="794">
        <v>0</v>
      </c>
      <c r="L136" s="409">
        <v>0</v>
      </c>
      <c r="M136" s="430">
        <v>0</v>
      </c>
      <c r="N136" s="3"/>
    </row>
    <row r="137" spans="2:16" x14ac:dyDescent="0.25">
      <c r="B137" s="135" t="s">
        <v>278</v>
      </c>
      <c r="C137" s="136">
        <v>0</v>
      </c>
      <c r="D137" s="137">
        <v>1.37418</v>
      </c>
      <c r="E137" s="137">
        <v>1.37418</v>
      </c>
      <c r="F137" s="375">
        <f>E137/D137</f>
        <v>1</v>
      </c>
      <c r="G137" s="136">
        <v>0.75431999999999999</v>
      </c>
      <c r="H137" s="137">
        <v>1.2674291000000002</v>
      </c>
      <c r="I137" s="137">
        <v>0.3389991</v>
      </c>
      <c r="J137" s="391">
        <f>I137/H137</f>
        <v>0.26746987267374556</v>
      </c>
      <c r="K137" s="138">
        <f>(C137-G137)/G137</f>
        <v>-1</v>
      </c>
      <c r="L137" s="139">
        <f t="shared" ref="L137:L139" si="72">(D137-H137)/H137</f>
        <v>8.422632871534963E-2</v>
      </c>
      <c r="M137" s="375">
        <f t="shared" ref="M137:M139" si="73">(E137-I137)/I137</f>
        <v>3.0536390804577351</v>
      </c>
      <c r="N137" s="3"/>
    </row>
    <row r="138" spans="2:16" x14ac:dyDescent="0.25">
      <c r="B138" s="19" t="s">
        <v>62</v>
      </c>
      <c r="C138" s="44">
        <v>0</v>
      </c>
      <c r="D138" s="24">
        <v>1.37418</v>
      </c>
      <c r="E138" s="24">
        <v>1.37418</v>
      </c>
      <c r="F138" s="368">
        <f>E138/D138</f>
        <v>1</v>
      </c>
      <c r="G138" s="44">
        <v>0.75431999999999999</v>
      </c>
      <c r="H138" s="24">
        <v>1.2674291000000002</v>
      </c>
      <c r="I138" s="24">
        <v>0.3389991</v>
      </c>
      <c r="J138" s="507">
        <f>I138/H138</f>
        <v>0.26746987267374556</v>
      </c>
      <c r="K138" s="26">
        <f>(C138-G138)/G138</f>
        <v>-1</v>
      </c>
      <c r="L138" s="28">
        <f t="shared" si="72"/>
        <v>8.422632871534963E-2</v>
      </c>
      <c r="M138" s="368">
        <f t="shared" si="73"/>
        <v>3.0536390804577351</v>
      </c>
      <c r="N138" s="3"/>
    </row>
    <row r="139" spans="2:16" x14ac:dyDescent="0.25">
      <c r="B139" s="20" t="s">
        <v>94</v>
      </c>
      <c r="C139" s="61">
        <v>0</v>
      </c>
      <c r="D139" s="127">
        <v>1.37418</v>
      </c>
      <c r="E139" s="62">
        <v>1.37418</v>
      </c>
      <c r="F139" s="370">
        <f>E139/D139</f>
        <v>1</v>
      </c>
      <c r="G139" s="61">
        <v>0</v>
      </c>
      <c r="H139" s="127">
        <v>0.3389991</v>
      </c>
      <c r="I139" s="62">
        <v>0.3389991</v>
      </c>
      <c r="J139" s="695">
        <f>I139/H139</f>
        <v>1</v>
      </c>
      <c r="K139" s="61">
        <v>0</v>
      </c>
      <c r="L139" s="29">
        <f t="shared" si="72"/>
        <v>3.0536390804577351</v>
      </c>
      <c r="M139" s="370">
        <f t="shared" si="73"/>
        <v>3.0536390804577351</v>
      </c>
      <c r="N139" s="3"/>
    </row>
    <row r="140" spans="2:16" ht="15.75" thickBot="1" x14ac:dyDescent="0.3">
      <c r="B140" s="140" t="s">
        <v>95</v>
      </c>
      <c r="C140" s="545">
        <v>0</v>
      </c>
      <c r="D140" s="409">
        <v>0</v>
      </c>
      <c r="E140" s="409">
        <v>0</v>
      </c>
      <c r="F140" s="548">
        <v>0</v>
      </c>
      <c r="G140" s="545">
        <v>0</v>
      </c>
      <c r="H140" s="409">
        <v>0</v>
      </c>
      <c r="I140" s="409">
        <v>0</v>
      </c>
      <c r="J140" s="793">
        <v>0</v>
      </c>
      <c r="K140" s="794">
        <v>0</v>
      </c>
      <c r="L140" s="409">
        <v>0</v>
      </c>
      <c r="M140" s="430">
        <v>0</v>
      </c>
      <c r="N140" s="3"/>
    </row>
    <row r="141" spans="2:16" x14ac:dyDescent="0.25">
      <c r="B141" s="17"/>
    </row>
    <row r="142" spans="2:16" ht="15.75" thickBot="1" x14ac:dyDescent="0.3">
      <c r="B142" s="5" t="s">
        <v>136</v>
      </c>
      <c r="C142" s="87"/>
      <c r="D142" s="87"/>
      <c r="E142" s="87"/>
      <c r="G142" s="87"/>
      <c r="H142" s="87"/>
      <c r="I142" s="87"/>
    </row>
    <row r="143" spans="2:16" x14ac:dyDescent="0.25">
      <c r="B143" s="977" t="s">
        <v>7</v>
      </c>
      <c r="C143" s="902">
        <v>2022</v>
      </c>
      <c r="D143" s="903"/>
      <c r="E143" s="903"/>
      <c r="F143" s="896"/>
      <c r="G143" s="902">
        <v>2021</v>
      </c>
      <c r="H143" s="903"/>
      <c r="I143" s="903"/>
      <c r="J143" s="896"/>
      <c r="K143" s="902" t="s">
        <v>209</v>
      </c>
      <c r="L143" s="903"/>
      <c r="M143" s="980"/>
    </row>
    <row r="144" spans="2:16" ht="23.25" customHeight="1" x14ac:dyDescent="0.25">
      <c r="B144" s="978"/>
      <c r="C144" s="981" t="s">
        <v>97</v>
      </c>
      <c r="D144" s="983" t="s">
        <v>98</v>
      </c>
      <c r="E144" s="985" t="s">
        <v>152</v>
      </c>
      <c r="F144" s="986" t="s">
        <v>155</v>
      </c>
      <c r="G144" s="981" t="s">
        <v>99</v>
      </c>
      <c r="H144" s="983" t="s">
        <v>100</v>
      </c>
      <c r="I144" s="985" t="s">
        <v>153</v>
      </c>
      <c r="J144" s="986" t="s">
        <v>154</v>
      </c>
      <c r="K144" s="981" t="s">
        <v>292</v>
      </c>
      <c r="L144" s="983" t="s">
        <v>293</v>
      </c>
      <c r="M144" s="989" t="s">
        <v>294</v>
      </c>
    </row>
    <row r="145" spans="2:17" ht="22.5" customHeight="1" thickBot="1" x14ac:dyDescent="0.3">
      <c r="B145" s="979"/>
      <c r="C145" s="982"/>
      <c r="D145" s="984"/>
      <c r="E145" s="975"/>
      <c r="F145" s="987"/>
      <c r="G145" s="982"/>
      <c r="H145" s="984"/>
      <c r="I145" s="975"/>
      <c r="J145" s="987"/>
      <c r="K145" s="982"/>
      <c r="L145" s="988"/>
      <c r="M145" s="990"/>
    </row>
    <row r="146" spans="2:17" x14ac:dyDescent="0.25">
      <c r="B146" s="575" t="s">
        <v>167</v>
      </c>
      <c r="C146" s="213">
        <f>C149+C169+C175+C183</f>
        <v>559.33955000000003</v>
      </c>
      <c r="D146" s="194">
        <f>D149+D169+D175+D183</f>
        <v>605.33249842000009</v>
      </c>
      <c r="E146" s="194">
        <f>E149+E169+E175+E183</f>
        <v>483.13443145000008</v>
      </c>
      <c r="F146" s="195">
        <f t="shared" ref="F146:F155" si="74">E146/D146</f>
        <v>0.7981306682047411</v>
      </c>
      <c r="G146" s="213">
        <f>G149+G169+G175+G183</f>
        <v>403.20053999999999</v>
      </c>
      <c r="H146" s="194">
        <f>H149+H169+H175+H183</f>
        <v>410.50610660000001</v>
      </c>
      <c r="I146" s="194">
        <f>I149+I169+I175+I183</f>
        <v>382.92743105</v>
      </c>
      <c r="J146" s="195">
        <f t="shared" ref="J146:J155" si="75">I146/H146</f>
        <v>0.93281786773303021</v>
      </c>
      <c r="K146" s="538">
        <f>(C146-G146)/G146</f>
        <v>0.38724901013277424</v>
      </c>
      <c r="L146" s="539">
        <f t="shared" ref="L146:L147" si="76">(D146-H146)/H146</f>
        <v>0.47460047168029162</v>
      </c>
      <c r="M146" s="195">
        <f t="shared" ref="M146:M147" si="77">(E146-I146)/I146</f>
        <v>0.26168665985936052</v>
      </c>
      <c r="N146" s="3"/>
      <c r="O146" s="531"/>
      <c r="P146" s="531"/>
      <c r="Q146" s="531"/>
    </row>
    <row r="147" spans="2:17" x14ac:dyDescent="0.25">
      <c r="B147" s="571" t="s">
        <v>275</v>
      </c>
      <c r="C147" s="811">
        <f>C149+C169</f>
        <v>288.98455000000001</v>
      </c>
      <c r="D147" s="812">
        <f t="shared" ref="D147:E147" si="78">D149+D169</f>
        <v>328.10979160000005</v>
      </c>
      <c r="E147" s="562">
        <f t="shared" si="78"/>
        <v>310.01764823000002</v>
      </c>
      <c r="F147" s="572">
        <f t="shared" si="74"/>
        <v>0.94485948352295368</v>
      </c>
      <c r="G147" s="811">
        <f>G149+G169</f>
        <v>287.44621999999998</v>
      </c>
      <c r="H147" s="812">
        <f t="shared" ref="H147:I147" si="79">H149+H169</f>
        <v>294.42465523999999</v>
      </c>
      <c r="I147" s="562">
        <f t="shared" si="79"/>
        <v>275.91583799</v>
      </c>
      <c r="J147" s="572">
        <f t="shared" si="75"/>
        <v>0.93713564091664625</v>
      </c>
      <c r="K147" s="573">
        <f>(C147-G147)/G147</f>
        <v>5.3517141397790187E-3</v>
      </c>
      <c r="L147" s="574">
        <f t="shared" si="76"/>
        <v>0.11441003924260912</v>
      </c>
      <c r="M147" s="572">
        <f t="shared" si="77"/>
        <v>0.12359497188862341</v>
      </c>
      <c r="N147" s="3"/>
      <c r="O147" s="3"/>
      <c r="P147" s="3"/>
      <c r="Q147" s="3"/>
    </row>
    <row r="148" spans="2:17" ht="15.75" thickBot="1" x14ac:dyDescent="0.3">
      <c r="B148" s="541" t="s">
        <v>276</v>
      </c>
      <c r="C148" s="566">
        <f>C175+C183</f>
        <v>270.35500000000002</v>
      </c>
      <c r="D148" s="567">
        <f>D175+D183</f>
        <v>277.22270682000004</v>
      </c>
      <c r="E148" s="567">
        <f>E175+E183</f>
        <v>173.11678322</v>
      </c>
      <c r="F148" s="568">
        <f t="shared" si="74"/>
        <v>0.62446826670805244</v>
      </c>
      <c r="G148" s="566">
        <f>G175+G183</f>
        <v>115.75432000000001</v>
      </c>
      <c r="H148" s="567">
        <f>H175+H183</f>
        <v>116.08145136</v>
      </c>
      <c r="I148" s="567">
        <f>I175+I183</f>
        <v>107.01159305999998</v>
      </c>
      <c r="J148" s="568">
        <f t="shared" si="75"/>
        <v>0.92186642918624495</v>
      </c>
      <c r="K148" s="573">
        <f>(C148-G148)/G148</f>
        <v>1.3355931769976275</v>
      </c>
      <c r="L148" s="574">
        <f t="shared" ref="L148" si="80">(D148-H148)/H148</f>
        <v>1.388174024119128</v>
      </c>
      <c r="M148" s="572">
        <f t="shared" ref="M148" si="81">(E148-I148)/I148</f>
        <v>0.61773858578981922</v>
      </c>
      <c r="N148" s="3"/>
    </row>
    <row r="149" spans="2:17" x14ac:dyDescent="0.25">
      <c r="B149" s="120" t="s">
        <v>172</v>
      </c>
      <c r="C149" s="121">
        <f>C150+C151+C152+C153+C160+C161+C168</f>
        <v>288.70442000000003</v>
      </c>
      <c r="D149" s="122">
        <f>D150+D151+D152+D153+D160+D161+D168</f>
        <v>327.21398880000004</v>
      </c>
      <c r="E149" s="122">
        <f>E150+E151+E152+E153+E160+E161+E168</f>
        <v>309.12184543000001</v>
      </c>
      <c r="F149" s="365">
        <f t="shared" si="74"/>
        <v>0.94470852717406795</v>
      </c>
      <c r="G149" s="121">
        <f>G150+G151+G152+G153+G160+G161+G168</f>
        <v>287.42872</v>
      </c>
      <c r="H149" s="122">
        <f>H150+H151+H152+H153+H160+H161+H168</f>
        <v>294.00201643999998</v>
      </c>
      <c r="I149" s="122">
        <f>I150+I151+I152+I153+I160+I161+I168</f>
        <v>274.57393918999998</v>
      </c>
      <c r="J149" s="365">
        <f t="shared" si="75"/>
        <v>0.93391855782062339</v>
      </c>
      <c r="K149" s="123">
        <f t="shared" ref="K149:K155" si="82">(C149-G149)/G149</f>
        <v>4.4383177853626766E-3</v>
      </c>
      <c r="L149" s="124">
        <f t="shared" ref="L149:L155" si="83">(D149-H149)/H149</f>
        <v>0.11296511759393994</v>
      </c>
      <c r="M149" s="365">
        <f t="shared" ref="M149:M155" si="84">(E149-I149)/I149</f>
        <v>0.12582369012120095</v>
      </c>
      <c r="N149" s="3"/>
    </row>
    <row r="150" spans="2:17" x14ac:dyDescent="0.25">
      <c r="B150" s="19" t="s">
        <v>57</v>
      </c>
      <c r="C150" s="44">
        <v>44.105539999999998</v>
      </c>
      <c r="D150" s="24">
        <v>44.320379000000003</v>
      </c>
      <c r="E150" s="24">
        <v>38.987201440000007</v>
      </c>
      <c r="F150" s="43">
        <f t="shared" si="74"/>
        <v>0.87966760031542157</v>
      </c>
      <c r="G150" s="44">
        <v>42.061750000000004</v>
      </c>
      <c r="H150" s="24">
        <v>42.328237000000001</v>
      </c>
      <c r="I150" s="24">
        <v>40.235891359999997</v>
      </c>
      <c r="J150" s="43">
        <f t="shared" si="75"/>
        <v>0.95056856159636405</v>
      </c>
      <c r="K150" s="26">
        <f t="shared" si="82"/>
        <v>4.8590227463193851E-2</v>
      </c>
      <c r="L150" s="28">
        <f t="shared" si="83"/>
        <v>4.7064138296144982E-2</v>
      </c>
      <c r="M150" s="43">
        <f t="shared" si="84"/>
        <v>-3.103423033002219E-2</v>
      </c>
      <c r="N150" s="3"/>
    </row>
    <row r="151" spans="2:17" x14ac:dyDescent="0.25">
      <c r="B151" s="19" t="s">
        <v>58</v>
      </c>
      <c r="C151" s="44">
        <v>21.176909999999999</v>
      </c>
      <c r="D151" s="125">
        <v>23.528949999999998</v>
      </c>
      <c r="E151" s="24">
        <v>19.366467080000003</v>
      </c>
      <c r="F151" s="43">
        <f t="shared" si="74"/>
        <v>0.82309100406095492</v>
      </c>
      <c r="G151" s="44">
        <v>20.954660000000001</v>
      </c>
      <c r="H151" s="125">
        <v>22.073314439999997</v>
      </c>
      <c r="I151" s="24">
        <v>19.400324260000001</v>
      </c>
      <c r="J151" s="43">
        <f t="shared" si="75"/>
        <v>0.87890399571547095</v>
      </c>
      <c r="K151" s="26">
        <f t="shared" si="82"/>
        <v>1.0606232694780013E-2</v>
      </c>
      <c r="L151" s="28">
        <f t="shared" si="83"/>
        <v>6.5945491056938033E-2</v>
      </c>
      <c r="M151" s="43">
        <f t="shared" si="84"/>
        <v>-1.7451862941180688E-3</v>
      </c>
      <c r="N151" s="3"/>
      <c r="O151" s="3"/>
      <c r="P151" s="3"/>
      <c r="Q151" s="3"/>
    </row>
    <row r="152" spans="2:17" x14ac:dyDescent="0.25">
      <c r="B152" s="19" t="s">
        <v>59</v>
      </c>
      <c r="C152" s="44">
        <v>0.06</v>
      </c>
      <c r="D152" s="24">
        <v>0.06</v>
      </c>
      <c r="E152" s="24">
        <v>3.3168000000000004E-3</v>
      </c>
      <c r="F152" s="43">
        <f t="shared" si="74"/>
        <v>5.528000000000001E-2</v>
      </c>
      <c r="G152" s="44">
        <v>0.06</v>
      </c>
      <c r="H152" s="24">
        <v>0.06</v>
      </c>
      <c r="I152" s="24">
        <v>2.1239479999999998E-2</v>
      </c>
      <c r="J152" s="43">
        <f t="shared" si="75"/>
        <v>0.35399133333333332</v>
      </c>
      <c r="K152" s="26">
        <f t="shared" si="82"/>
        <v>0</v>
      </c>
      <c r="L152" s="28">
        <f t="shared" si="83"/>
        <v>0</v>
      </c>
      <c r="M152" s="43">
        <f t="shared" si="84"/>
        <v>-0.84383798473408944</v>
      </c>
      <c r="N152" s="3"/>
    </row>
    <row r="153" spans="2:17" x14ac:dyDescent="0.25">
      <c r="B153" s="19" t="s">
        <v>60</v>
      </c>
      <c r="C153" s="44">
        <v>84.982249999999993</v>
      </c>
      <c r="D153" s="24">
        <v>85.034165029999997</v>
      </c>
      <c r="E153" s="24">
        <v>84.452533650000007</v>
      </c>
      <c r="F153" s="43">
        <f t="shared" si="74"/>
        <v>0.99316002715150087</v>
      </c>
      <c r="G153" s="44">
        <v>82.528059999999996</v>
      </c>
      <c r="H153" s="24">
        <v>82.515559999999994</v>
      </c>
      <c r="I153" s="24">
        <v>81.81049652999998</v>
      </c>
      <c r="J153" s="43">
        <f t="shared" si="75"/>
        <v>0.9914553876868798</v>
      </c>
      <c r="K153" s="26">
        <f t="shared" si="82"/>
        <v>2.9737643172516075E-2</v>
      </c>
      <c r="L153" s="28">
        <f t="shared" si="83"/>
        <v>3.0522789035183226E-2</v>
      </c>
      <c r="M153" s="43">
        <f t="shared" si="84"/>
        <v>3.2294598273599144E-2</v>
      </c>
      <c r="N153" s="3"/>
      <c r="O153" s="3"/>
      <c r="P153" s="3"/>
    </row>
    <row r="154" spans="2:17" x14ac:dyDescent="0.25">
      <c r="B154" s="20" t="s">
        <v>157</v>
      </c>
      <c r="C154" s="61">
        <v>81.545529999999999</v>
      </c>
      <c r="D154" s="62">
        <v>81.545529999999999</v>
      </c>
      <c r="E154" s="62">
        <v>81.545529999999999</v>
      </c>
      <c r="F154" s="63">
        <f t="shared" si="74"/>
        <v>1</v>
      </c>
      <c r="G154" s="61">
        <v>77.365110000000001</v>
      </c>
      <c r="H154" s="62">
        <v>77.365110000000001</v>
      </c>
      <c r="I154" s="62">
        <v>77.365110000000001</v>
      </c>
      <c r="J154" s="63">
        <f t="shared" si="75"/>
        <v>1</v>
      </c>
      <c r="K154" s="27">
        <f t="shared" si="82"/>
        <v>5.4034951931174115E-2</v>
      </c>
      <c r="L154" s="29">
        <f t="shared" si="83"/>
        <v>5.4034951931174115E-2</v>
      </c>
      <c r="M154" s="63">
        <f t="shared" si="84"/>
        <v>5.4034951931174115E-2</v>
      </c>
      <c r="N154" s="3"/>
      <c r="O154" s="3"/>
      <c r="P154" s="3"/>
    </row>
    <row r="155" spans="2:17" x14ac:dyDescent="0.25">
      <c r="B155" s="20" t="s">
        <v>158</v>
      </c>
      <c r="C155" s="61">
        <v>0.02</v>
      </c>
      <c r="D155" s="62">
        <v>0.02</v>
      </c>
      <c r="E155" s="62">
        <v>0</v>
      </c>
      <c r="F155" s="63">
        <f t="shared" si="74"/>
        <v>0</v>
      </c>
      <c r="G155" s="61">
        <v>1.52</v>
      </c>
      <c r="H155" s="62">
        <v>1.52</v>
      </c>
      <c r="I155" s="62">
        <v>1.5</v>
      </c>
      <c r="J155" s="63">
        <f t="shared" si="75"/>
        <v>0.98684210526315785</v>
      </c>
      <c r="K155" s="27">
        <f t="shared" si="82"/>
        <v>-0.98684210526315785</v>
      </c>
      <c r="L155" s="29">
        <f t="shared" si="83"/>
        <v>-0.98684210526315785</v>
      </c>
      <c r="M155" s="63">
        <f t="shared" si="84"/>
        <v>-1</v>
      </c>
      <c r="N155" s="3"/>
    </row>
    <row r="156" spans="2:17" x14ac:dyDescent="0.25">
      <c r="B156" s="20" t="s">
        <v>159</v>
      </c>
      <c r="C156" s="126">
        <v>0</v>
      </c>
      <c r="D156" s="62">
        <v>0</v>
      </c>
      <c r="E156" s="62">
        <v>0</v>
      </c>
      <c r="F156" s="18">
        <v>0</v>
      </c>
      <c r="G156" s="126">
        <v>0</v>
      </c>
      <c r="H156" s="62">
        <v>0</v>
      </c>
      <c r="I156" s="62">
        <v>0</v>
      </c>
      <c r="J156" s="18">
        <v>0</v>
      </c>
      <c r="K156" s="30">
        <v>0</v>
      </c>
      <c r="L156" s="22">
        <v>0</v>
      </c>
      <c r="M156" s="35">
        <v>0</v>
      </c>
      <c r="N156" s="3"/>
    </row>
    <row r="157" spans="2:17" x14ac:dyDescent="0.25">
      <c r="B157" s="20" t="s">
        <v>160</v>
      </c>
      <c r="C157" s="126">
        <v>0</v>
      </c>
      <c r="D157" s="62">
        <v>0</v>
      </c>
      <c r="E157" s="62">
        <v>0</v>
      </c>
      <c r="F157" s="18">
        <v>0</v>
      </c>
      <c r="G157" s="126">
        <v>0</v>
      </c>
      <c r="H157" s="62">
        <v>0</v>
      </c>
      <c r="I157" s="62">
        <v>0</v>
      </c>
      <c r="J157" s="18">
        <v>0</v>
      </c>
      <c r="K157" s="30">
        <v>0</v>
      </c>
      <c r="L157" s="22">
        <v>0</v>
      </c>
      <c r="M157" s="35">
        <v>0</v>
      </c>
      <c r="N157" s="3"/>
    </row>
    <row r="158" spans="2:17" x14ac:dyDescent="0.25">
      <c r="B158" s="20" t="s">
        <v>161</v>
      </c>
      <c r="C158" s="61">
        <v>1.04583</v>
      </c>
      <c r="D158" s="127">
        <v>1.04583</v>
      </c>
      <c r="E158" s="62">
        <v>0.62362606000000009</v>
      </c>
      <c r="F158" s="63">
        <f t="shared" ref="F158:F164" si="85">E158/D158</f>
        <v>0.59629773481349746</v>
      </c>
      <c r="G158" s="61">
        <v>1.04583</v>
      </c>
      <c r="H158" s="127">
        <v>1.0333300000000001</v>
      </c>
      <c r="I158" s="62">
        <v>0.7465001899999999</v>
      </c>
      <c r="J158" s="63">
        <f t="shared" ref="J158:J164" si="86">I158/H158</f>
        <v>0.72242186910280337</v>
      </c>
      <c r="K158" s="27">
        <f>(C158-G158)/G158</f>
        <v>0</v>
      </c>
      <c r="L158" s="29">
        <f>(D158-H158)/H158</f>
        <v>1.2096813215526457E-2</v>
      </c>
      <c r="M158" s="63">
        <f t="shared" ref="M158:M164" si="87">(E158-I158)/I158</f>
        <v>-0.16460026621024682</v>
      </c>
      <c r="N158" s="3"/>
    </row>
    <row r="159" spans="2:17" x14ac:dyDescent="0.25">
      <c r="B159" s="20" t="s">
        <v>162</v>
      </c>
      <c r="C159" s="126">
        <v>2.3708900000000002</v>
      </c>
      <c r="D159" s="62">
        <v>2.4228050300000001</v>
      </c>
      <c r="E159" s="62">
        <v>2.2833775899999997</v>
      </c>
      <c r="F159" s="63">
        <f t="shared" si="85"/>
        <v>0.94245205938011434</v>
      </c>
      <c r="G159" s="126">
        <v>2.5971199999999999</v>
      </c>
      <c r="H159" s="62">
        <v>2.5971199999999999</v>
      </c>
      <c r="I159" s="62">
        <v>2.1988863400000005</v>
      </c>
      <c r="J159" s="63">
        <f t="shared" si="86"/>
        <v>0.8466633578733368</v>
      </c>
      <c r="K159" s="27">
        <f>(C159-G159)/G159</f>
        <v>-8.7108027353375944E-2</v>
      </c>
      <c r="L159" s="29">
        <f>(D159-H159)/H159</f>
        <v>-6.7118565949975256E-2</v>
      </c>
      <c r="M159" s="63">
        <f t="shared" ref="M159" si="88">(E159-I159)/I159</f>
        <v>3.842456450022752E-2</v>
      </c>
      <c r="N159" s="3"/>
    </row>
    <row r="160" spans="2:17" x14ac:dyDescent="0.25">
      <c r="B160" s="19" t="s">
        <v>61</v>
      </c>
      <c r="C160" s="128">
        <v>10.014670000000001</v>
      </c>
      <c r="D160" s="129">
        <v>11.021117569999999</v>
      </c>
      <c r="E160" s="129">
        <v>6.2113541799999998</v>
      </c>
      <c r="F160" s="43">
        <f t="shared" si="85"/>
        <v>0.56358660004749406</v>
      </c>
      <c r="G160" s="128">
        <v>10.014670000000001</v>
      </c>
      <c r="H160" s="129">
        <v>10.014670000000001</v>
      </c>
      <c r="I160" s="129">
        <v>6.6822637599999997</v>
      </c>
      <c r="J160" s="43">
        <f t="shared" si="86"/>
        <v>0.66724752388246433</v>
      </c>
      <c r="K160" s="26">
        <f t="shared" ref="K160:K164" si="89">(C160-G160)/G160</f>
        <v>0</v>
      </c>
      <c r="L160" s="28">
        <f t="shared" ref="L160:L164" si="90">(D160-H160)/H160</f>
        <v>0.10049732742067374</v>
      </c>
      <c r="M160" s="43">
        <f t="shared" si="87"/>
        <v>-7.0471564265221373E-2</v>
      </c>
      <c r="N160" s="3"/>
    </row>
    <row r="161" spans="1:17" x14ac:dyDescent="0.25">
      <c r="B161" s="19" t="s">
        <v>62</v>
      </c>
      <c r="C161" s="128">
        <v>128.13905</v>
      </c>
      <c r="D161" s="129">
        <v>163.0233772</v>
      </c>
      <c r="E161" s="129">
        <v>160.04506893999999</v>
      </c>
      <c r="F161" s="43">
        <f t="shared" si="85"/>
        <v>0.98173079032495958</v>
      </c>
      <c r="G161" s="128">
        <v>131.58358000000001</v>
      </c>
      <c r="H161" s="129">
        <v>136.784235</v>
      </c>
      <c r="I161" s="129">
        <v>126.37343747</v>
      </c>
      <c r="J161" s="43">
        <f t="shared" si="86"/>
        <v>0.92388890773852705</v>
      </c>
      <c r="K161" s="26">
        <f t="shared" si="89"/>
        <v>-2.6177506342356806E-2</v>
      </c>
      <c r="L161" s="28">
        <f t="shared" si="90"/>
        <v>0.1918287016043918</v>
      </c>
      <c r="M161" s="43">
        <f t="shared" si="87"/>
        <v>0.26644548208948859</v>
      </c>
      <c r="N161" s="3"/>
      <c r="O161" s="3"/>
      <c r="P161" s="3"/>
    </row>
    <row r="162" spans="1:17" x14ac:dyDescent="0.25">
      <c r="A162" s="11"/>
      <c r="B162" s="20" t="s">
        <v>101</v>
      </c>
      <c r="C162" s="61">
        <v>9.6220999999999997</v>
      </c>
      <c r="D162" s="62">
        <v>9.6220999999999997</v>
      </c>
      <c r="E162" s="62">
        <v>5.5747099399999991</v>
      </c>
      <c r="F162" s="63">
        <f t="shared" si="85"/>
        <v>0.57936520510075751</v>
      </c>
      <c r="G162" s="61">
        <v>8.8108299999999993</v>
      </c>
      <c r="H162" s="62">
        <v>8.8108299999999993</v>
      </c>
      <c r="I162" s="62">
        <v>5.2466749999999998</v>
      </c>
      <c r="J162" s="63">
        <f t="shared" si="86"/>
        <v>0.59548022150013113</v>
      </c>
      <c r="K162" s="27">
        <f t="shared" si="89"/>
        <v>9.2076455907105281E-2</v>
      </c>
      <c r="L162" s="29">
        <f t="shared" si="90"/>
        <v>9.2076455907105281E-2</v>
      </c>
      <c r="M162" s="63">
        <f t="shared" si="87"/>
        <v>6.2522443261684657E-2</v>
      </c>
      <c r="N162" s="3"/>
    </row>
    <row r="163" spans="1:17" x14ac:dyDescent="0.25">
      <c r="B163" s="20" t="s">
        <v>88</v>
      </c>
      <c r="C163" s="61">
        <v>100.57459</v>
      </c>
      <c r="D163" s="62">
        <v>133.57459</v>
      </c>
      <c r="E163" s="62">
        <v>144.05155149000001</v>
      </c>
      <c r="F163" s="63">
        <f t="shared" si="85"/>
        <v>1.0784352884032808</v>
      </c>
      <c r="G163" s="61">
        <v>104.63039000000001</v>
      </c>
      <c r="H163" s="62">
        <v>109.43039</v>
      </c>
      <c r="I163" s="62">
        <v>111.3392327</v>
      </c>
      <c r="J163" s="63">
        <f t="shared" si="86"/>
        <v>1.0174434423563692</v>
      </c>
      <c r="K163" s="27">
        <f t="shared" si="89"/>
        <v>-3.8763116528572672E-2</v>
      </c>
      <c r="L163" s="29">
        <f t="shared" si="90"/>
        <v>0.22063523670161458</v>
      </c>
      <c r="M163" s="63">
        <f t="shared" si="87"/>
        <v>0.29380765428968159</v>
      </c>
      <c r="N163" s="3"/>
      <c r="O163" s="11"/>
      <c r="P163" s="11"/>
      <c r="Q163" s="11"/>
    </row>
    <row r="164" spans="1:17" x14ac:dyDescent="0.25">
      <c r="B164" s="20" t="s">
        <v>89</v>
      </c>
      <c r="C164" s="126">
        <v>0.30076000000000003</v>
      </c>
      <c r="D164" s="62">
        <v>0.30076000000000003</v>
      </c>
      <c r="E164" s="62">
        <v>0</v>
      </c>
      <c r="F164" s="63">
        <f t="shared" si="85"/>
        <v>0</v>
      </c>
      <c r="G164" s="126">
        <v>0.50075999999999998</v>
      </c>
      <c r="H164" s="62">
        <v>0.78076000000000001</v>
      </c>
      <c r="I164" s="62">
        <v>0.22601499999999999</v>
      </c>
      <c r="J164" s="63">
        <f t="shared" si="86"/>
        <v>0.28948076233413594</v>
      </c>
      <c r="K164" s="27">
        <f t="shared" si="89"/>
        <v>-0.39939292275740867</v>
      </c>
      <c r="L164" s="29">
        <f t="shared" si="90"/>
        <v>-0.61478559352425843</v>
      </c>
      <c r="M164" s="63">
        <f t="shared" si="87"/>
        <v>-1</v>
      </c>
      <c r="N164" s="3"/>
    </row>
    <row r="165" spans="1:17" x14ac:dyDescent="0.25">
      <c r="B165" s="20" t="s">
        <v>90</v>
      </c>
      <c r="C165" s="126">
        <v>0</v>
      </c>
      <c r="D165" s="62">
        <v>0</v>
      </c>
      <c r="E165" s="62">
        <v>0</v>
      </c>
      <c r="F165" s="18">
        <v>0</v>
      </c>
      <c r="G165" s="126">
        <v>0</v>
      </c>
      <c r="H165" s="62">
        <v>0</v>
      </c>
      <c r="I165" s="62">
        <v>0</v>
      </c>
      <c r="J165" s="18">
        <v>0</v>
      </c>
      <c r="K165" s="30">
        <v>0</v>
      </c>
      <c r="L165" s="22">
        <v>0</v>
      </c>
      <c r="M165" s="35">
        <v>0</v>
      </c>
      <c r="N165" s="3"/>
    </row>
    <row r="166" spans="1:17" x14ac:dyDescent="0.25">
      <c r="B166" s="20" t="s">
        <v>93</v>
      </c>
      <c r="C166" s="61">
        <v>17.6416</v>
      </c>
      <c r="D166" s="127">
        <v>19.525927199999998</v>
      </c>
      <c r="E166" s="62">
        <v>10.418807510000001</v>
      </c>
      <c r="F166" s="63">
        <f>E166/D166</f>
        <v>0.53358836193960624</v>
      </c>
      <c r="G166" s="61">
        <v>17.6416</v>
      </c>
      <c r="H166" s="127">
        <v>17.762255</v>
      </c>
      <c r="I166" s="62">
        <v>9.5615147699999987</v>
      </c>
      <c r="J166" s="63">
        <f>I166/H166</f>
        <v>0.53830523038882161</v>
      </c>
      <c r="K166" s="27">
        <f>(C166-G166)/G166</f>
        <v>0</v>
      </c>
      <c r="L166" s="29">
        <f>(D166-H166)/H166</f>
        <v>9.9293259780360008E-2</v>
      </c>
      <c r="M166" s="63">
        <f>(E166-I166)/I166</f>
        <v>8.9660766167493147E-2</v>
      </c>
      <c r="N166" s="3"/>
    </row>
    <row r="167" spans="1:17" x14ac:dyDescent="0.25">
      <c r="B167" s="20" t="s">
        <v>102</v>
      </c>
      <c r="C167" s="126">
        <v>0</v>
      </c>
      <c r="D167" s="62">
        <v>0</v>
      </c>
      <c r="E167" s="62">
        <v>0</v>
      </c>
      <c r="F167" s="18">
        <v>0</v>
      </c>
      <c r="G167" s="126">
        <v>0</v>
      </c>
      <c r="H167" s="62">
        <v>0</v>
      </c>
      <c r="I167" s="62">
        <v>0</v>
      </c>
      <c r="J167" s="18">
        <v>0</v>
      </c>
      <c r="K167" s="21">
        <v>0</v>
      </c>
      <c r="L167" s="22">
        <v>0</v>
      </c>
      <c r="M167" s="35">
        <v>0</v>
      </c>
      <c r="N167" s="3"/>
    </row>
    <row r="168" spans="1:17" ht="15.75" thickBot="1" x14ac:dyDescent="0.3">
      <c r="B168" s="130" t="s">
        <v>64</v>
      </c>
      <c r="C168" s="131">
        <v>0.22600000000000001</v>
      </c>
      <c r="D168" s="132">
        <v>0.22600000000000001</v>
      </c>
      <c r="E168" s="133">
        <v>5.5903340000000003E-2</v>
      </c>
      <c r="F168" s="37">
        <f t="shared" ref="F168:F174" si="91">E168/D168</f>
        <v>0.2473599115044248</v>
      </c>
      <c r="G168" s="131">
        <v>0.22600000000000001</v>
      </c>
      <c r="H168" s="132">
        <v>0.22600000000000001</v>
      </c>
      <c r="I168" s="133">
        <v>5.0286330000000004E-2</v>
      </c>
      <c r="J168" s="37">
        <f t="shared" ref="J168:J174" si="92">I168/H168</f>
        <v>0.22250588495575221</v>
      </c>
      <c r="K168" s="88">
        <f>(C168-G168)/G168</f>
        <v>0</v>
      </c>
      <c r="L168" s="134">
        <f t="shared" ref="L168:L171" si="93">(D168-H168)/H168</f>
        <v>0</v>
      </c>
      <c r="M168" s="37">
        <f t="shared" ref="M168:M171" si="94">(E168-I168)/I168</f>
        <v>0.11170053571219053</v>
      </c>
      <c r="N168" s="3"/>
    </row>
    <row r="169" spans="1:17" x14ac:dyDescent="0.25">
      <c r="B169" s="135" t="s">
        <v>91</v>
      </c>
      <c r="C169" s="136">
        <f>C170+C172</f>
        <v>0.28012999999999999</v>
      </c>
      <c r="D169" s="137">
        <f>D170+D172</f>
        <v>0.89580280000000001</v>
      </c>
      <c r="E169" s="137">
        <f>E170+E172</f>
        <v>0.89580280000000001</v>
      </c>
      <c r="F169" s="375">
        <f t="shared" si="91"/>
        <v>1</v>
      </c>
      <c r="G169" s="136">
        <f>G170+G172</f>
        <v>1.7500000000000002E-2</v>
      </c>
      <c r="H169" s="137">
        <f>H170+H172</f>
        <v>0.42263879999999998</v>
      </c>
      <c r="I169" s="137">
        <f>I170+I172</f>
        <v>1.3418988000000001</v>
      </c>
      <c r="J169" s="375">
        <f t="shared" si="92"/>
        <v>3.1750487650447621</v>
      </c>
      <c r="K169" s="138">
        <f>(C169-G169)/G169</f>
        <v>15.007428571428569</v>
      </c>
      <c r="L169" s="139">
        <f t="shared" si="93"/>
        <v>1.1195469985245086</v>
      </c>
      <c r="M169" s="375">
        <f t="shared" si="94"/>
        <v>-0.33243639535261527</v>
      </c>
      <c r="N169" s="3"/>
    </row>
    <row r="170" spans="1:17" x14ac:dyDescent="0.25">
      <c r="B170" s="19" t="s">
        <v>60</v>
      </c>
      <c r="C170" s="128">
        <v>1.7500000000000002E-2</v>
      </c>
      <c r="D170" s="129">
        <v>1.7500000000000002E-2</v>
      </c>
      <c r="E170" s="277">
        <v>1.7500000000000002E-2</v>
      </c>
      <c r="F170" s="43">
        <f t="shared" si="91"/>
        <v>1</v>
      </c>
      <c r="G170" s="128">
        <v>1.7500000000000002E-2</v>
      </c>
      <c r="H170" s="129">
        <v>0.03</v>
      </c>
      <c r="I170" s="277">
        <v>0.03</v>
      </c>
      <c r="J170" s="43">
        <f t="shared" si="92"/>
        <v>1</v>
      </c>
      <c r="K170" s="26">
        <f t="shared" ref="K170:K171" si="95">(C170-G170)/G170</f>
        <v>0</v>
      </c>
      <c r="L170" s="28">
        <f t="shared" si="93"/>
        <v>-0.41666666666666657</v>
      </c>
      <c r="M170" s="43">
        <f t="shared" si="94"/>
        <v>-0.41666666666666657</v>
      </c>
      <c r="N170" s="3"/>
    </row>
    <row r="171" spans="1:17" x14ac:dyDescent="0.25">
      <c r="B171" s="20" t="s">
        <v>163</v>
      </c>
      <c r="C171" s="61">
        <v>1.7500000000000002E-2</v>
      </c>
      <c r="D171" s="62">
        <v>1.7500000000000002E-2</v>
      </c>
      <c r="E171" s="278">
        <v>1.7500000000000002E-2</v>
      </c>
      <c r="F171" s="63">
        <f t="shared" si="91"/>
        <v>1</v>
      </c>
      <c r="G171" s="61">
        <v>1.7500000000000002E-2</v>
      </c>
      <c r="H171" s="62">
        <v>0.03</v>
      </c>
      <c r="I171" s="278">
        <v>0.03</v>
      </c>
      <c r="J171" s="63">
        <f t="shared" si="92"/>
        <v>1</v>
      </c>
      <c r="K171" s="27">
        <f t="shared" si="95"/>
        <v>0</v>
      </c>
      <c r="L171" s="29">
        <f t="shared" si="93"/>
        <v>-0.41666666666666657</v>
      </c>
      <c r="M171" s="63">
        <f t="shared" si="94"/>
        <v>-0.41666666666666657</v>
      </c>
      <c r="N171" s="3"/>
    </row>
    <row r="172" spans="1:17" x14ac:dyDescent="0.25">
      <c r="B172" s="19" t="s">
        <v>62</v>
      </c>
      <c r="C172" s="128">
        <v>0.26262999999999997</v>
      </c>
      <c r="D172" s="129">
        <v>0.87830280000000005</v>
      </c>
      <c r="E172" s="129">
        <v>0.87830280000000005</v>
      </c>
      <c r="F172" s="43">
        <f t="shared" si="91"/>
        <v>1</v>
      </c>
      <c r="G172" s="128">
        <v>0</v>
      </c>
      <c r="H172" s="129">
        <v>0.39263880000000001</v>
      </c>
      <c r="I172" s="129">
        <v>1.3118988</v>
      </c>
      <c r="J172" s="43">
        <f t="shared" si="92"/>
        <v>3.341235761722988</v>
      </c>
      <c r="K172" s="550">
        <v>0</v>
      </c>
      <c r="L172" s="28">
        <f t="shared" ref="L172:L180" si="96">(D172-H172)/H172</f>
        <v>1.2369230957307327</v>
      </c>
      <c r="M172" s="368">
        <f t="shared" ref="M172:M180" si="97">(E172-I172)/I172</f>
        <v>-0.33051024972353049</v>
      </c>
      <c r="N172" s="3"/>
    </row>
    <row r="173" spans="1:17" x14ac:dyDescent="0.25">
      <c r="B173" s="20" t="s">
        <v>94</v>
      </c>
      <c r="C173" s="61">
        <v>2.904E-2</v>
      </c>
      <c r="D173" s="127">
        <v>5.4449999999999998E-2</v>
      </c>
      <c r="E173" s="62">
        <v>5.4449999999999998E-2</v>
      </c>
      <c r="F173" s="63">
        <f t="shared" si="91"/>
        <v>1</v>
      </c>
      <c r="G173" s="61">
        <v>0</v>
      </c>
      <c r="H173" s="127">
        <v>0.12523500000000001</v>
      </c>
      <c r="I173" s="62">
        <v>0.12523500000000001</v>
      </c>
      <c r="J173" s="63">
        <f t="shared" si="92"/>
        <v>1</v>
      </c>
      <c r="K173" s="30">
        <v>0</v>
      </c>
      <c r="L173" s="29">
        <f t="shared" si="96"/>
        <v>-0.56521739130434789</v>
      </c>
      <c r="M173" s="370">
        <f t="shared" si="97"/>
        <v>-0.56521739130434789</v>
      </c>
      <c r="N173" s="3"/>
      <c r="O173" s="3"/>
      <c r="P173" s="3"/>
    </row>
    <row r="174" spans="1:17" ht="15.75" thickBot="1" x14ac:dyDescent="0.3">
      <c r="B174" s="140" t="s">
        <v>95</v>
      </c>
      <c r="C174" s="64">
        <v>0.23358999999999999</v>
      </c>
      <c r="D174" s="65">
        <v>0.82385280000000005</v>
      </c>
      <c r="E174" s="65">
        <v>0.82385280000000005</v>
      </c>
      <c r="F174" s="66">
        <f t="shared" si="91"/>
        <v>1</v>
      </c>
      <c r="G174" s="64">
        <v>0</v>
      </c>
      <c r="H174" s="65">
        <v>0.26740379999999997</v>
      </c>
      <c r="I174" s="65">
        <v>1.1866638</v>
      </c>
      <c r="J174" s="66">
        <f t="shared" si="92"/>
        <v>4.43772227619802</v>
      </c>
      <c r="K174" s="30">
        <v>0</v>
      </c>
      <c r="L174" s="373">
        <f t="shared" si="96"/>
        <v>2.0809315350043649</v>
      </c>
      <c r="M174" s="374">
        <f t="shared" si="97"/>
        <v>-0.30574034532780048</v>
      </c>
      <c r="N174" s="3"/>
    </row>
    <row r="175" spans="1:17" x14ac:dyDescent="0.25">
      <c r="B175" s="135" t="s">
        <v>379</v>
      </c>
      <c r="C175" s="136">
        <f>SUM(C176:C178)</f>
        <v>270.35500000000002</v>
      </c>
      <c r="D175" s="137">
        <f>SUM(D176:D178)</f>
        <v>274.62570476000002</v>
      </c>
      <c r="E175" s="137">
        <f>SUM(E176:E178)</f>
        <v>170.73939676000001</v>
      </c>
      <c r="F175" s="375">
        <f>E175/D175</f>
        <v>0.62171673590865073</v>
      </c>
      <c r="G175" s="136">
        <f>SUM(G176:G178)</f>
        <v>115</v>
      </c>
      <c r="H175" s="137">
        <f>SUM(H176:H178)</f>
        <v>114.81402226</v>
      </c>
      <c r="I175" s="137">
        <f>SUM(I176:I178)</f>
        <v>106.67259395999999</v>
      </c>
      <c r="J175" s="375">
        <f>I175/H175</f>
        <v>0.92909029629182838</v>
      </c>
      <c r="K175" s="138">
        <f>(C175-G175)/G175</f>
        <v>1.350913043478261</v>
      </c>
      <c r="L175" s="139">
        <f t="shared" si="96"/>
        <v>1.3919178106843202</v>
      </c>
      <c r="M175" s="375">
        <f t="shared" si="97"/>
        <v>0.60059290227838413</v>
      </c>
      <c r="N175" s="3"/>
    </row>
    <row r="176" spans="1:17" x14ac:dyDescent="0.25">
      <c r="B176" s="19" t="s">
        <v>58</v>
      </c>
      <c r="C176" s="44">
        <v>0.05</v>
      </c>
      <c r="D176" s="24">
        <v>0.05</v>
      </c>
      <c r="E176" s="24">
        <v>0.17247243000000001</v>
      </c>
      <c r="F176" s="368">
        <f>E176/D176</f>
        <v>3.4494486000000002</v>
      </c>
      <c r="G176" s="44">
        <v>1.5</v>
      </c>
      <c r="H176" s="24">
        <v>1.92042516</v>
      </c>
      <c r="I176" s="24">
        <v>0.18393175</v>
      </c>
      <c r="J176" s="368">
        <f>I176/H176</f>
        <v>9.5776577932357443E-2</v>
      </c>
      <c r="K176" s="26">
        <f t="shared" ref="K176:K180" si="98">(C176-G176)/G176</f>
        <v>-0.96666666666666667</v>
      </c>
      <c r="L176" s="28">
        <f t="shared" si="96"/>
        <v>-0.97396409865823663</v>
      </c>
      <c r="M176" s="43">
        <f t="shared" si="97"/>
        <v>-6.2302022353400079E-2</v>
      </c>
      <c r="N176" s="3"/>
    </row>
    <row r="177" spans="2:16" x14ac:dyDescent="0.25">
      <c r="B177" s="19" t="s">
        <v>61</v>
      </c>
      <c r="C177" s="44">
        <v>59.805</v>
      </c>
      <c r="D177" s="24">
        <v>66.672706820000002</v>
      </c>
      <c r="E177" s="24">
        <v>9.4906608299999995</v>
      </c>
      <c r="F177" s="368">
        <f>E177/D177</f>
        <v>0.14234701548299911</v>
      </c>
      <c r="G177" s="44">
        <v>10.5</v>
      </c>
      <c r="H177" s="24">
        <v>10.5</v>
      </c>
      <c r="I177" s="24">
        <v>3.2164223500000002</v>
      </c>
      <c r="J177" s="368">
        <f>I177/H177</f>
        <v>0.30632593809523812</v>
      </c>
      <c r="K177" s="26">
        <f t="shared" si="98"/>
        <v>4.6957142857142857</v>
      </c>
      <c r="L177" s="28">
        <f t="shared" si="96"/>
        <v>5.3497816019047617</v>
      </c>
      <c r="M177" s="43">
        <f t="shared" si="97"/>
        <v>1.9506886214741042</v>
      </c>
      <c r="N177" s="3"/>
    </row>
    <row r="178" spans="2:16" x14ac:dyDescent="0.25">
      <c r="B178" s="19" t="s">
        <v>62</v>
      </c>
      <c r="C178" s="44">
        <v>210.5</v>
      </c>
      <c r="D178" s="24">
        <v>207.90299794000001</v>
      </c>
      <c r="E178" s="24">
        <v>161.07626350000001</v>
      </c>
      <c r="F178" s="368">
        <f>E178/D178</f>
        <v>0.77476642999869583</v>
      </c>
      <c r="G178" s="44">
        <v>103</v>
      </c>
      <c r="H178" s="24">
        <v>102.39359709999999</v>
      </c>
      <c r="I178" s="24">
        <v>103.27223985999998</v>
      </c>
      <c r="J178" s="368">
        <f>I178/H178</f>
        <v>1.0085810322606588</v>
      </c>
      <c r="K178" s="26">
        <f t="shared" si="98"/>
        <v>1.0436893203883495</v>
      </c>
      <c r="L178" s="28">
        <f t="shared" si="96"/>
        <v>1.0304296736148164</v>
      </c>
      <c r="M178" s="43">
        <f t="shared" si="97"/>
        <v>0.55972470160772625</v>
      </c>
      <c r="N178" s="3"/>
      <c r="O178" s="3"/>
      <c r="P178" s="3"/>
    </row>
    <row r="179" spans="2:16" x14ac:dyDescent="0.25">
      <c r="B179" s="20" t="s">
        <v>101</v>
      </c>
      <c r="C179" s="61">
        <v>2</v>
      </c>
      <c r="D179" s="127">
        <v>2</v>
      </c>
      <c r="E179" s="62">
        <v>38.57301228</v>
      </c>
      <c r="F179" s="63">
        <f t="shared" ref="F179" si="99">E179/D179</f>
        <v>19.28650614</v>
      </c>
      <c r="G179" s="61">
        <v>0</v>
      </c>
      <c r="H179" s="127">
        <v>0</v>
      </c>
      <c r="I179" s="62">
        <v>11.2820891</v>
      </c>
      <c r="J179" s="555">
        <v>0</v>
      </c>
      <c r="K179" s="30">
        <v>0</v>
      </c>
      <c r="L179" s="22">
        <v>0</v>
      </c>
      <c r="M179" s="63">
        <f t="shared" si="97"/>
        <v>2.4189600824903961</v>
      </c>
      <c r="N179" s="3"/>
    </row>
    <row r="180" spans="2:16" x14ac:dyDescent="0.25">
      <c r="B180" s="20" t="s">
        <v>88</v>
      </c>
      <c r="C180" s="61">
        <v>197</v>
      </c>
      <c r="D180" s="62">
        <v>194.40299794000001</v>
      </c>
      <c r="E180" s="62">
        <v>111.34496487999999</v>
      </c>
      <c r="F180" s="370">
        <f>E180/D180</f>
        <v>0.57275333230388348</v>
      </c>
      <c r="G180" s="61">
        <v>103</v>
      </c>
      <c r="H180" s="62">
        <v>102.39359709999999</v>
      </c>
      <c r="I180" s="62">
        <v>83.569949459999989</v>
      </c>
      <c r="J180" s="370">
        <f>I180/H180</f>
        <v>0.81616382104814245</v>
      </c>
      <c r="K180" s="27">
        <f t="shared" si="98"/>
        <v>0.91262135922330101</v>
      </c>
      <c r="L180" s="29">
        <f t="shared" si="96"/>
        <v>0.89858549211960459</v>
      </c>
      <c r="M180" s="63">
        <f t="shared" si="97"/>
        <v>0.33235649416414048</v>
      </c>
      <c r="N180" s="3"/>
    </row>
    <row r="181" spans="2:16" x14ac:dyDescent="0.25">
      <c r="B181" s="20" t="s">
        <v>89</v>
      </c>
      <c r="C181" s="61">
        <v>0.7</v>
      </c>
      <c r="D181" s="62">
        <v>0.7</v>
      </c>
      <c r="E181" s="62">
        <v>0</v>
      </c>
      <c r="F181" s="547">
        <v>0</v>
      </c>
      <c r="G181" s="61">
        <v>0</v>
      </c>
      <c r="H181" s="62">
        <v>0</v>
      </c>
      <c r="I181" s="62">
        <v>0</v>
      </c>
      <c r="J181" s="547">
        <v>0</v>
      </c>
      <c r="K181" s="30">
        <v>0</v>
      </c>
      <c r="L181" s="22">
        <v>0</v>
      </c>
      <c r="M181" s="35">
        <v>0</v>
      </c>
      <c r="N181" s="3"/>
    </row>
    <row r="182" spans="2:16" ht="15.75" thickBot="1" x14ac:dyDescent="0.3">
      <c r="B182" s="685" t="s">
        <v>93</v>
      </c>
      <c r="C182" s="446">
        <v>10.8</v>
      </c>
      <c r="D182" s="452">
        <v>10.8</v>
      </c>
      <c r="E182" s="452">
        <v>11.15828634</v>
      </c>
      <c r="F182" s="686">
        <v>0</v>
      </c>
      <c r="G182" s="446">
        <v>0</v>
      </c>
      <c r="H182" s="452">
        <v>0</v>
      </c>
      <c r="I182" s="452">
        <v>8.4202013000000004</v>
      </c>
      <c r="J182" s="686">
        <v>0</v>
      </c>
      <c r="K182" s="21">
        <v>0</v>
      </c>
      <c r="L182" s="22">
        <v>0</v>
      </c>
      <c r="M182" s="35">
        <v>0</v>
      </c>
      <c r="N182" s="3"/>
    </row>
    <row r="183" spans="2:16" x14ac:dyDescent="0.25">
      <c r="B183" s="135" t="s">
        <v>278</v>
      </c>
      <c r="C183" s="136">
        <v>0</v>
      </c>
      <c r="D183" s="137">
        <v>2.5970020599999999</v>
      </c>
      <c r="E183" s="137">
        <v>2.3773864599999999</v>
      </c>
      <c r="F183" s="375">
        <f>E183/D183</f>
        <v>0.91543495348632875</v>
      </c>
      <c r="G183" s="136">
        <v>0.75431999999999999</v>
      </c>
      <c r="H183" s="137">
        <v>1.2674291000000002</v>
      </c>
      <c r="I183" s="137">
        <v>0.3389991</v>
      </c>
      <c r="J183" s="375">
        <f>I183/H183</f>
        <v>0.26746987267374556</v>
      </c>
      <c r="K183" s="138">
        <f>(C183-G183)/G183</f>
        <v>-1</v>
      </c>
      <c r="L183" s="139">
        <f t="shared" ref="L183:L185" si="100">(D183-H183)/H183</f>
        <v>1.0490314290558733</v>
      </c>
      <c r="M183" s="375">
        <f t="shared" ref="M183:M185" si="101">(E183-I183)/I183</f>
        <v>6.0129580285021396</v>
      </c>
      <c r="N183" s="3"/>
    </row>
    <row r="184" spans="2:16" x14ac:dyDescent="0.25">
      <c r="B184" s="19" t="s">
        <v>62</v>
      </c>
      <c r="C184" s="44">
        <v>0</v>
      </c>
      <c r="D184" s="24">
        <v>2.5970020599999999</v>
      </c>
      <c r="E184" s="24">
        <v>2.3773864599999999</v>
      </c>
      <c r="F184" s="368">
        <f>E184/D184</f>
        <v>0.91543495348632875</v>
      </c>
      <c r="G184" s="44">
        <v>0.75431999999999999</v>
      </c>
      <c r="H184" s="24">
        <v>1.2674291000000002</v>
      </c>
      <c r="I184" s="24">
        <v>0.3389991</v>
      </c>
      <c r="J184" s="368">
        <f>I184/H184</f>
        <v>0.26746987267374556</v>
      </c>
      <c r="K184" s="26">
        <f t="shared" ref="K184" si="102">(C184-G184)/G184</f>
        <v>-1</v>
      </c>
      <c r="L184" s="28">
        <f t="shared" si="100"/>
        <v>1.0490314290558733</v>
      </c>
      <c r="M184" s="43">
        <f t="shared" si="101"/>
        <v>6.0129580285021396</v>
      </c>
      <c r="N184" s="3"/>
    </row>
    <row r="185" spans="2:16" x14ac:dyDescent="0.25">
      <c r="B185" s="20" t="s">
        <v>94</v>
      </c>
      <c r="C185" s="61">
        <v>0</v>
      </c>
      <c r="D185" s="127">
        <v>0.203208</v>
      </c>
      <c r="E185" s="62">
        <v>0.20320739999999998</v>
      </c>
      <c r="F185" s="370">
        <f>E185/D185</f>
        <v>0.99999704736034001</v>
      </c>
      <c r="G185" s="61">
        <v>0</v>
      </c>
      <c r="H185" s="127">
        <v>0.3389991</v>
      </c>
      <c r="I185" s="62">
        <v>0.3389991</v>
      </c>
      <c r="J185" s="370">
        <f>I185/H185</f>
        <v>1</v>
      </c>
      <c r="K185" s="30">
        <v>0</v>
      </c>
      <c r="L185" s="29">
        <f t="shared" si="100"/>
        <v>-0.40056478026047854</v>
      </c>
      <c r="M185" s="63">
        <f t="shared" si="101"/>
        <v>-0.40056655017668191</v>
      </c>
      <c r="N185" s="3"/>
    </row>
    <row r="186" spans="2:16" ht="15.75" thickBot="1" x14ac:dyDescent="0.3">
      <c r="B186" s="140" t="s">
        <v>95</v>
      </c>
      <c r="C186" s="425">
        <v>0</v>
      </c>
      <c r="D186" s="409">
        <v>2.3937940599999998</v>
      </c>
      <c r="E186" s="409">
        <v>2.1741790600000002</v>
      </c>
      <c r="F186" s="374">
        <f>E186/D186</f>
        <v>0.90825651894215176</v>
      </c>
      <c r="G186" s="545">
        <v>0</v>
      </c>
      <c r="H186" s="409">
        <v>0</v>
      </c>
      <c r="I186" s="409">
        <v>0</v>
      </c>
      <c r="J186" s="548">
        <v>0</v>
      </c>
      <c r="K186" s="545">
        <v>0</v>
      </c>
      <c r="L186" s="409">
        <v>0</v>
      </c>
      <c r="M186" s="430">
        <v>0</v>
      </c>
      <c r="N186" s="3"/>
    </row>
    <row r="188" spans="2:16" ht="15.75" thickBot="1" x14ac:dyDescent="0.3">
      <c r="B188" s="5" t="s">
        <v>136</v>
      </c>
      <c r="C188" s="87"/>
      <c r="D188" s="87"/>
      <c r="E188" s="87"/>
      <c r="G188" s="87"/>
      <c r="H188" s="87"/>
      <c r="I188" s="87"/>
    </row>
    <row r="189" spans="2:16" x14ac:dyDescent="0.25">
      <c r="B189" s="977" t="s">
        <v>7</v>
      </c>
      <c r="C189" s="902">
        <v>2021</v>
      </c>
      <c r="D189" s="903"/>
      <c r="E189" s="903"/>
      <c r="F189" s="896"/>
      <c r="G189" s="991">
        <v>2020</v>
      </c>
      <c r="H189" s="906"/>
      <c r="I189" s="906"/>
      <c r="J189" s="992"/>
      <c r="K189" s="902" t="s">
        <v>209</v>
      </c>
      <c r="L189" s="903"/>
      <c r="M189" s="980"/>
    </row>
    <row r="190" spans="2:16" ht="23.25" customHeight="1" x14ac:dyDescent="0.25">
      <c r="B190" s="978"/>
      <c r="C190" s="981" t="s">
        <v>97</v>
      </c>
      <c r="D190" s="983" t="s">
        <v>98</v>
      </c>
      <c r="E190" s="985" t="s">
        <v>152</v>
      </c>
      <c r="F190" s="986" t="s">
        <v>155</v>
      </c>
      <c r="G190" s="981" t="s">
        <v>99</v>
      </c>
      <c r="H190" s="983" t="s">
        <v>100</v>
      </c>
      <c r="I190" s="985" t="s">
        <v>153</v>
      </c>
      <c r="J190" s="986" t="s">
        <v>154</v>
      </c>
      <c r="K190" s="981" t="s">
        <v>228</v>
      </c>
      <c r="L190" s="983" t="s">
        <v>229</v>
      </c>
      <c r="M190" s="989" t="s">
        <v>230</v>
      </c>
    </row>
    <row r="191" spans="2:16" ht="22.5" customHeight="1" thickBot="1" x14ac:dyDescent="0.3">
      <c r="B191" s="979"/>
      <c r="C191" s="982"/>
      <c r="D191" s="984"/>
      <c r="E191" s="975"/>
      <c r="F191" s="987"/>
      <c r="G191" s="982"/>
      <c r="H191" s="984"/>
      <c r="I191" s="975"/>
      <c r="J191" s="987"/>
      <c r="K191" s="982"/>
      <c r="L191" s="984"/>
      <c r="M191" s="990"/>
    </row>
    <row r="192" spans="2:16" x14ac:dyDescent="0.25">
      <c r="B192" s="575" t="s">
        <v>167</v>
      </c>
      <c r="C192" s="213">
        <f>C195+C215+C221+C228</f>
        <v>403.20053999999999</v>
      </c>
      <c r="D192" s="194">
        <f>D195+D215+D221+D228</f>
        <v>410.50610660000001</v>
      </c>
      <c r="E192" s="194">
        <f>E195+E215+E221+E228</f>
        <v>382.92743105</v>
      </c>
      <c r="F192" s="195">
        <f t="shared" ref="F192:F201" si="103">E192/D192</f>
        <v>0.93281786773303021</v>
      </c>
      <c r="G192" s="213">
        <f>G195+G215+G221+G228</f>
        <v>271.33918</v>
      </c>
      <c r="H192" s="213">
        <f>H195+H215+H221+H228</f>
        <v>382.62721139000001</v>
      </c>
      <c r="I192" s="194">
        <f>I195+I215+I221+I228</f>
        <v>363.41881886999994</v>
      </c>
      <c r="J192" s="195">
        <f>I192/H192</f>
        <v>0.94979867623575376</v>
      </c>
      <c r="K192" s="538">
        <f>(C192-G192)/G192</f>
        <v>0.48596505672347057</v>
      </c>
      <c r="L192" s="539">
        <f t="shared" ref="L192:L201" si="104">(D192-H192)/H192</f>
        <v>7.2861768269753047E-2</v>
      </c>
      <c r="M192" s="195">
        <f t="shared" ref="M192:M201" si="105">(E192-I192)/I192</f>
        <v>5.3680797930771337E-2</v>
      </c>
      <c r="N192" s="3"/>
    </row>
    <row r="193" spans="1:16" x14ac:dyDescent="0.25">
      <c r="B193" s="571" t="s">
        <v>275</v>
      </c>
      <c r="C193" s="811">
        <f>C195+C215</f>
        <v>287.44621999999998</v>
      </c>
      <c r="D193" s="812">
        <f t="shared" ref="D193:E193" si="106">D195+D215</f>
        <v>294.42465523999999</v>
      </c>
      <c r="E193" s="562">
        <f t="shared" si="106"/>
        <v>275.91583799</v>
      </c>
      <c r="F193" s="572">
        <f t="shared" si="103"/>
        <v>0.93713564091664625</v>
      </c>
      <c r="G193" s="811">
        <f>G195+G215</f>
        <v>271.33918</v>
      </c>
      <c r="H193" s="812">
        <f t="shared" ref="H193:I193" si="107">H195+H215</f>
        <v>382.62721139000001</v>
      </c>
      <c r="I193" s="562">
        <f t="shared" si="107"/>
        <v>363.41881886999994</v>
      </c>
      <c r="J193" s="572">
        <f>I193/H193</f>
        <v>0.94979867623575376</v>
      </c>
      <c r="K193" s="573">
        <f>(C193-G193)/G193</f>
        <v>5.9361276171026919E-2</v>
      </c>
      <c r="L193" s="574">
        <f t="shared" si="104"/>
        <v>-0.23051825255600522</v>
      </c>
      <c r="M193" s="572">
        <f t="shared" si="105"/>
        <v>-0.24077724194932512</v>
      </c>
      <c r="N193" s="3"/>
    </row>
    <row r="194" spans="1:16" ht="15.75" thickBot="1" x14ac:dyDescent="0.3">
      <c r="B194" s="541" t="s">
        <v>276</v>
      </c>
      <c r="C194" s="566">
        <f>C221+C228</f>
        <v>115.75432000000001</v>
      </c>
      <c r="D194" s="567">
        <f>D221+D228</f>
        <v>116.08145136</v>
      </c>
      <c r="E194" s="567">
        <f>E221+E228</f>
        <v>107.01159305999998</v>
      </c>
      <c r="F194" s="568">
        <f t="shared" si="103"/>
        <v>0.92186642918624495</v>
      </c>
      <c r="G194" s="566">
        <f>G221+G228</f>
        <v>0</v>
      </c>
      <c r="H194" s="567">
        <f>H221+H228</f>
        <v>0</v>
      </c>
      <c r="I194" s="567">
        <f>I221+I228</f>
        <v>0</v>
      </c>
      <c r="J194" s="567">
        <f>J221+J228</f>
        <v>0</v>
      </c>
      <c r="K194" s="569">
        <v>0</v>
      </c>
      <c r="L194" s="542">
        <v>0</v>
      </c>
      <c r="M194" s="570">
        <v>0</v>
      </c>
      <c r="N194" s="3"/>
    </row>
    <row r="195" spans="1:16" x14ac:dyDescent="0.25">
      <c r="B195" s="120" t="s">
        <v>172</v>
      </c>
      <c r="C195" s="121">
        <f>C196+C197+C198+C199+C206+C207+C214</f>
        <v>287.42872</v>
      </c>
      <c r="D195" s="122">
        <f>D196+D197+D198+D199+D206+D207+D214</f>
        <v>294.00201643999998</v>
      </c>
      <c r="E195" s="122">
        <f>E196+E197+E198+E199+E206+E207+E214</f>
        <v>274.57393918999998</v>
      </c>
      <c r="F195" s="365">
        <f t="shared" si="103"/>
        <v>0.93391855782062339</v>
      </c>
      <c r="G195" s="121">
        <f>G196+G197+G198+G199+G206+G207+G214</f>
        <v>270.84712999999999</v>
      </c>
      <c r="H195" s="122">
        <f>H196+H197+H198+H199+H206+H207+H214</f>
        <v>381.34103419000002</v>
      </c>
      <c r="I195" s="122">
        <f>I196+I197+I198+I199+I206+I207+I214</f>
        <v>362.19800166999994</v>
      </c>
      <c r="J195" s="365">
        <f t="shared" ref="J195:J201" si="108">I195/H195</f>
        <v>0.94980075364650574</v>
      </c>
      <c r="K195" s="123">
        <f t="shared" ref="K195:K201" si="109">(C195-G195)/G195</f>
        <v>6.1221213604884812E-2</v>
      </c>
      <c r="L195" s="124">
        <f t="shared" si="104"/>
        <v>-0.22903126052383888</v>
      </c>
      <c r="M195" s="365">
        <f t="shared" si="105"/>
        <v>-0.24192309752121327</v>
      </c>
      <c r="N195" s="3"/>
    </row>
    <row r="196" spans="1:16" x14ac:dyDescent="0.25">
      <c r="B196" s="19" t="s">
        <v>57</v>
      </c>
      <c r="C196" s="44">
        <v>42.061750000000004</v>
      </c>
      <c r="D196" s="24">
        <v>42.328237000000001</v>
      </c>
      <c r="E196" s="24">
        <v>40.235891359999997</v>
      </c>
      <c r="F196" s="43">
        <f t="shared" si="103"/>
        <v>0.95056856159636405</v>
      </c>
      <c r="G196" s="44">
        <v>37.652990000000003</v>
      </c>
      <c r="H196" s="24">
        <v>41.782475420000004</v>
      </c>
      <c r="I196" s="24">
        <v>38.673879989999996</v>
      </c>
      <c r="J196" s="43">
        <f t="shared" si="108"/>
        <v>0.92560049641022424</v>
      </c>
      <c r="K196" s="26">
        <f t="shared" si="109"/>
        <v>0.11708924045607004</v>
      </c>
      <c r="L196" s="28">
        <f t="shared" si="104"/>
        <v>1.3061973339635055E-2</v>
      </c>
      <c r="M196" s="43">
        <f t="shared" si="105"/>
        <v>4.0389311090686886E-2</v>
      </c>
      <c r="N196" s="3"/>
    </row>
    <row r="197" spans="1:16" x14ac:dyDescent="0.25">
      <c r="B197" s="19" t="s">
        <v>58</v>
      </c>
      <c r="C197" s="44">
        <v>20.954660000000001</v>
      </c>
      <c r="D197" s="125">
        <v>22.073314439999997</v>
      </c>
      <c r="E197" s="24">
        <v>19.400324260000001</v>
      </c>
      <c r="F197" s="43">
        <f t="shared" si="103"/>
        <v>0.87890399571547095</v>
      </c>
      <c r="G197" s="44">
        <v>18.14743</v>
      </c>
      <c r="H197" s="125">
        <v>20.728222509999998</v>
      </c>
      <c r="I197" s="24">
        <v>17.233391959999999</v>
      </c>
      <c r="J197" s="43">
        <f t="shared" si="108"/>
        <v>0.83139748001479752</v>
      </c>
      <c r="K197" s="26">
        <f t="shared" si="109"/>
        <v>0.1546902233539405</v>
      </c>
      <c r="L197" s="28">
        <f t="shared" si="104"/>
        <v>6.4891812568640697E-2</v>
      </c>
      <c r="M197" s="43">
        <f t="shared" si="105"/>
        <v>0.12574032465747984</v>
      </c>
      <c r="N197" s="3"/>
    </row>
    <row r="198" spans="1:16" x14ac:dyDescent="0.25">
      <c r="B198" s="19" t="s">
        <v>59</v>
      </c>
      <c r="C198" s="44">
        <v>0.06</v>
      </c>
      <c r="D198" s="24">
        <v>0.06</v>
      </c>
      <c r="E198" s="24">
        <v>2.1239479999999998E-2</v>
      </c>
      <c r="F198" s="43">
        <f t="shared" si="103"/>
        <v>0.35399133333333332</v>
      </c>
      <c r="G198" s="44">
        <v>0.06</v>
      </c>
      <c r="H198" s="24">
        <v>0.06</v>
      </c>
      <c r="I198" s="24">
        <v>3.643681E-2</v>
      </c>
      <c r="J198" s="43">
        <f t="shared" si="108"/>
        <v>0.60728016666666673</v>
      </c>
      <c r="K198" s="26">
        <f t="shared" si="109"/>
        <v>0</v>
      </c>
      <c r="L198" s="28">
        <f t="shared" si="104"/>
        <v>0</v>
      </c>
      <c r="M198" s="43">
        <f t="shared" si="105"/>
        <v>-0.41708728069224504</v>
      </c>
      <c r="N198" s="3"/>
    </row>
    <row r="199" spans="1:16" x14ac:dyDescent="0.25">
      <c r="B199" s="19" t="s">
        <v>60</v>
      </c>
      <c r="C199" s="44">
        <v>82.528059999999996</v>
      </c>
      <c r="D199" s="24">
        <v>82.515559999999994</v>
      </c>
      <c r="E199" s="24">
        <v>81.81049652999998</v>
      </c>
      <c r="F199" s="43">
        <f t="shared" si="103"/>
        <v>0.9914553876868798</v>
      </c>
      <c r="G199" s="44">
        <v>73.384969999999996</v>
      </c>
      <c r="H199" s="24">
        <v>75.434970000000007</v>
      </c>
      <c r="I199" s="24">
        <v>74.858713359999996</v>
      </c>
      <c r="J199" s="43">
        <f t="shared" si="108"/>
        <v>0.99236088196230465</v>
      </c>
      <c r="K199" s="26">
        <f t="shared" si="109"/>
        <v>0.12459077110748974</v>
      </c>
      <c r="L199" s="28">
        <f t="shared" si="104"/>
        <v>9.3863495935638155E-2</v>
      </c>
      <c r="M199" s="43">
        <f t="shared" si="105"/>
        <v>9.2865384107905333E-2</v>
      </c>
      <c r="N199" s="3"/>
      <c r="O199" s="3"/>
      <c r="P199" s="3"/>
    </row>
    <row r="200" spans="1:16" x14ac:dyDescent="0.25">
      <c r="B200" s="20" t="s">
        <v>157</v>
      </c>
      <c r="C200" s="61">
        <v>77.365110000000001</v>
      </c>
      <c r="D200" s="62">
        <v>77.365110000000001</v>
      </c>
      <c r="E200" s="62">
        <v>77.365110000000001</v>
      </c>
      <c r="F200" s="63">
        <f t="shared" si="103"/>
        <v>1</v>
      </c>
      <c r="G200" s="61">
        <v>67.528509999999997</v>
      </c>
      <c r="H200" s="62">
        <v>69.953509999999994</v>
      </c>
      <c r="I200" s="62">
        <v>69.865110000000001</v>
      </c>
      <c r="J200" s="63">
        <f t="shared" si="108"/>
        <v>0.99873630358219345</v>
      </c>
      <c r="K200" s="27">
        <f t="shared" si="109"/>
        <v>0.14566588245468476</v>
      </c>
      <c r="L200" s="29">
        <f t="shared" si="104"/>
        <v>0.1059503661789095</v>
      </c>
      <c r="M200" s="63">
        <f t="shared" si="105"/>
        <v>0.10734972005340004</v>
      </c>
      <c r="N200" s="3"/>
    </row>
    <row r="201" spans="1:16" x14ac:dyDescent="0.25">
      <c r="B201" s="20" t="s">
        <v>158</v>
      </c>
      <c r="C201" s="61">
        <v>1.52</v>
      </c>
      <c r="D201" s="62">
        <v>1.52</v>
      </c>
      <c r="E201" s="62">
        <v>1.5</v>
      </c>
      <c r="F201" s="63">
        <f t="shared" si="103"/>
        <v>0.98684210526315785</v>
      </c>
      <c r="G201" s="61">
        <v>1.52</v>
      </c>
      <c r="H201" s="62">
        <v>1.5</v>
      </c>
      <c r="I201" s="62">
        <v>1.5</v>
      </c>
      <c r="J201" s="63">
        <f t="shared" si="108"/>
        <v>1</v>
      </c>
      <c r="K201" s="27">
        <f t="shared" si="109"/>
        <v>0</v>
      </c>
      <c r="L201" s="29">
        <f t="shared" si="104"/>
        <v>1.3333333333333345E-2</v>
      </c>
      <c r="M201" s="63">
        <f t="shared" si="105"/>
        <v>0</v>
      </c>
      <c r="N201" s="3"/>
    </row>
    <row r="202" spans="1:16" x14ac:dyDescent="0.25">
      <c r="B202" s="20" t="s">
        <v>159</v>
      </c>
      <c r="C202" s="126">
        <v>0</v>
      </c>
      <c r="D202" s="62">
        <v>0</v>
      </c>
      <c r="E202" s="62">
        <v>0</v>
      </c>
      <c r="F202" s="18">
        <v>0</v>
      </c>
      <c r="G202" s="126">
        <v>0</v>
      </c>
      <c r="H202" s="62">
        <v>0</v>
      </c>
      <c r="I202" s="62">
        <v>0</v>
      </c>
      <c r="J202" s="18">
        <v>0</v>
      </c>
      <c r="K202" s="30">
        <v>0</v>
      </c>
      <c r="L202" s="22">
        <v>0</v>
      </c>
      <c r="M202" s="35">
        <v>0</v>
      </c>
      <c r="N202" s="3"/>
    </row>
    <row r="203" spans="1:16" x14ac:dyDescent="0.25">
      <c r="B203" s="20" t="s">
        <v>160</v>
      </c>
      <c r="C203" s="126">
        <v>0</v>
      </c>
      <c r="D203" s="62">
        <v>0</v>
      </c>
      <c r="E203" s="62">
        <v>0</v>
      </c>
      <c r="F203" s="18">
        <v>0</v>
      </c>
      <c r="G203" s="126">
        <v>0</v>
      </c>
      <c r="H203" s="62">
        <v>0</v>
      </c>
      <c r="I203" s="62">
        <v>0</v>
      </c>
      <c r="J203" s="18">
        <v>0</v>
      </c>
      <c r="K203" s="30">
        <v>0</v>
      </c>
      <c r="L203" s="22">
        <v>0</v>
      </c>
      <c r="M203" s="35">
        <v>0</v>
      </c>
      <c r="N203" s="3"/>
    </row>
    <row r="204" spans="1:16" x14ac:dyDescent="0.25">
      <c r="B204" s="20" t="s">
        <v>161</v>
      </c>
      <c r="C204" s="61">
        <v>1.04583</v>
      </c>
      <c r="D204" s="127">
        <v>1.0333300000000001</v>
      </c>
      <c r="E204" s="62">
        <v>0.7465001899999999</v>
      </c>
      <c r="F204" s="63">
        <f t="shared" ref="F204:F210" si="110">E204/D204</f>
        <v>0.72242186910280337</v>
      </c>
      <c r="G204" s="61">
        <v>1.9708300000000001</v>
      </c>
      <c r="H204" s="127">
        <v>1.2547189999999999</v>
      </c>
      <c r="I204" s="62">
        <v>0.76911706000000002</v>
      </c>
      <c r="J204" s="63">
        <f t="shared" ref="J204:J210" si="111">I204/H204</f>
        <v>0.61297952768707575</v>
      </c>
      <c r="K204" s="27">
        <f>(C204-G204)/G204</f>
        <v>-0.46934540269835551</v>
      </c>
      <c r="L204" s="29">
        <f>(D204-H204)/H204</f>
        <v>-0.17644508451693156</v>
      </c>
      <c r="M204" s="63">
        <f t="shared" ref="M204:M210" si="112">(E204-I204)/I204</f>
        <v>-2.9406277894811126E-2</v>
      </c>
      <c r="N204" s="3"/>
    </row>
    <row r="205" spans="1:16" x14ac:dyDescent="0.25">
      <c r="B205" s="20" t="s">
        <v>162</v>
      </c>
      <c r="C205" s="126">
        <v>2.5971199999999999</v>
      </c>
      <c r="D205" s="62">
        <v>2.5971199999999999</v>
      </c>
      <c r="E205" s="62">
        <v>2.1988863400000005</v>
      </c>
      <c r="F205" s="63">
        <f t="shared" si="110"/>
        <v>0.8466633578733368</v>
      </c>
      <c r="G205" s="126">
        <v>2.3656299999999999</v>
      </c>
      <c r="H205" s="62">
        <v>2.7267410000000001</v>
      </c>
      <c r="I205" s="62">
        <v>2.7244862999999997</v>
      </c>
      <c r="J205" s="63">
        <f t="shared" si="111"/>
        <v>0.99917311545174248</v>
      </c>
      <c r="K205" s="27">
        <f>(C205-G205)/G205</f>
        <v>9.7855539539150244E-2</v>
      </c>
      <c r="L205" s="29">
        <f>(D205-H205)/H205</f>
        <v>-4.7536968124218697E-2</v>
      </c>
      <c r="M205" s="63">
        <f t="shared" ref="M205" si="113">(E205-I205)/I205</f>
        <v>-0.1929170867917373</v>
      </c>
      <c r="N205" s="3"/>
    </row>
    <row r="206" spans="1:16" x14ac:dyDescent="0.25">
      <c r="B206" s="19" t="s">
        <v>61</v>
      </c>
      <c r="C206" s="128">
        <v>10.014670000000001</v>
      </c>
      <c r="D206" s="129">
        <v>10.014670000000001</v>
      </c>
      <c r="E206" s="129">
        <v>6.6822637599999997</v>
      </c>
      <c r="F206" s="43">
        <f t="shared" si="110"/>
        <v>0.66724752388246433</v>
      </c>
      <c r="G206" s="128">
        <v>10.38739</v>
      </c>
      <c r="H206" s="129">
        <v>11.03739</v>
      </c>
      <c r="I206" s="129">
        <v>8.4014791099999986</v>
      </c>
      <c r="J206" s="43">
        <f t="shared" si="111"/>
        <v>0.76118349627946447</v>
      </c>
      <c r="K206" s="26">
        <f t="shared" ref="K206:L210" si="114">(C206-G206)/G206</f>
        <v>-3.5881968425176998E-2</v>
      </c>
      <c r="L206" s="28">
        <f t="shared" si="114"/>
        <v>-9.2659587094412688E-2</v>
      </c>
      <c r="M206" s="43">
        <f t="shared" si="112"/>
        <v>-0.20463246143809066</v>
      </c>
      <c r="N206" s="3"/>
    </row>
    <row r="207" spans="1:16" x14ac:dyDescent="0.25">
      <c r="B207" s="19" t="s">
        <v>62</v>
      </c>
      <c r="C207" s="128">
        <v>131.58358000000001</v>
      </c>
      <c r="D207" s="129">
        <v>136.784235</v>
      </c>
      <c r="E207" s="129">
        <v>126.37343747</v>
      </c>
      <c r="F207" s="43">
        <f t="shared" si="110"/>
        <v>0.92388890773852705</v>
      </c>
      <c r="G207" s="128">
        <v>130.98835</v>
      </c>
      <c r="H207" s="129">
        <v>232.07197626000001</v>
      </c>
      <c r="I207" s="129">
        <v>222.96157969999999</v>
      </c>
      <c r="J207" s="43">
        <f t="shared" si="111"/>
        <v>0.96074322842929871</v>
      </c>
      <c r="K207" s="26">
        <f t="shared" si="114"/>
        <v>4.5441445746893907E-3</v>
      </c>
      <c r="L207" s="28">
        <f t="shared" si="114"/>
        <v>-0.41059563845505048</v>
      </c>
      <c r="M207" s="43">
        <f t="shared" si="112"/>
        <v>-0.43320531887135705</v>
      </c>
      <c r="N207" s="3"/>
    </row>
    <row r="208" spans="1:16" x14ac:dyDescent="0.25">
      <c r="A208" s="11"/>
      <c r="B208" s="20" t="s">
        <v>101</v>
      </c>
      <c r="C208" s="61">
        <v>8.8108299999999993</v>
      </c>
      <c r="D208" s="62">
        <v>8.8108299999999993</v>
      </c>
      <c r="E208" s="62">
        <v>5.2466749999999998</v>
      </c>
      <c r="F208" s="63">
        <f t="shared" si="110"/>
        <v>0.59548022150013113</v>
      </c>
      <c r="G208" s="61">
        <v>11.36083</v>
      </c>
      <c r="H208" s="62">
        <v>15.646702800000002</v>
      </c>
      <c r="I208" s="62">
        <v>34.832955569999996</v>
      </c>
      <c r="J208" s="63">
        <f t="shared" si="111"/>
        <v>2.2262169873898285</v>
      </c>
      <c r="K208" s="27">
        <f t="shared" si="114"/>
        <v>-0.22445543151336661</v>
      </c>
      <c r="L208" s="29">
        <f t="shared" si="114"/>
        <v>-0.43688902942542002</v>
      </c>
      <c r="M208" s="63">
        <f t="shared" si="112"/>
        <v>-0.84937611769818588</v>
      </c>
      <c r="N208" s="3"/>
    </row>
    <row r="209" spans="2:17" x14ac:dyDescent="0.25">
      <c r="B209" s="20" t="s">
        <v>88</v>
      </c>
      <c r="C209" s="61">
        <v>104.63039000000001</v>
      </c>
      <c r="D209" s="62">
        <v>109.43039</v>
      </c>
      <c r="E209" s="62">
        <v>111.3392327</v>
      </c>
      <c r="F209" s="63">
        <f t="shared" si="110"/>
        <v>1.0174434423563692</v>
      </c>
      <c r="G209" s="61">
        <v>101.68516</v>
      </c>
      <c r="H209" s="62">
        <v>168.93791346</v>
      </c>
      <c r="I209" s="62">
        <v>151.91135027999999</v>
      </c>
      <c r="J209" s="63">
        <f t="shared" si="111"/>
        <v>0.89921407911770235</v>
      </c>
      <c r="K209" s="27">
        <f t="shared" si="114"/>
        <v>2.8964206773141817E-2</v>
      </c>
      <c r="L209" s="29">
        <f t="shared" si="114"/>
        <v>-0.35224492975692989</v>
      </c>
      <c r="M209" s="63">
        <f t="shared" si="112"/>
        <v>-0.26707759166920886</v>
      </c>
      <c r="N209" s="3"/>
      <c r="O209" s="11"/>
      <c r="P209" s="11"/>
      <c r="Q209" s="11"/>
    </row>
    <row r="210" spans="2:17" x14ac:dyDescent="0.25">
      <c r="B210" s="20" t="s">
        <v>89</v>
      </c>
      <c r="C210" s="126">
        <v>0.50075999999999998</v>
      </c>
      <c r="D210" s="62">
        <v>0.78076000000000001</v>
      </c>
      <c r="E210" s="62">
        <v>0.22601499999999999</v>
      </c>
      <c r="F210" s="63">
        <f t="shared" si="110"/>
        <v>0.28948076233413594</v>
      </c>
      <c r="G210" s="126">
        <v>0.30076000000000003</v>
      </c>
      <c r="H210" s="62">
        <v>0.62575999999999998</v>
      </c>
      <c r="I210" s="62">
        <v>1.8475599999999998E-2</v>
      </c>
      <c r="J210" s="63">
        <f t="shared" si="111"/>
        <v>2.9525057530043464E-2</v>
      </c>
      <c r="K210" s="27">
        <f t="shared" si="114"/>
        <v>0.66498204548477169</v>
      </c>
      <c r="L210" s="29">
        <f t="shared" si="114"/>
        <v>0.2476987982613143</v>
      </c>
      <c r="M210" s="63">
        <f t="shared" si="112"/>
        <v>11.233161575266839</v>
      </c>
      <c r="N210" s="3"/>
    </row>
    <row r="211" spans="2:17" x14ac:dyDescent="0.25">
      <c r="B211" s="20" t="s">
        <v>90</v>
      </c>
      <c r="C211" s="126">
        <v>0</v>
      </c>
      <c r="D211" s="62">
        <v>0</v>
      </c>
      <c r="E211" s="62">
        <v>0</v>
      </c>
      <c r="F211" s="18">
        <v>0</v>
      </c>
      <c r="G211" s="126">
        <v>0</v>
      </c>
      <c r="H211" s="62">
        <v>0</v>
      </c>
      <c r="I211" s="62">
        <v>0</v>
      </c>
      <c r="J211" s="18">
        <v>0</v>
      </c>
      <c r="K211" s="30">
        <v>0</v>
      </c>
      <c r="L211" s="22">
        <v>0</v>
      </c>
      <c r="M211" s="35">
        <v>0</v>
      </c>
      <c r="N211" s="3"/>
    </row>
    <row r="212" spans="2:17" x14ac:dyDescent="0.25">
      <c r="B212" s="20" t="s">
        <v>93</v>
      </c>
      <c r="C212" s="61">
        <v>17.6416</v>
      </c>
      <c r="D212" s="127">
        <v>17.762255</v>
      </c>
      <c r="E212" s="62">
        <v>9.5615147699999987</v>
      </c>
      <c r="F212" s="63">
        <f>E212/D212</f>
        <v>0.53830523038882161</v>
      </c>
      <c r="G212" s="61">
        <v>17.6416</v>
      </c>
      <c r="H212" s="127">
        <v>46.861599999999996</v>
      </c>
      <c r="I212" s="62">
        <v>36.198798249999996</v>
      </c>
      <c r="J212" s="63">
        <f>I212/H212</f>
        <v>0.77246185042764226</v>
      </c>
      <c r="K212" s="27">
        <f>(C212-G212)/G212</f>
        <v>0</v>
      </c>
      <c r="L212" s="29">
        <f>(D212-H212)/H212</f>
        <v>-0.620963539443809</v>
      </c>
      <c r="M212" s="63">
        <f>(E212-I212)/I212</f>
        <v>-0.73586098897633989</v>
      </c>
      <c r="N212" s="3"/>
    </row>
    <row r="213" spans="2:17" x14ac:dyDescent="0.25">
      <c r="B213" s="20" t="s">
        <v>102</v>
      </c>
      <c r="C213" s="126">
        <v>0</v>
      </c>
      <c r="D213" s="62">
        <v>0</v>
      </c>
      <c r="E213" s="62">
        <v>0</v>
      </c>
      <c r="F213" s="18">
        <v>0</v>
      </c>
      <c r="G213" s="126">
        <v>0</v>
      </c>
      <c r="H213" s="62">
        <v>0</v>
      </c>
      <c r="I213" s="62">
        <v>0</v>
      </c>
      <c r="J213" s="18">
        <v>0</v>
      </c>
      <c r="K213" s="21">
        <v>0</v>
      </c>
      <c r="L213" s="22">
        <v>0</v>
      </c>
      <c r="M213" s="35">
        <v>0</v>
      </c>
      <c r="N213" s="3"/>
    </row>
    <row r="214" spans="2:17" ht="15.75" thickBot="1" x14ac:dyDescent="0.3">
      <c r="B214" s="130" t="s">
        <v>64</v>
      </c>
      <c r="C214" s="131">
        <v>0.22600000000000001</v>
      </c>
      <c r="D214" s="132">
        <v>0.22600000000000001</v>
      </c>
      <c r="E214" s="133">
        <v>5.0286330000000004E-2</v>
      </c>
      <c r="F214" s="37">
        <f t="shared" ref="F214:F220" si="115">E214/D214</f>
        <v>0.22250588495575221</v>
      </c>
      <c r="G214" s="131">
        <v>0.22600000000000001</v>
      </c>
      <c r="H214" s="132">
        <v>0.22600000000000001</v>
      </c>
      <c r="I214" s="133">
        <v>3.2520739999999999E-2</v>
      </c>
      <c r="J214" s="37">
        <f t="shared" ref="J214:J220" si="116">I214/H214</f>
        <v>0.14389707964601769</v>
      </c>
      <c r="K214" s="88">
        <f>(C214-G214)/G214</f>
        <v>0</v>
      </c>
      <c r="L214" s="134">
        <f t="shared" ref="L214:L220" si="117">(D214-H214)/H214</f>
        <v>0</v>
      </c>
      <c r="M214" s="37">
        <f t="shared" ref="M214:M220" si="118">(E214-I214)/I214</f>
        <v>0.54628492463578637</v>
      </c>
      <c r="N214" s="3"/>
    </row>
    <row r="215" spans="2:17" x14ac:dyDescent="0.25">
      <c r="B215" s="135" t="s">
        <v>91</v>
      </c>
      <c r="C215" s="136">
        <f>C216+C218</f>
        <v>1.7500000000000002E-2</v>
      </c>
      <c r="D215" s="137">
        <f>D216+D218</f>
        <v>0.42263879999999998</v>
      </c>
      <c r="E215" s="137">
        <f>E216+E218</f>
        <v>1.3418988000000001</v>
      </c>
      <c r="F215" s="375">
        <f t="shared" si="115"/>
        <v>3.1750487650447621</v>
      </c>
      <c r="G215" s="136">
        <f>G216+G218</f>
        <v>0.49205000000000004</v>
      </c>
      <c r="H215" s="137">
        <f>H216+H218</f>
        <v>1.2861772</v>
      </c>
      <c r="I215" s="137">
        <f>I216+I218</f>
        <v>1.2208171999999999</v>
      </c>
      <c r="J215" s="375">
        <f t="shared" si="116"/>
        <v>0.94918274091625943</v>
      </c>
      <c r="K215" s="138">
        <f>(C215-G215)/G215</f>
        <v>-0.9644345086881414</v>
      </c>
      <c r="L215" s="139">
        <f t="shared" si="117"/>
        <v>-0.67139924420989583</v>
      </c>
      <c r="M215" s="375">
        <f t="shared" si="118"/>
        <v>9.9180778252469029E-2</v>
      </c>
      <c r="N215" s="3"/>
    </row>
    <row r="216" spans="2:17" x14ac:dyDescent="0.25">
      <c r="B216" s="19" t="s">
        <v>60</v>
      </c>
      <c r="C216" s="128">
        <v>1.7500000000000002E-2</v>
      </c>
      <c r="D216" s="129">
        <v>0.03</v>
      </c>
      <c r="E216" s="277">
        <v>0.03</v>
      </c>
      <c r="F216" s="43">
        <f t="shared" si="115"/>
        <v>1</v>
      </c>
      <c r="G216" s="128">
        <v>0</v>
      </c>
      <c r="H216" s="129">
        <v>0</v>
      </c>
      <c r="I216" s="277">
        <v>0</v>
      </c>
      <c r="J216" s="277">
        <v>0</v>
      </c>
      <c r="K216" s="23">
        <v>0</v>
      </c>
      <c r="L216" s="277">
        <v>0</v>
      </c>
      <c r="M216" s="279">
        <v>0</v>
      </c>
      <c r="N216" s="3"/>
    </row>
    <row r="217" spans="2:17" x14ac:dyDescent="0.25">
      <c r="B217" s="20" t="s">
        <v>163</v>
      </c>
      <c r="C217" s="61">
        <v>1.7500000000000002E-2</v>
      </c>
      <c r="D217" s="62">
        <v>0.03</v>
      </c>
      <c r="E217" s="278">
        <v>0.03</v>
      </c>
      <c r="F217" s="63">
        <f t="shared" si="115"/>
        <v>1</v>
      </c>
      <c r="G217" s="61">
        <v>0</v>
      </c>
      <c r="H217" s="62">
        <v>0</v>
      </c>
      <c r="I217" s="278">
        <v>0</v>
      </c>
      <c r="J217" s="71">
        <v>0</v>
      </c>
      <c r="K217" s="21">
        <v>0</v>
      </c>
      <c r="L217" s="278">
        <v>0</v>
      </c>
      <c r="M217" s="280">
        <v>0</v>
      </c>
      <c r="N217" s="3"/>
    </row>
    <row r="218" spans="2:17" x14ac:dyDescent="0.25">
      <c r="B218" s="19" t="s">
        <v>62</v>
      </c>
      <c r="C218" s="128">
        <v>0</v>
      </c>
      <c r="D218" s="129">
        <v>0.39263880000000001</v>
      </c>
      <c r="E218" s="129">
        <v>1.3118988</v>
      </c>
      <c r="F218" s="43">
        <f t="shared" si="115"/>
        <v>3.341235761722988</v>
      </c>
      <c r="G218" s="128">
        <v>0.49205000000000004</v>
      </c>
      <c r="H218" s="129">
        <v>1.2861772</v>
      </c>
      <c r="I218" s="129">
        <v>1.2208171999999999</v>
      </c>
      <c r="J218" s="43">
        <f t="shared" si="116"/>
        <v>0.94918274091625943</v>
      </c>
      <c r="K218" s="26">
        <f>(C218-G218)/G218</f>
        <v>-1</v>
      </c>
      <c r="L218" s="28">
        <f t="shared" si="117"/>
        <v>-0.69472417952985011</v>
      </c>
      <c r="M218" s="368">
        <f t="shared" si="118"/>
        <v>7.4607074670966389E-2</v>
      </c>
      <c r="N218" s="3"/>
    </row>
    <row r="219" spans="2:17" x14ac:dyDescent="0.25">
      <c r="B219" s="20" t="s">
        <v>94</v>
      </c>
      <c r="C219" s="61">
        <v>0</v>
      </c>
      <c r="D219" s="127">
        <v>0.12523500000000001</v>
      </c>
      <c r="E219" s="62">
        <v>0.12523500000000001</v>
      </c>
      <c r="F219" s="63">
        <f t="shared" si="115"/>
        <v>1</v>
      </c>
      <c r="G219" s="61">
        <v>3.993E-2</v>
      </c>
      <c r="H219" s="127">
        <v>7.0599999999999996E-2</v>
      </c>
      <c r="I219" s="62">
        <v>4.9610000000000001E-2</v>
      </c>
      <c r="J219" s="63">
        <f t="shared" si="116"/>
        <v>0.70269121813031166</v>
      </c>
      <c r="K219" s="27">
        <f>(C219-G219)/G219</f>
        <v>-1</v>
      </c>
      <c r="L219" s="29">
        <f t="shared" si="117"/>
        <v>0.77386685552407963</v>
      </c>
      <c r="M219" s="370">
        <f t="shared" si="118"/>
        <v>1.5243902439024393</v>
      </c>
      <c r="N219" s="3"/>
      <c r="O219" s="3"/>
      <c r="P219" s="3"/>
    </row>
    <row r="220" spans="2:17" ht="15.75" thickBot="1" x14ac:dyDescent="0.3">
      <c r="B220" s="140" t="s">
        <v>95</v>
      </c>
      <c r="C220" s="64">
        <v>0</v>
      </c>
      <c r="D220" s="65">
        <v>0.26740379999999997</v>
      </c>
      <c r="E220" s="65">
        <v>1.1866638</v>
      </c>
      <c r="F220" s="66">
        <f t="shared" si="115"/>
        <v>4.43772227619802</v>
      </c>
      <c r="G220" s="64">
        <v>0.45212000000000002</v>
      </c>
      <c r="H220" s="65">
        <v>1.2155772</v>
      </c>
      <c r="I220" s="65">
        <v>1.1712072</v>
      </c>
      <c r="J220" s="66">
        <f t="shared" si="116"/>
        <v>0.96349882179428836</v>
      </c>
      <c r="K220" s="615">
        <f>(C220-G220)/G220</f>
        <v>-1</v>
      </c>
      <c r="L220" s="373">
        <f t="shared" si="117"/>
        <v>-0.78001907242090429</v>
      </c>
      <c r="M220" s="374">
        <f t="shared" si="118"/>
        <v>1.3197152476521697E-2</v>
      </c>
      <c r="N220" s="3"/>
    </row>
    <row r="221" spans="2:17" x14ac:dyDescent="0.25">
      <c r="B221" s="135" t="s">
        <v>279</v>
      </c>
      <c r="C221" s="136">
        <f>SUM(C222:C224)</f>
        <v>115</v>
      </c>
      <c r="D221" s="137">
        <f>SUM(D222:D224)</f>
        <v>114.81402226</v>
      </c>
      <c r="E221" s="137">
        <f>SUM(E222:E224)</f>
        <v>106.67259395999999</v>
      </c>
      <c r="F221" s="375">
        <f>E221/D221</f>
        <v>0.92909029629182838</v>
      </c>
      <c r="G221" s="136">
        <v>0</v>
      </c>
      <c r="H221" s="137">
        <v>0</v>
      </c>
      <c r="I221" s="137">
        <v>0</v>
      </c>
      <c r="J221" s="553">
        <v>0</v>
      </c>
      <c r="K221" s="549">
        <v>0</v>
      </c>
      <c r="L221" s="552">
        <v>0</v>
      </c>
      <c r="M221" s="553">
        <v>0</v>
      </c>
      <c r="N221" s="3"/>
    </row>
    <row r="222" spans="2:17" x14ac:dyDescent="0.25">
      <c r="B222" s="19" t="s">
        <v>58</v>
      </c>
      <c r="C222" s="44">
        <v>1.5</v>
      </c>
      <c r="D222" s="24">
        <v>1.92042516</v>
      </c>
      <c r="E222" s="24">
        <v>0.18393175</v>
      </c>
      <c r="F222" s="368">
        <f>E222/D222</f>
        <v>9.5776577932357443E-2</v>
      </c>
      <c r="G222" s="131">
        <v>0</v>
      </c>
      <c r="H222" s="153">
        <v>0</v>
      </c>
      <c r="I222" s="153">
        <v>0</v>
      </c>
      <c r="J222" s="554">
        <v>0</v>
      </c>
      <c r="K222" s="550">
        <v>0</v>
      </c>
      <c r="L222" s="133">
        <v>0</v>
      </c>
      <c r="M222" s="554">
        <v>0</v>
      </c>
      <c r="N222" s="3"/>
    </row>
    <row r="223" spans="2:17" x14ac:dyDescent="0.25">
      <c r="B223" s="19" t="s">
        <v>61</v>
      </c>
      <c r="C223" s="44">
        <v>10.5</v>
      </c>
      <c r="D223" s="24">
        <v>10.5</v>
      </c>
      <c r="E223" s="24">
        <v>3.2164223500000002</v>
      </c>
      <c r="F223" s="368">
        <f>E223/D223</f>
        <v>0.30632593809523812</v>
      </c>
      <c r="G223" s="131">
        <v>0</v>
      </c>
      <c r="H223" s="132">
        <v>0</v>
      </c>
      <c r="I223" s="132">
        <v>0</v>
      </c>
      <c r="J223" s="554">
        <v>0</v>
      </c>
      <c r="K223" s="550">
        <v>0</v>
      </c>
      <c r="L223" s="133">
        <v>0</v>
      </c>
      <c r="M223" s="554">
        <v>0</v>
      </c>
      <c r="N223" s="3"/>
    </row>
    <row r="224" spans="2:17" x14ac:dyDescent="0.25">
      <c r="B224" s="19" t="s">
        <v>62</v>
      </c>
      <c r="C224" s="44">
        <v>103</v>
      </c>
      <c r="D224" s="24">
        <v>102.39359709999999</v>
      </c>
      <c r="E224" s="24">
        <v>103.27223985999998</v>
      </c>
      <c r="F224" s="368">
        <f>E224/D224</f>
        <v>1.0085810322606588</v>
      </c>
      <c r="G224" s="152">
        <v>0</v>
      </c>
      <c r="H224" s="153">
        <v>0</v>
      </c>
      <c r="I224" s="153">
        <v>0</v>
      </c>
      <c r="J224" s="543">
        <v>0</v>
      </c>
      <c r="K224" s="551">
        <v>0</v>
      </c>
      <c r="L224" s="153">
        <v>0</v>
      </c>
      <c r="M224" s="543">
        <v>0</v>
      </c>
      <c r="N224" s="3"/>
    </row>
    <row r="225" spans="2:14" x14ac:dyDescent="0.25">
      <c r="B225" s="20" t="s">
        <v>101</v>
      </c>
      <c r="C225" s="61">
        <v>0</v>
      </c>
      <c r="D225" s="127">
        <v>0</v>
      </c>
      <c r="E225" s="62">
        <v>11.2820891</v>
      </c>
      <c r="F225" s="555">
        <v>0</v>
      </c>
      <c r="G225" s="544">
        <v>0</v>
      </c>
      <c r="H225" s="62">
        <v>0</v>
      </c>
      <c r="I225" s="62">
        <v>0</v>
      </c>
      <c r="J225" s="280">
        <v>0</v>
      </c>
      <c r="K225" s="544">
        <v>0</v>
      </c>
      <c r="L225" s="62">
        <v>0</v>
      </c>
      <c r="M225" s="280">
        <v>0</v>
      </c>
      <c r="N225" s="3"/>
    </row>
    <row r="226" spans="2:14" x14ac:dyDescent="0.25">
      <c r="B226" s="20" t="s">
        <v>88</v>
      </c>
      <c r="C226" s="61">
        <v>103</v>
      </c>
      <c r="D226" s="62">
        <v>102.39359709999999</v>
      </c>
      <c r="E226" s="62">
        <v>83.569949459999989</v>
      </c>
      <c r="F226" s="370">
        <f>E226/D226</f>
        <v>0.81616382104814245</v>
      </c>
      <c r="G226" s="544">
        <v>0</v>
      </c>
      <c r="H226" s="62">
        <v>0</v>
      </c>
      <c r="I226" s="62">
        <v>0</v>
      </c>
      <c r="J226" s="280">
        <v>0</v>
      </c>
      <c r="K226" s="544">
        <v>0</v>
      </c>
      <c r="L226" s="62">
        <v>0</v>
      </c>
      <c r="M226" s="280">
        <v>0</v>
      </c>
      <c r="N226" s="3"/>
    </row>
    <row r="227" spans="2:14" ht="15.75" thickBot="1" x14ac:dyDescent="0.3">
      <c r="B227" s="140" t="s">
        <v>93</v>
      </c>
      <c r="C227" s="425">
        <v>0</v>
      </c>
      <c r="D227" s="409">
        <v>0</v>
      </c>
      <c r="E227" s="409">
        <v>8.4202013000000004</v>
      </c>
      <c r="F227" s="548">
        <v>0</v>
      </c>
      <c r="G227" s="117">
        <v>0</v>
      </c>
      <c r="H227" s="452">
        <v>0</v>
      </c>
      <c r="I227" s="452">
        <v>0</v>
      </c>
      <c r="J227" s="548">
        <v>0</v>
      </c>
      <c r="K227" s="545">
        <v>0</v>
      </c>
      <c r="L227" s="409">
        <v>0</v>
      </c>
      <c r="M227" s="430">
        <v>0</v>
      </c>
      <c r="N227" s="3"/>
    </row>
    <row r="228" spans="2:14" x14ac:dyDescent="0.25">
      <c r="B228" s="135" t="s">
        <v>278</v>
      </c>
      <c r="C228" s="136">
        <v>0.75431999999999999</v>
      </c>
      <c r="D228" s="137">
        <v>1.2674291000000002</v>
      </c>
      <c r="E228" s="137">
        <v>0.3389991</v>
      </c>
      <c r="F228" s="375">
        <f>E228/D228</f>
        <v>0.26746987267374556</v>
      </c>
      <c r="G228" s="136">
        <v>0</v>
      </c>
      <c r="H228" s="137">
        <v>0</v>
      </c>
      <c r="I228" s="137">
        <v>0</v>
      </c>
      <c r="J228" s="546">
        <v>0</v>
      </c>
      <c r="K228" s="549">
        <v>0</v>
      </c>
      <c r="L228" s="552">
        <v>0</v>
      </c>
      <c r="M228" s="553">
        <v>0</v>
      </c>
      <c r="N228" s="3"/>
    </row>
    <row r="229" spans="2:14" x14ac:dyDescent="0.25">
      <c r="B229" s="19" t="s">
        <v>62</v>
      </c>
      <c r="C229" s="44">
        <v>0.75431999999999999</v>
      </c>
      <c r="D229" s="24">
        <v>1.2674291000000002</v>
      </c>
      <c r="E229" s="24">
        <v>0.3389991</v>
      </c>
      <c r="F229" s="368">
        <f>E229/D229</f>
        <v>0.26746987267374556</v>
      </c>
      <c r="G229" s="152">
        <v>0</v>
      </c>
      <c r="H229" s="153">
        <v>0</v>
      </c>
      <c r="I229" s="153">
        <v>0</v>
      </c>
      <c r="J229" s="543">
        <v>0</v>
      </c>
      <c r="K229" s="551">
        <v>0</v>
      </c>
      <c r="L229" s="153">
        <v>0</v>
      </c>
      <c r="M229" s="543">
        <v>0</v>
      </c>
      <c r="N229" s="3"/>
    </row>
    <row r="230" spans="2:14" x14ac:dyDescent="0.25">
      <c r="B230" s="20" t="s">
        <v>94</v>
      </c>
      <c r="C230" s="61">
        <v>0</v>
      </c>
      <c r="D230" s="127">
        <v>0.3389991</v>
      </c>
      <c r="E230" s="62">
        <v>0.3389991</v>
      </c>
      <c r="F230" s="370">
        <f>E230/D230</f>
        <v>1</v>
      </c>
      <c r="G230" s="544">
        <v>0</v>
      </c>
      <c r="H230" s="62">
        <v>0</v>
      </c>
      <c r="I230" s="62">
        <v>0</v>
      </c>
      <c r="J230" s="547">
        <v>0</v>
      </c>
      <c r="K230" s="544">
        <v>0</v>
      </c>
      <c r="L230" s="62">
        <v>0</v>
      </c>
      <c r="M230" s="280">
        <v>0</v>
      </c>
      <c r="N230" s="3"/>
    </row>
    <row r="231" spans="2:14" ht="15.75" thickBot="1" x14ac:dyDescent="0.3">
      <c r="B231" s="140" t="s">
        <v>95</v>
      </c>
      <c r="C231" s="425">
        <v>0.75431999999999999</v>
      </c>
      <c r="D231" s="409">
        <v>0.92842999999999998</v>
      </c>
      <c r="E231" s="409">
        <v>0</v>
      </c>
      <c r="F231" s="374">
        <f>E231/D231</f>
        <v>0</v>
      </c>
      <c r="G231" s="545">
        <v>0</v>
      </c>
      <c r="H231" s="409">
        <v>0</v>
      </c>
      <c r="I231" s="409">
        <v>0</v>
      </c>
      <c r="J231" s="548">
        <v>0</v>
      </c>
      <c r="K231" s="545">
        <v>0</v>
      </c>
      <c r="L231" s="409">
        <v>0</v>
      </c>
      <c r="M231" s="430">
        <v>0</v>
      </c>
      <c r="N231" s="3"/>
    </row>
    <row r="232" spans="2:14" x14ac:dyDescent="0.25">
      <c r="E232" s="11"/>
    </row>
    <row r="233" spans="2:14" ht="15.75" thickBot="1" x14ac:dyDescent="0.3">
      <c r="B233" s="5" t="s">
        <v>136</v>
      </c>
      <c r="C233" s="87"/>
      <c r="D233" s="87"/>
      <c r="E233" s="87"/>
      <c r="G233" s="87"/>
      <c r="H233" s="87"/>
      <c r="I233" s="87"/>
    </row>
    <row r="234" spans="2:14" x14ac:dyDescent="0.25">
      <c r="B234" s="977" t="s">
        <v>7</v>
      </c>
      <c r="C234" s="902">
        <v>2020</v>
      </c>
      <c r="D234" s="903"/>
      <c r="E234" s="903"/>
      <c r="F234" s="896"/>
      <c r="G234" s="991">
        <v>2019</v>
      </c>
      <c r="H234" s="906"/>
      <c r="I234" s="906"/>
      <c r="J234" s="992"/>
      <c r="K234" s="902" t="s">
        <v>209</v>
      </c>
      <c r="L234" s="903"/>
      <c r="M234" s="980"/>
    </row>
    <row r="235" spans="2:14" ht="23.25" customHeight="1" x14ac:dyDescent="0.25">
      <c r="B235" s="978"/>
      <c r="C235" s="981" t="s">
        <v>97</v>
      </c>
      <c r="D235" s="983" t="s">
        <v>98</v>
      </c>
      <c r="E235" s="985" t="s">
        <v>152</v>
      </c>
      <c r="F235" s="986" t="s">
        <v>155</v>
      </c>
      <c r="G235" s="981" t="s">
        <v>99</v>
      </c>
      <c r="H235" s="983" t="s">
        <v>100</v>
      </c>
      <c r="I235" s="985" t="s">
        <v>153</v>
      </c>
      <c r="J235" s="986" t="s">
        <v>154</v>
      </c>
      <c r="K235" s="981" t="s">
        <v>189</v>
      </c>
      <c r="L235" s="983" t="s">
        <v>191</v>
      </c>
      <c r="M235" s="989" t="s">
        <v>190</v>
      </c>
    </row>
    <row r="236" spans="2:14" ht="22.5" customHeight="1" thickBot="1" x14ac:dyDescent="0.3">
      <c r="B236" s="979"/>
      <c r="C236" s="982"/>
      <c r="D236" s="984"/>
      <c r="E236" s="975"/>
      <c r="F236" s="987"/>
      <c r="G236" s="982"/>
      <c r="H236" s="984"/>
      <c r="I236" s="975"/>
      <c r="J236" s="987"/>
      <c r="K236" s="982"/>
      <c r="L236" s="984"/>
      <c r="M236" s="990"/>
    </row>
    <row r="237" spans="2:14" ht="15.75" thickBot="1" x14ac:dyDescent="0.3">
      <c r="B237" s="39" t="s">
        <v>167</v>
      </c>
      <c r="C237" s="103">
        <f>C238+C258</f>
        <v>271.33918</v>
      </c>
      <c r="D237" s="104">
        <f>D238+D258</f>
        <v>382.62721139000001</v>
      </c>
      <c r="E237" s="104">
        <f>E238+E258</f>
        <v>363.41881886999994</v>
      </c>
      <c r="F237" s="364">
        <f t="shared" ref="F237:F244" si="119">E237/D237</f>
        <v>0.94979867623575376</v>
      </c>
      <c r="G237" s="103">
        <v>271.33918</v>
      </c>
      <c r="H237" s="104">
        <v>314.68312841000005</v>
      </c>
      <c r="I237" s="104">
        <v>292.96214984</v>
      </c>
      <c r="J237" s="364">
        <v>0.93097507743821639</v>
      </c>
      <c r="K237" s="38">
        <f t="shared" ref="K237:K244" si="120">(C237-G237)/G237</f>
        <v>0</v>
      </c>
      <c r="L237" s="34">
        <f t="shared" ref="L237:L244" si="121">(D237-H237)/H237</f>
        <v>0.21591269707817237</v>
      </c>
      <c r="M237" s="364">
        <f t="shared" ref="M237:M243" si="122">(E237-I237)/I237</f>
        <v>0.24049751501509511</v>
      </c>
      <c r="N237" s="3"/>
    </row>
    <row r="238" spans="2:14" x14ac:dyDescent="0.25">
      <c r="B238" s="120" t="s">
        <v>172</v>
      </c>
      <c r="C238" s="121">
        <f>C239+C240+C241+C242+C249+C250+C257</f>
        <v>270.84712999999999</v>
      </c>
      <c r="D238" s="122">
        <f>D239+D240+D241+D242+D249+D250+D257</f>
        <v>381.34103419000002</v>
      </c>
      <c r="E238" s="122">
        <f>E239+E240+E241+E242+E249+E250+E257</f>
        <v>362.19800166999994</v>
      </c>
      <c r="F238" s="365">
        <f t="shared" si="119"/>
        <v>0.94980075364650574</v>
      </c>
      <c r="G238" s="121">
        <v>270.84712999999999</v>
      </c>
      <c r="H238" s="122">
        <v>312.86039371000004</v>
      </c>
      <c r="I238" s="122">
        <v>291.40409381000001</v>
      </c>
      <c r="J238" s="365">
        <v>0.93141893211357218</v>
      </c>
      <c r="K238" s="123">
        <f t="shared" si="120"/>
        <v>0</v>
      </c>
      <c r="L238" s="124">
        <f t="shared" si="121"/>
        <v>0.21888561753673685</v>
      </c>
      <c r="M238" s="365">
        <f t="shared" si="122"/>
        <v>0.24294067710029724</v>
      </c>
      <c r="N238" s="3"/>
    </row>
    <row r="239" spans="2:14" x14ac:dyDescent="0.25">
      <c r="B239" s="19" t="s">
        <v>57</v>
      </c>
      <c r="C239" s="44">
        <v>37.652990000000003</v>
      </c>
      <c r="D239" s="24">
        <v>41.782475420000004</v>
      </c>
      <c r="E239" s="24">
        <v>38.673879989999996</v>
      </c>
      <c r="F239" s="43">
        <f t="shared" si="119"/>
        <v>0.92560049641022424</v>
      </c>
      <c r="G239" s="44">
        <v>37.652990000000003</v>
      </c>
      <c r="H239" s="24">
        <v>37.823552999999997</v>
      </c>
      <c r="I239" s="24">
        <v>35.402555570000011</v>
      </c>
      <c r="J239" s="43">
        <v>0.93599233181504693</v>
      </c>
      <c r="K239" s="26">
        <f t="shared" si="120"/>
        <v>0</v>
      </c>
      <c r="L239" s="28">
        <f t="shared" si="121"/>
        <v>0.1046681791105137</v>
      </c>
      <c r="M239" s="43">
        <f t="shared" si="122"/>
        <v>9.2403623617841102E-2</v>
      </c>
      <c r="N239" s="3"/>
    </row>
    <row r="240" spans="2:14" x14ac:dyDescent="0.25">
      <c r="B240" s="19" t="s">
        <v>58</v>
      </c>
      <c r="C240" s="44">
        <v>18.14743</v>
      </c>
      <c r="D240" s="125">
        <v>20.728222509999998</v>
      </c>
      <c r="E240" s="24">
        <v>17.233391959999999</v>
      </c>
      <c r="F240" s="43">
        <f t="shared" si="119"/>
        <v>0.83139748001479752</v>
      </c>
      <c r="G240" s="44">
        <v>18.14743</v>
      </c>
      <c r="H240" s="24">
        <v>19.191378409999999</v>
      </c>
      <c r="I240" s="24">
        <v>16.800547369999997</v>
      </c>
      <c r="J240" s="43">
        <v>0.87542160917663847</v>
      </c>
      <c r="K240" s="26">
        <f t="shared" si="120"/>
        <v>0</v>
      </c>
      <c r="L240" s="28">
        <f t="shared" si="121"/>
        <v>8.0079922721923949E-2</v>
      </c>
      <c r="M240" s="43">
        <f t="shared" si="122"/>
        <v>2.5763719506717599E-2</v>
      </c>
      <c r="N240" s="3"/>
    </row>
    <row r="241" spans="2:17" x14ac:dyDescent="0.25">
      <c r="B241" s="19" t="s">
        <v>59</v>
      </c>
      <c r="C241" s="44">
        <v>0.06</v>
      </c>
      <c r="D241" s="24">
        <v>0.06</v>
      </c>
      <c r="E241" s="24">
        <v>3.643681E-2</v>
      </c>
      <c r="F241" s="43">
        <f t="shared" si="119"/>
        <v>0.60728016666666673</v>
      </c>
      <c r="G241" s="44">
        <v>0.06</v>
      </c>
      <c r="H241" s="24">
        <v>0.06</v>
      </c>
      <c r="I241" s="24">
        <v>5.094651E-2</v>
      </c>
      <c r="J241" s="43">
        <v>0.84910850000000004</v>
      </c>
      <c r="K241" s="26">
        <f t="shared" si="120"/>
        <v>0</v>
      </c>
      <c r="L241" s="28">
        <f t="shared" si="121"/>
        <v>0</v>
      </c>
      <c r="M241" s="43">
        <f t="shared" si="122"/>
        <v>-0.28480262926744149</v>
      </c>
      <c r="N241" s="3"/>
    </row>
    <row r="242" spans="2:17" x14ac:dyDescent="0.25">
      <c r="B242" s="19" t="s">
        <v>60</v>
      </c>
      <c r="C242" s="44">
        <v>73.384969999999996</v>
      </c>
      <c r="D242" s="24">
        <v>75.434970000000007</v>
      </c>
      <c r="E242" s="24">
        <v>74.858713359999996</v>
      </c>
      <c r="F242" s="43">
        <f t="shared" si="119"/>
        <v>0.99236088196230465</v>
      </c>
      <c r="G242" s="44">
        <v>73.384969999999996</v>
      </c>
      <c r="H242" s="24">
        <v>80.791039999999995</v>
      </c>
      <c r="I242" s="24">
        <v>77.317192450000007</v>
      </c>
      <c r="J242" s="43">
        <v>0.95700206916509567</v>
      </c>
      <c r="K242" s="26">
        <f t="shared" si="120"/>
        <v>0</v>
      </c>
      <c r="L242" s="28">
        <f t="shared" si="121"/>
        <v>-6.629534661269354E-2</v>
      </c>
      <c r="M242" s="43">
        <f t="shared" si="122"/>
        <v>-3.1797314569975844E-2</v>
      </c>
      <c r="N242" s="3"/>
      <c r="O242" s="3"/>
      <c r="P242" s="3"/>
    </row>
    <row r="243" spans="2:17" x14ac:dyDescent="0.25">
      <c r="B243" s="20" t="s">
        <v>157</v>
      </c>
      <c r="C243" s="61">
        <v>67.528509999999997</v>
      </c>
      <c r="D243" s="62">
        <v>69.953509999999994</v>
      </c>
      <c r="E243" s="62">
        <v>69.865110000000001</v>
      </c>
      <c r="F243" s="63">
        <f t="shared" si="119"/>
        <v>0.99873630358219345</v>
      </c>
      <c r="G243" s="61">
        <v>67.528509999999997</v>
      </c>
      <c r="H243" s="62">
        <v>74.97851</v>
      </c>
      <c r="I243" s="62">
        <v>74.578509999999994</v>
      </c>
      <c r="J243" s="63">
        <v>0.99466513805088941</v>
      </c>
      <c r="K243" s="27">
        <f t="shared" si="120"/>
        <v>0</v>
      </c>
      <c r="L243" s="29">
        <f t="shared" si="121"/>
        <v>-6.7019203235700542E-2</v>
      </c>
      <c r="M243" s="63">
        <f t="shared" si="122"/>
        <v>-6.320051178281777E-2</v>
      </c>
      <c r="N243" s="3"/>
    </row>
    <row r="244" spans="2:17" x14ac:dyDescent="0.25">
      <c r="B244" s="20" t="s">
        <v>158</v>
      </c>
      <c r="C244" s="61">
        <v>1.52</v>
      </c>
      <c r="D244" s="62">
        <v>1.5</v>
      </c>
      <c r="E244" s="62">
        <v>1.5</v>
      </c>
      <c r="F244" s="63">
        <f t="shared" si="119"/>
        <v>1</v>
      </c>
      <c r="G244" s="61">
        <v>1.52</v>
      </c>
      <c r="H244" s="62">
        <v>1.52</v>
      </c>
      <c r="I244" s="62">
        <v>0</v>
      </c>
      <c r="J244" s="63">
        <v>0</v>
      </c>
      <c r="K244" s="27">
        <f t="shared" si="120"/>
        <v>0</v>
      </c>
      <c r="L244" s="29">
        <f t="shared" si="121"/>
        <v>-1.3157894736842117E-2</v>
      </c>
      <c r="M244" s="35">
        <v>0</v>
      </c>
      <c r="N244" s="3"/>
    </row>
    <row r="245" spans="2:17" x14ac:dyDescent="0.25">
      <c r="B245" s="20" t="s">
        <v>159</v>
      </c>
      <c r="C245" s="126">
        <v>0</v>
      </c>
      <c r="D245" s="62">
        <v>0</v>
      </c>
      <c r="E245" s="62">
        <v>0</v>
      </c>
      <c r="F245" s="18">
        <v>0</v>
      </c>
      <c r="G245" s="126">
        <v>0</v>
      </c>
      <c r="H245" s="62">
        <v>0</v>
      </c>
      <c r="I245" s="62">
        <v>0</v>
      </c>
      <c r="J245" s="18">
        <v>0</v>
      </c>
      <c r="K245" s="30">
        <v>0</v>
      </c>
      <c r="L245" s="22">
        <v>0</v>
      </c>
      <c r="M245" s="35">
        <v>0</v>
      </c>
      <c r="N245" s="3"/>
    </row>
    <row r="246" spans="2:17" x14ac:dyDescent="0.25">
      <c r="B246" s="20" t="s">
        <v>160</v>
      </c>
      <c r="C246" s="126">
        <v>0</v>
      </c>
      <c r="D246" s="62">
        <v>0</v>
      </c>
      <c r="E246" s="62">
        <v>0</v>
      </c>
      <c r="F246" s="18">
        <v>0</v>
      </c>
      <c r="G246" s="126">
        <v>0</v>
      </c>
      <c r="H246" s="62">
        <v>0</v>
      </c>
      <c r="I246" s="62">
        <v>0</v>
      </c>
      <c r="J246" s="18">
        <v>0</v>
      </c>
      <c r="K246" s="30">
        <v>0</v>
      </c>
      <c r="L246" s="22">
        <v>0</v>
      </c>
      <c r="M246" s="35">
        <v>0</v>
      </c>
      <c r="N246" s="3"/>
    </row>
    <row r="247" spans="2:17" x14ac:dyDescent="0.25">
      <c r="B247" s="20" t="s">
        <v>161</v>
      </c>
      <c r="C247" s="61">
        <v>1.9708300000000001</v>
      </c>
      <c r="D247" s="127">
        <v>1.2547189999999999</v>
      </c>
      <c r="E247" s="62">
        <v>0.76911706000000002</v>
      </c>
      <c r="F247" s="63">
        <f t="shared" ref="F247:F253" si="123">E247/D247</f>
        <v>0.61297952768707575</v>
      </c>
      <c r="G247" s="61">
        <v>1.9708300000000001</v>
      </c>
      <c r="H247" s="62">
        <v>1.9269000000000001</v>
      </c>
      <c r="I247" s="62">
        <v>0.70531279000000002</v>
      </c>
      <c r="J247" s="63">
        <v>0.366034973273133</v>
      </c>
      <c r="K247" s="27">
        <f>(C247-G247)/G247</f>
        <v>0</v>
      </c>
      <c r="L247" s="29">
        <f>(D247-H247)/H247</f>
        <v>-0.34884062483782247</v>
      </c>
      <c r="M247" s="63">
        <f t="shared" ref="M247:M253" si="124">(E247-I247)/I247</f>
        <v>9.0462374856409442E-2</v>
      </c>
      <c r="N247" s="3"/>
    </row>
    <row r="248" spans="2:17" x14ac:dyDescent="0.25">
      <c r="B248" s="20" t="s">
        <v>162</v>
      </c>
      <c r="C248" s="126">
        <v>2.3656299999999999</v>
      </c>
      <c r="D248" s="62">
        <v>2.7267410000000001</v>
      </c>
      <c r="E248" s="62">
        <v>2.7244862999999997</v>
      </c>
      <c r="F248" s="63">
        <f t="shared" si="123"/>
        <v>0.99917311545174248</v>
      </c>
      <c r="G248" s="61">
        <v>2.3656299999999999</v>
      </c>
      <c r="H248" s="62">
        <v>2.3656299999999999</v>
      </c>
      <c r="I248" s="62">
        <v>2.03336966</v>
      </c>
      <c r="J248" s="63">
        <v>0.85954678457746991</v>
      </c>
      <c r="K248" s="21">
        <v>0</v>
      </c>
      <c r="L248" s="22">
        <v>0</v>
      </c>
      <c r="M248" s="63">
        <f t="shared" si="124"/>
        <v>0.33988735722554242</v>
      </c>
      <c r="N248" s="3"/>
    </row>
    <row r="249" spans="2:17" x14ac:dyDescent="0.25">
      <c r="B249" s="19" t="s">
        <v>61</v>
      </c>
      <c r="C249" s="128">
        <v>10.38739</v>
      </c>
      <c r="D249" s="129">
        <v>11.03739</v>
      </c>
      <c r="E249" s="129">
        <v>8.4014791099999986</v>
      </c>
      <c r="F249" s="43">
        <f t="shared" si="123"/>
        <v>0.76118349627946447</v>
      </c>
      <c r="G249" s="44">
        <v>10.38739</v>
      </c>
      <c r="H249" s="24">
        <v>9.5168269999999993</v>
      </c>
      <c r="I249" s="24">
        <v>4.8135349700000001</v>
      </c>
      <c r="J249" s="43">
        <v>0.50579200084229758</v>
      </c>
      <c r="K249" s="26">
        <f t="shared" ref="K249:L253" si="125">(C249-G249)/G249</f>
        <v>0</v>
      </c>
      <c r="L249" s="28">
        <f t="shared" si="125"/>
        <v>0.15977625735972725</v>
      </c>
      <c r="M249" s="43">
        <f t="shared" si="124"/>
        <v>0.74538653242608488</v>
      </c>
      <c r="N249" s="3"/>
    </row>
    <row r="250" spans="2:17" x14ac:dyDescent="0.25">
      <c r="B250" s="19" t="s">
        <v>62</v>
      </c>
      <c r="C250" s="128">
        <v>130.98835</v>
      </c>
      <c r="D250" s="129">
        <v>232.07197626000001</v>
      </c>
      <c r="E250" s="129">
        <v>222.96157969999999</v>
      </c>
      <c r="F250" s="43">
        <f t="shared" si="123"/>
        <v>0.96074322842929871</v>
      </c>
      <c r="G250" s="44">
        <v>130.98835</v>
      </c>
      <c r="H250" s="24">
        <v>165.25159530000002</v>
      </c>
      <c r="I250" s="24">
        <v>156.97417275999999</v>
      </c>
      <c r="J250" s="43">
        <v>0.94991018074607336</v>
      </c>
      <c r="K250" s="26">
        <f t="shared" si="125"/>
        <v>0</v>
      </c>
      <c r="L250" s="28">
        <f t="shared" si="125"/>
        <v>0.40435543656140416</v>
      </c>
      <c r="M250" s="43">
        <f t="shared" si="124"/>
        <v>0.42037110806049011</v>
      </c>
      <c r="N250" s="3"/>
    </row>
    <row r="251" spans="2:17" x14ac:dyDescent="0.25">
      <c r="B251" s="20" t="s">
        <v>101</v>
      </c>
      <c r="C251" s="61">
        <v>11.36083</v>
      </c>
      <c r="D251" s="62">
        <v>15.646702800000002</v>
      </c>
      <c r="E251" s="62">
        <v>34.832955569999996</v>
      </c>
      <c r="F251" s="63">
        <f t="shared" si="123"/>
        <v>2.2262169873898285</v>
      </c>
      <c r="G251" s="61">
        <v>11.36083</v>
      </c>
      <c r="H251" s="62">
        <v>11.659345</v>
      </c>
      <c r="I251" s="62">
        <v>10.20700716</v>
      </c>
      <c r="J251" s="63">
        <v>0.87543572644947032</v>
      </c>
      <c r="K251" s="27">
        <f t="shared" si="125"/>
        <v>0</v>
      </c>
      <c r="L251" s="29">
        <f t="shared" si="125"/>
        <v>0.34198814770469538</v>
      </c>
      <c r="M251" s="63">
        <f t="shared" si="124"/>
        <v>2.4126512330182392</v>
      </c>
      <c r="N251" s="3"/>
    </row>
    <row r="252" spans="2:17" x14ac:dyDescent="0.25">
      <c r="B252" s="20" t="s">
        <v>88</v>
      </c>
      <c r="C252" s="61">
        <v>101.68516</v>
      </c>
      <c r="D252" s="62">
        <v>168.93791346</v>
      </c>
      <c r="E252" s="62">
        <v>151.91135027999999</v>
      </c>
      <c r="F252" s="63">
        <f t="shared" si="123"/>
        <v>0.89921407911770235</v>
      </c>
      <c r="G252" s="61">
        <v>101.68516</v>
      </c>
      <c r="H252" s="62">
        <v>133.18516</v>
      </c>
      <c r="I252" s="62">
        <v>135.17691680000001</v>
      </c>
      <c r="J252" s="63">
        <v>1.014954795263977</v>
      </c>
      <c r="K252" s="27">
        <f t="shared" si="125"/>
        <v>0</v>
      </c>
      <c r="L252" s="29">
        <f t="shared" si="125"/>
        <v>0.26844397273690257</v>
      </c>
      <c r="M252" s="63">
        <f t="shared" si="124"/>
        <v>0.12379653180549519</v>
      </c>
      <c r="N252" s="3"/>
      <c r="O252" s="11"/>
      <c r="P252" s="11"/>
      <c r="Q252" s="11"/>
    </row>
    <row r="253" spans="2:17" x14ac:dyDescent="0.25">
      <c r="B253" s="20" t="s">
        <v>89</v>
      </c>
      <c r="C253" s="126">
        <v>0.30076000000000003</v>
      </c>
      <c r="D253" s="62">
        <v>0.62575999999999998</v>
      </c>
      <c r="E253" s="62">
        <v>1.8475599999999998E-2</v>
      </c>
      <c r="F253" s="63">
        <f t="shared" si="123"/>
        <v>2.9525057530043464E-2</v>
      </c>
      <c r="G253" s="61">
        <v>0.30076000000000003</v>
      </c>
      <c r="H253" s="62">
        <v>0.78076000000000001</v>
      </c>
      <c r="I253" s="62">
        <v>3.0575599999999998E-2</v>
      </c>
      <c r="J253" s="63">
        <v>3.9161329986167323E-2</v>
      </c>
      <c r="K253" s="27">
        <f t="shared" si="125"/>
        <v>0</v>
      </c>
      <c r="L253" s="29">
        <f t="shared" si="125"/>
        <v>-0.19852451457554182</v>
      </c>
      <c r="M253" s="63">
        <f t="shared" si="124"/>
        <v>-0.39574039430133834</v>
      </c>
      <c r="N253" s="3"/>
    </row>
    <row r="254" spans="2:17" x14ac:dyDescent="0.25">
      <c r="B254" s="20" t="s">
        <v>90</v>
      </c>
      <c r="C254" s="126">
        <v>0</v>
      </c>
      <c r="D254" s="62">
        <v>0</v>
      </c>
      <c r="E254" s="62">
        <v>0</v>
      </c>
      <c r="F254" s="18">
        <v>0</v>
      </c>
      <c r="G254" s="126">
        <v>0</v>
      </c>
      <c r="H254" s="62">
        <v>0</v>
      </c>
      <c r="I254" s="62">
        <v>0</v>
      </c>
      <c r="J254" s="18">
        <v>0</v>
      </c>
      <c r="K254" s="30">
        <v>0</v>
      </c>
      <c r="L254" s="22">
        <v>0</v>
      </c>
      <c r="M254" s="35">
        <v>0</v>
      </c>
      <c r="N254" s="3"/>
    </row>
    <row r="255" spans="2:17" x14ac:dyDescent="0.25">
      <c r="B255" s="20" t="s">
        <v>93</v>
      </c>
      <c r="C255" s="61">
        <v>17.6416</v>
      </c>
      <c r="D255" s="127">
        <v>46.861599999999996</v>
      </c>
      <c r="E255" s="62">
        <v>36.198798249999996</v>
      </c>
      <c r="F255" s="63">
        <f>E255/D255</f>
        <v>0.77246185042764226</v>
      </c>
      <c r="G255" s="61">
        <v>17.6416</v>
      </c>
      <c r="H255" s="62">
        <v>19.626330299999999</v>
      </c>
      <c r="I255" s="62">
        <v>11.559673199999999</v>
      </c>
      <c r="J255" s="63">
        <v>0.58898800862431222</v>
      </c>
      <c r="K255" s="27">
        <f>(C255-G255)/G255</f>
        <v>0</v>
      </c>
      <c r="L255" s="29">
        <f>(D255-H255)/H255</f>
        <v>1.3876903773498603</v>
      </c>
      <c r="M255" s="63">
        <f>(E255-I255)/I255</f>
        <v>2.1314724580622229</v>
      </c>
      <c r="N255" s="3"/>
    </row>
    <row r="256" spans="2:17" x14ac:dyDescent="0.25">
      <c r="B256" s="20" t="s">
        <v>102</v>
      </c>
      <c r="C256" s="126">
        <v>0</v>
      </c>
      <c r="D256" s="62">
        <v>0</v>
      </c>
      <c r="E256" s="62">
        <v>0</v>
      </c>
      <c r="F256" s="18">
        <v>0</v>
      </c>
      <c r="G256" s="61">
        <v>0</v>
      </c>
      <c r="H256" s="62">
        <v>0</v>
      </c>
      <c r="I256" s="62">
        <v>0</v>
      </c>
      <c r="J256" s="35">
        <v>0</v>
      </c>
      <c r="K256" s="21">
        <v>0</v>
      </c>
      <c r="L256" s="22">
        <v>0</v>
      </c>
      <c r="M256" s="35">
        <v>0</v>
      </c>
      <c r="N256" s="3"/>
    </row>
    <row r="257" spans="2:16" ht="15.75" thickBot="1" x14ac:dyDescent="0.3">
      <c r="B257" s="130" t="s">
        <v>64</v>
      </c>
      <c r="C257" s="131">
        <v>0.22600000000000001</v>
      </c>
      <c r="D257" s="132">
        <v>0.22600000000000001</v>
      </c>
      <c r="E257" s="133">
        <v>3.2520739999999999E-2</v>
      </c>
      <c r="F257" s="37">
        <f t="shared" ref="F257:F263" si="126">E257/D257</f>
        <v>0.14389707964601769</v>
      </c>
      <c r="G257" s="131">
        <v>0.22600000000000001</v>
      </c>
      <c r="H257" s="133">
        <v>0.22600000000000001</v>
      </c>
      <c r="I257" s="133">
        <v>4.5144179999999992E-2</v>
      </c>
      <c r="J257" s="37">
        <v>0.19975300884955749</v>
      </c>
      <c r="K257" s="88">
        <f>(C257-G257)/G257</f>
        <v>0</v>
      </c>
      <c r="L257" s="134">
        <f t="shared" ref="L257:L263" si="127">(D257-H257)/H257</f>
        <v>0</v>
      </c>
      <c r="M257" s="37">
        <f t="shared" ref="M257:M263" si="128">(E257-I257)/I257</f>
        <v>-0.27962497048345974</v>
      </c>
      <c r="N257" s="3"/>
    </row>
    <row r="258" spans="2:16" x14ac:dyDescent="0.25">
      <c r="B258" s="135" t="s">
        <v>91</v>
      </c>
      <c r="C258" s="136">
        <f>C259+C261</f>
        <v>0.49205000000000004</v>
      </c>
      <c r="D258" s="137">
        <f>D259+D261</f>
        <v>1.2861772</v>
      </c>
      <c r="E258" s="137">
        <f>E259+E261</f>
        <v>1.2208171999999999</v>
      </c>
      <c r="F258" s="375">
        <f t="shared" si="126"/>
        <v>0.94918274091625943</v>
      </c>
      <c r="G258" s="136">
        <v>0.49205000000000004</v>
      </c>
      <c r="H258" s="137">
        <v>1.8227347</v>
      </c>
      <c r="I258" s="137">
        <v>1.5580560299999999</v>
      </c>
      <c r="J258" s="375">
        <v>0.85479034880940152</v>
      </c>
      <c r="K258" s="138">
        <f>(C258-G258)/G258</f>
        <v>0</v>
      </c>
      <c r="L258" s="139">
        <f t="shared" si="127"/>
        <v>-0.29436949875371332</v>
      </c>
      <c r="M258" s="375">
        <f t="shared" si="128"/>
        <v>-0.21644846109930976</v>
      </c>
      <c r="N258" s="3"/>
    </row>
    <row r="259" spans="2:16" x14ac:dyDescent="0.25">
      <c r="B259" s="19" t="s">
        <v>60</v>
      </c>
      <c r="C259" s="128">
        <v>0</v>
      </c>
      <c r="D259" s="129">
        <v>0</v>
      </c>
      <c r="E259" s="277">
        <v>0</v>
      </c>
      <c r="F259" s="279">
        <v>0</v>
      </c>
      <c r="G259" s="128">
        <v>0</v>
      </c>
      <c r="H259" s="129">
        <v>4.3929999999999997E-2</v>
      </c>
      <c r="I259" s="129">
        <v>4.1971330000000001E-2</v>
      </c>
      <c r="J259" s="43">
        <v>0.95541384020031883</v>
      </c>
      <c r="K259" s="23">
        <v>0</v>
      </c>
      <c r="L259" s="28">
        <f t="shared" si="127"/>
        <v>-1</v>
      </c>
      <c r="M259" s="43">
        <f t="shared" si="128"/>
        <v>-1</v>
      </c>
      <c r="N259" s="3"/>
    </row>
    <row r="260" spans="2:16" x14ac:dyDescent="0.25">
      <c r="B260" s="20" t="s">
        <v>163</v>
      </c>
      <c r="C260" s="61">
        <v>0</v>
      </c>
      <c r="D260" s="62">
        <v>0</v>
      </c>
      <c r="E260" s="278">
        <v>0</v>
      </c>
      <c r="F260" s="280">
        <v>0</v>
      </c>
      <c r="G260" s="61">
        <v>0</v>
      </c>
      <c r="H260" s="62">
        <v>4.3929999999999997E-2</v>
      </c>
      <c r="I260" s="62">
        <v>4.1971330000000001E-2</v>
      </c>
      <c r="J260" s="63">
        <v>0.95541384020031883</v>
      </c>
      <c r="K260" s="21">
        <v>0</v>
      </c>
      <c r="L260" s="29">
        <f t="shared" si="127"/>
        <v>-1</v>
      </c>
      <c r="M260" s="63">
        <f t="shared" si="128"/>
        <v>-1</v>
      </c>
      <c r="N260" s="3"/>
    </row>
    <row r="261" spans="2:16" x14ac:dyDescent="0.25">
      <c r="B261" s="19" t="s">
        <v>62</v>
      </c>
      <c r="C261" s="128">
        <f>SUM(C262:C263)</f>
        <v>0.49205000000000004</v>
      </c>
      <c r="D261" s="129">
        <f>SUM(D262:D263)</f>
        <v>1.2861772</v>
      </c>
      <c r="E261" s="129">
        <f>SUM(E262:E263)</f>
        <v>1.2208171999999999</v>
      </c>
      <c r="F261" s="43">
        <f t="shared" si="126"/>
        <v>0.94918274091625943</v>
      </c>
      <c r="G261" s="128">
        <v>0.49205000000000004</v>
      </c>
      <c r="H261" s="129">
        <v>1.7788047</v>
      </c>
      <c r="I261" s="129">
        <v>1.5160847</v>
      </c>
      <c r="J261" s="43">
        <v>0.85230531491174943</v>
      </c>
      <c r="K261" s="26">
        <f>(C261-G261)/G261</f>
        <v>0</v>
      </c>
      <c r="L261" s="28">
        <f t="shared" si="127"/>
        <v>-0.27694299436020153</v>
      </c>
      <c r="M261" s="43">
        <f t="shared" si="128"/>
        <v>-0.1947565990211497</v>
      </c>
      <c r="N261" s="3"/>
    </row>
    <row r="262" spans="2:16" x14ac:dyDescent="0.25">
      <c r="B262" s="20" t="s">
        <v>94</v>
      </c>
      <c r="C262" s="61">
        <v>3.993E-2</v>
      </c>
      <c r="D262" s="127">
        <v>7.0599999999999996E-2</v>
      </c>
      <c r="E262" s="62">
        <v>4.9610000000000001E-2</v>
      </c>
      <c r="F262" s="63">
        <f t="shared" si="126"/>
        <v>0.70269121813031166</v>
      </c>
      <c r="G262" s="61">
        <v>3.993E-2</v>
      </c>
      <c r="H262" s="127">
        <v>0.11053</v>
      </c>
      <c r="I262" s="62">
        <v>3.1460000000000002E-2</v>
      </c>
      <c r="J262" s="63">
        <v>0.28462860761784131</v>
      </c>
      <c r="K262" s="27">
        <f>(C262-G262)/G262</f>
        <v>0</v>
      </c>
      <c r="L262" s="29">
        <f t="shared" si="127"/>
        <v>-0.36125938659187556</v>
      </c>
      <c r="M262" s="63">
        <f t="shared" si="128"/>
        <v>0.57692307692307687</v>
      </c>
      <c r="N262" s="3"/>
      <c r="O262" s="3"/>
      <c r="P262" s="3"/>
    </row>
    <row r="263" spans="2:16" ht="15.75" thickBot="1" x14ac:dyDescent="0.3">
      <c r="B263" s="140" t="s">
        <v>95</v>
      </c>
      <c r="C263" s="64">
        <v>0.45212000000000002</v>
      </c>
      <c r="D263" s="65">
        <v>1.2155772</v>
      </c>
      <c r="E263" s="65">
        <v>1.1712072</v>
      </c>
      <c r="F263" s="66">
        <f t="shared" si="126"/>
        <v>0.96349882179428836</v>
      </c>
      <c r="G263" s="64">
        <v>0.45212000000000002</v>
      </c>
      <c r="H263" s="65">
        <v>1.6682747</v>
      </c>
      <c r="I263" s="65">
        <v>1.4846246999999999</v>
      </c>
      <c r="J263" s="66">
        <v>0.88991621104126306</v>
      </c>
      <c r="K263" s="142">
        <f>(C263-G263)/G263</f>
        <v>0</v>
      </c>
      <c r="L263" s="143">
        <f t="shared" si="127"/>
        <v>-0.2713566896387028</v>
      </c>
      <c r="M263" s="66">
        <f t="shared" si="128"/>
        <v>-0.21110890853425779</v>
      </c>
      <c r="N263" s="3"/>
    </row>
    <row r="264" spans="2:16" x14ac:dyDescent="0.25">
      <c r="B264" s="281"/>
      <c r="C264" s="251"/>
      <c r="D264" s="251"/>
      <c r="E264" s="251"/>
      <c r="F264" s="282"/>
      <c r="G264" s="251"/>
      <c r="H264" s="251"/>
      <c r="I264" s="251"/>
      <c r="J264" s="282"/>
      <c r="K264" s="282"/>
      <c r="L264" s="282"/>
      <c r="M264" s="282"/>
      <c r="N264" s="3"/>
    </row>
    <row r="265" spans="2:16" ht="15.75" thickBot="1" x14ac:dyDescent="0.3">
      <c r="B265" s="5" t="s">
        <v>136</v>
      </c>
      <c r="C265" s="87"/>
      <c r="D265" s="87"/>
      <c r="E265" s="87"/>
      <c r="G265" s="87"/>
      <c r="H265" s="87"/>
      <c r="I265" s="87"/>
    </row>
    <row r="266" spans="2:16" x14ac:dyDescent="0.25">
      <c r="B266" s="977" t="s">
        <v>7</v>
      </c>
      <c r="C266" s="902">
        <v>2019</v>
      </c>
      <c r="D266" s="903"/>
      <c r="E266" s="903"/>
      <c r="F266" s="896"/>
      <c r="G266" s="991">
        <v>2018</v>
      </c>
      <c r="H266" s="906"/>
      <c r="I266" s="906"/>
      <c r="J266" s="992"/>
      <c r="K266" s="902" t="s">
        <v>209</v>
      </c>
      <c r="L266" s="903"/>
      <c r="M266" s="980"/>
    </row>
    <row r="267" spans="2:16" ht="23.25" customHeight="1" x14ac:dyDescent="0.25">
      <c r="B267" s="978"/>
      <c r="C267" s="981" t="s">
        <v>97</v>
      </c>
      <c r="D267" s="983" t="s">
        <v>98</v>
      </c>
      <c r="E267" s="985" t="s">
        <v>152</v>
      </c>
      <c r="F267" s="986" t="s">
        <v>155</v>
      </c>
      <c r="G267" s="981" t="s">
        <v>99</v>
      </c>
      <c r="H267" s="983" t="s">
        <v>100</v>
      </c>
      <c r="I267" s="985" t="s">
        <v>153</v>
      </c>
      <c r="J267" s="986" t="s">
        <v>154</v>
      </c>
      <c r="K267" s="981" t="s">
        <v>214</v>
      </c>
      <c r="L267" s="983" t="s">
        <v>215</v>
      </c>
      <c r="M267" s="989" t="s">
        <v>213</v>
      </c>
    </row>
    <row r="268" spans="2:16" ht="22.5" customHeight="1" thickBot="1" x14ac:dyDescent="0.3">
      <c r="B268" s="979"/>
      <c r="C268" s="982"/>
      <c r="D268" s="984"/>
      <c r="E268" s="975"/>
      <c r="F268" s="987"/>
      <c r="G268" s="982"/>
      <c r="H268" s="984"/>
      <c r="I268" s="975"/>
      <c r="J268" s="987"/>
      <c r="K268" s="982"/>
      <c r="L268" s="984"/>
      <c r="M268" s="990"/>
    </row>
    <row r="269" spans="2:16" ht="15.75" thickBot="1" x14ac:dyDescent="0.3">
      <c r="B269" s="39" t="s">
        <v>167</v>
      </c>
      <c r="C269" s="103">
        <v>271.33918</v>
      </c>
      <c r="D269" s="104">
        <v>314.68312841000005</v>
      </c>
      <c r="E269" s="104">
        <v>292.96214984</v>
      </c>
      <c r="F269" s="364">
        <f>E269/D269</f>
        <v>0.93097507743821639</v>
      </c>
      <c r="G269" s="103">
        <v>271.33918</v>
      </c>
      <c r="H269" s="104">
        <v>275.88080623000008</v>
      </c>
      <c r="I269" s="104">
        <v>260.82587612999998</v>
      </c>
      <c r="J269" s="364">
        <f>I269/H269</f>
        <v>0.94542958495108609</v>
      </c>
      <c r="K269" s="38">
        <f t="shared" ref="K269:M282" si="129">(C269-G269)/G269</f>
        <v>0</v>
      </c>
      <c r="L269" s="34">
        <f t="shared" si="129"/>
        <v>0.14064886466821011</v>
      </c>
      <c r="M269" s="364">
        <f t="shared" si="129"/>
        <v>0.12320968374312199</v>
      </c>
      <c r="N269" s="3"/>
    </row>
    <row r="270" spans="2:16" x14ac:dyDescent="0.25">
      <c r="B270" s="120" t="s">
        <v>172</v>
      </c>
      <c r="C270" s="121">
        <v>270.84712999999999</v>
      </c>
      <c r="D270" s="122">
        <v>312.86039371000004</v>
      </c>
      <c r="E270" s="122">
        <v>291.40409381000001</v>
      </c>
      <c r="F270" s="365">
        <f>E270/D270</f>
        <v>0.93141893211357218</v>
      </c>
      <c r="G270" s="121">
        <v>270.84712999999999</v>
      </c>
      <c r="H270" s="122">
        <v>274.36180623000007</v>
      </c>
      <c r="I270" s="122">
        <v>259.47763283</v>
      </c>
      <c r="J270" s="365">
        <f>I270/H270</f>
        <v>0.94574983448125238</v>
      </c>
      <c r="K270" s="123">
        <f t="shared" ref="K270:K276" si="130">(C270-G270)/G270</f>
        <v>0</v>
      </c>
      <c r="L270" s="124">
        <f t="shared" si="129"/>
        <v>0.14032050600995913</v>
      </c>
      <c r="M270" s="365">
        <f t="shared" si="129"/>
        <v>0.12304128348865052</v>
      </c>
      <c r="N270" s="3"/>
    </row>
    <row r="271" spans="2:16" x14ac:dyDescent="0.25">
      <c r="B271" s="19" t="s">
        <v>57</v>
      </c>
      <c r="C271" s="44">
        <v>37.652990000000003</v>
      </c>
      <c r="D271" s="24">
        <v>37.823552999999997</v>
      </c>
      <c r="E271" s="24">
        <v>35.402555570000011</v>
      </c>
      <c r="F271" s="43">
        <f>E271/D271</f>
        <v>0.93599233181504693</v>
      </c>
      <c r="G271" s="44">
        <v>37.652990000000003</v>
      </c>
      <c r="H271" s="24">
        <v>37.652990000000003</v>
      </c>
      <c r="I271" s="24">
        <v>34.173661880000004</v>
      </c>
      <c r="J271" s="43">
        <f>I271/H271</f>
        <v>0.90759490494645978</v>
      </c>
      <c r="K271" s="26">
        <f t="shared" si="130"/>
        <v>0</v>
      </c>
      <c r="L271" s="28">
        <f t="shared" si="129"/>
        <v>4.5298660212640283E-3</v>
      </c>
      <c r="M271" s="43">
        <f t="shared" si="129"/>
        <v>3.5960257765621881E-2</v>
      </c>
      <c r="N271" s="3"/>
    </row>
    <row r="272" spans="2:16" x14ac:dyDescent="0.25">
      <c r="B272" s="19" t="s">
        <v>58</v>
      </c>
      <c r="C272" s="44">
        <v>18.14743</v>
      </c>
      <c r="D272" s="125">
        <v>19.191378409999999</v>
      </c>
      <c r="E272" s="24">
        <v>16.800547369999997</v>
      </c>
      <c r="F272" s="43">
        <f t="shared" ref="F272:F295" si="131">E272/D272</f>
        <v>0.87542160917663847</v>
      </c>
      <c r="G272" s="44">
        <v>18.14743</v>
      </c>
      <c r="H272" s="24">
        <v>18.189056230000002</v>
      </c>
      <c r="I272" s="24">
        <v>16.534075180000002</v>
      </c>
      <c r="J272" s="43">
        <f>I272/H272</f>
        <v>0.90901226379902178</v>
      </c>
      <c r="K272" s="26">
        <f t="shared" si="130"/>
        <v>0</v>
      </c>
      <c r="L272" s="28">
        <f t="shared" si="129"/>
        <v>5.5105782692937255E-2</v>
      </c>
      <c r="M272" s="43">
        <f t="shared" si="129"/>
        <v>1.6116546410912994E-2</v>
      </c>
      <c r="N272" s="3"/>
    </row>
    <row r="273" spans="2:14" x14ac:dyDescent="0.25">
      <c r="B273" s="19" t="s">
        <v>59</v>
      </c>
      <c r="C273" s="44">
        <v>0.06</v>
      </c>
      <c r="D273" s="24">
        <v>0.06</v>
      </c>
      <c r="E273" s="24">
        <v>5.094651E-2</v>
      </c>
      <c r="F273" s="43">
        <f t="shared" si="131"/>
        <v>0.84910850000000004</v>
      </c>
      <c r="G273" s="44">
        <v>0.06</v>
      </c>
      <c r="H273" s="24">
        <v>0.06</v>
      </c>
      <c r="I273" s="24">
        <v>2.7675470000000001E-2</v>
      </c>
      <c r="J273" s="43">
        <f t="shared" ref="J273:J295" si="132">I273/H273</f>
        <v>0.46125783333333337</v>
      </c>
      <c r="K273" s="26">
        <f t="shared" si="130"/>
        <v>0</v>
      </c>
      <c r="L273" s="28">
        <f t="shared" si="129"/>
        <v>0</v>
      </c>
      <c r="M273" s="43">
        <f t="shared" si="129"/>
        <v>0.84085437392752493</v>
      </c>
      <c r="N273" s="3"/>
    </row>
    <row r="274" spans="2:14" x14ac:dyDescent="0.25">
      <c r="B274" s="19" t="s">
        <v>60</v>
      </c>
      <c r="C274" s="44">
        <v>73.384969999999996</v>
      </c>
      <c r="D274" s="24">
        <v>80.791039999999995</v>
      </c>
      <c r="E274" s="24">
        <v>77.317192450000007</v>
      </c>
      <c r="F274" s="43">
        <f t="shared" si="131"/>
        <v>0.95700206916509567</v>
      </c>
      <c r="G274" s="44">
        <v>73.384969999999996</v>
      </c>
      <c r="H274" s="24">
        <v>73.367469999999997</v>
      </c>
      <c r="I274" s="24">
        <v>71.879777669999996</v>
      </c>
      <c r="J274" s="43">
        <f t="shared" si="132"/>
        <v>0.97972272548037975</v>
      </c>
      <c r="K274" s="26">
        <f t="shared" si="130"/>
        <v>0</v>
      </c>
      <c r="L274" s="28">
        <f t="shared" si="129"/>
        <v>0.10118339912770603</v>
      </c>
      <c r="M274" s="43">
        <f t="shared" si="129"/>
        <v>7.5645959910493582E-2</v>
      </c>
      <c r="N274" s="3"/>
    </row>
    <row r="275" spans="2:14" x14ac:dyDescent="0.25">
      <c r="B275" s="20" t="s">
        <v>157</v>
      </c>
      <c r="C275" s="61">
        <v>67.528509999999997</v>
      </c>
      <c r="D275" s="62">
        <v>74.97851</v>
      </c>
      <c r="E275" s="62">
        <v>74.578509999999994</v>
      </c>
      <c r="F275" s="63">
        <f t="shared" si="131"/>
        <v>0.99466513805088941</v>
      </c>
      <c r="G275" s="61">
        <v>67.528509999999997</v>
      </c>
      <c r="H275" s="62">
        <v>67.528509999999997</v>
      </c>
      <c r="I275" s="62">
        <v>67.403509999999997</v>
      </c>
      <c r="J275" s="63">
        <f t="shared" si="132"/>
        <v>0.99814892998527582</v>
      </c>
      <c r="K275" s="27">
        <f t="shared" si="130"/>
        <v>0</v>
      </c>
      <c r="L275" s="29">
        <f t="shared" si="129"/>
        <v>0.11032377287755947</v>
      </c>
      <c r="M275" s="63">
        <f t="shared" si="129"/>
        <v>0.10644846240203214</v>
      </c>
      <c r="N275" s="3"/>
    </row>
    <row r="276" spans="2:14" x14ac:dyDescent="0.25">
      <c r="B276" s="20" t="s">
        <v>158</v>
      </c>
      <c r="C276" s="61">
        <v>1.52</v>
      </c>
      <c r="D276" s="62">
        <v>1.52</v>
      </c>
      <c r="E276" s="62">
        <v>0</v>
      </c>
      <c r="F276" s="63">
        <f t="shared" si="131"/>
        <v>0</v>
      </c>
      <c r="G276" s="61">
        <v>1.52</v>
      </c>
      <c r="H276" s="62">
        <v>1.52</v>
      </c>
      <c r="I276" s="62">
        <v>1.5</v>
      </c>
      <c r="J276" s="63">
        <f t="shared" si="132"/>
        <v>0.98684210526315785</v>
      </c>
      <c r="K276" s="27">
        <f t="shared" si="130"/>
        <v>0</v>
      </c>
      <c r="L276" s="29">
        <f t="shared" si="129"/>
        <v>0</v>
      </c>
      <c r="M276" s="63">
        <f t="shared" si="129"/>
        <v>-1</v>
      </c>
      <c r="N276" s="3"/>
    </row>
    <row r="277" spans="2:14" x14ac:dyDescent="0.25">
      <c r="B277" s="20" t="s">
        <v>159</v>
      </c>
      <c r="C277" s="126">
        <v>0</v>
      </c>
      <c r="D277" s="62">
        <v>0</v>
      </c>
      <c r="E277" s="62">
        <v>0</v>
      </c>
      <c r="F277" s="18">
        <v>0</v>
      </c>
      <c r="G277" s="126">
        <v>0</v>
      </c>
      <c r="H277" s="62">
        <v>0</v>
      </c>
      <c r="I277" s="62">
        <v>0</v>
      </c>
      <c r="J277" s="18">
        <v>0</v>
      </c>
      <c r="K277" s="30">
        <v>0</v>
      </c>
      <c r="L277" s="22">
        <v>0</v>
      </c>
      <c r="M277" s="35">
        <v>0</v>
      </c>
      <c r="N277" s="3"/>
    </row>
    <row r="278" spans="2:14" x14ac:dyDescent="0.25">
      <c r="B278" s="20" t="s">
        <v>160</v>
      </c>
      <c r="C278" s="126">
        <v>0</v>
      </c>
      <c r="D278" s="62">
        <v>0</v>
      </c>
      <c r="E278" s="62">
        <v>0</v>
      </c>
      <c r="F278" s="18">
        <v>0</v>
      </c>
      <c r="G278" s="126">
        <v>0</v>
      </c>
      <c r="H278" s="62">
        <v>0</v>
      </c>
      <c r="I278" s="62">
        <v>0</v>
      </c>
      <c r="J278" s="18">
        <v>0</v>
      </c>
      <c r="K278" s="30">
        <v>0</v>
      </c>
      <c r="L278" s="22">
        <v>0</v>
      </c>
      <c r="M278" s="35">
        <v>0</v>
      </c>
      <c r="N278" s="3"/>
    </row>
    <row r="279" spans="2:14" x14ac:dyDescent="0.25">
      <c r="B279" s="20" t="s">
        <v>161</v>
      </c>
      <c r="C279" s="61">
        <v>1.9708300000000001</v>
      </c>
      <c r="D279" s="127">
        <v>1.9269000000000001</v>
      </c>
      <c r="E279" s="62">
        <v>0.70531279000000002</v>
      </c>
      <c r="F279" s="63">
        <f>E279/D279</f>
        <v>0.366034973273133</v>
      </c>
      <c r="G279" s="61">
        <v>1.9708300000000001</v>
      </c>
      <c r="H279" s="62">
        <v>1.95333</v>
      </c>
      <c r="I279" s="62">
        <v>0.64500216999999993</v>
      </c>
      <c r="J279" s="63">
        <f t="shared" si="132"/>
        <v>0.33020645257073816</v>
      </c>
      <c r="K279" s="27">
        <f>(C279-G279)/G279</f>
        <v>0</v>
      </c>
      <c r="L279" s="29">
        <f t="shared" si="129"/>
        <v>-1.3530739813549146E-2</v>
      </c>
      <c r="M279" s="63">
        <f t="shared" si="129"/>
        <v>9.3504522628195336E-2</v>
      </c>
      <c r="N279" s="3"/>
    </row>
    <row r="280" spans="2:14" x14ac:dyDescent="0.25">
      <c r="B280" s="20" t="s">
        <v>162</v>
      </c>
      <c r="C280" s="126">
        <v>2.3656299999999999</v>
      </c>
      <c r="D280" s="62">
        <v>2.3656299999999999</v>
      </c>
      <c r="E280" s="62">
        <v>2.03336966</v>
      </c>
      <c r="F280" s="63">
        <f>E280/D280</f>
        <v>0.85954678457746991</v>
      </c>
      <c r="G280" s="61">
        <v>2.3656299999999999</v>
      </c>
      <c r="H280" s="62">
        <v>2.3656299999999999</v>
      </c>
      <c r="I280" s="62">
        <v>2.3312655000000002</v>
      </c>
      <c r="J280" s="63">
        <f t="shared" si="132"/>
        <v>0.98547342568364471</v>
      </c>
      <c r="K280" s="21">
        <v>0</v>
      </c>
      <c r="L280" s="22">
        <v>0</v>
      </c>
      <c r="M280" s="63">
        <f t="shared" si="129"/>
        <v>-0.12778288873575328</v>
      </c>
      <c r="N280" s="3"/>
    </row>
    <row r="281" spans="2:14" x14ac:dyDescent="0.25">
      <c r="B281" s="19" t="s">
        <v>61</v>
      </c>
      <c r="C281" s="128">
        <v>10.38739</v>
      </c>
      <c r="D281" s="129">
        <v>9.5168269999999993</v>
      </c>
      <c r="E281" s="129">
        <v>4.8135349700000001</v>
      </c>
      <c r="F281" s="43">
        <f t="shared" si="131"/>
        <v>0.50579200084229758</v>
      </c>
      <c r="G281" s="44">
        <v>10.38739</v>
      </c>
      <c r="H281" s="24">
        <v>10.38739</v>
      </c>
      <c r="I281" s="24">
        <v>9.7772117400000003</v>
      </c>
      <c r="J281" s="43">
        <f t="shared" si="132"/>
        <v>0.94125778853013131</v>
      </c>
      <c r="K281" s="26">
        <f>(C281-G281)/G281</f>
        <v>0</v>
      </c>
      <c r="L281" s="28">
        <f t="shared" si="129"/>
        <v>-8.3809599909120638E-2</v>
      </c>
      <c r="M281" s="43">
        <f t="shared" si="129"/>
        <v>-0.50767815017167661</v>
      </c>
      <c r="N281" s="3"/>
    </row>
    <row r="282" spans="2:14" x14ac:dyDescent="0.25">
      <c r="B282" s="19" t="s">
        <v>62</v>
      </c>
      <c r="C282" s="128">
        <v>130.98835</v>
      </c>
      <c r="D282" s="129">
        <v>165.25159530000002</v>
      </c>
      <c r="E282" s="129">
        <v>156.97417275999999</v>
      </c>
      <c r="F282" s="43">
        <f t="shared" si="131"/>
        <v>0.94991018074607336</v>
      </c>
      <c r="G282" s="44">
        <v>130.98835</v>
      </c>
      <c r="H282" s="24">
        <v>134.47890000000001</v>
      </c>
      <c r="I282" s="24">
        <v>127.04379092999999</v>
      </c>
      <c r="J282" s="43">
        <f t="shared" si="132"/>
        <v>0.94471170518200231</v>
      </c>
      <c r="K282" s="26">
        <f>(C282-G282)/G282</f>
        <v>0</v>
      </c>
      <c r="L282" s="28">
        <f t="shared" si="129"/>
        <v>0.22882917171392692</v>
      </c>
      <c r="M282" s="43">
        <f t="shared" si="129"/>
        <v>0.23559106360807022</v>
      </c>
      <c r="N282" s="3"/>
    </row>
    <row r="283" spans="2:14" x14ac:dyDescent="0.25">
      <c r="B283" s="20" t="s">
        <v>101</v>
      </c>
      <c r="C283" s="61">
        <v>11.36083</v>
      </c>
      <c r="D283" s="62">
        <v>11.659345</v>
      </c>
      <c r="E283" s="62">
        <v>10.20700716</v>
      </c>
      <c r="F283" s="63">
        <f t="shared" si="131"/>
        <v>0.87543572644947032</v>
      </c>
      <c r="G283" s="61">
        <v>11.36083</v>
      </c>
      <c r="H283" s="62">
        <v>10.351380000000001</v>
      </c>
      <c r="I283" s="62">
        <v>10.0774749</v>
      </c>
      <c r="J283" s="63">
        <f t="shared" si="132"/>
        <v>0.97353926722813766</v>
      </c>
      <c r="K283" s="27">
        <f>(C283-G283)/G283</f>
        <v>0</v>
      </c>
      <c r="L283" s="29">
        <f t="shared" ref="L283:M285" si="133">(D283-H283)/H283</f>
        <v>0.12635658240736977</v>
      </c>
      <c r="M283" s="63">
        <f t="shared" si="133"/>
        <v>1.2853642533011866E-2</v>
      </c>
      <c r="N283" s="3"/>
    </row>
    <row r="284" spans="2:14" x14ac:dyDescent="0.25">
      <c r="B284" s="20" t="s">
        <v>88</v>
      </c>
      <c r="C284" s="61">
        <v>101.68516</v>
      </c>
      <c r="D284" s="62">
        <v>133.18516</v>
      </c>
      <c r="E284" s="62">
        <v>135.17691680000001</v>
      </c>
      <c r="F284" s="63">
        <f t="shared" si="131"/>
        <v>1.014954795263977</v>
      </c>
      <c r="G284" s="61">
        <v>101.68516</v>
      </c>
      <c r="H284" s="62">
        <v>105.83516</v>
      </c>
      <c r="I284" s="62">
        <v>100.87833156999999</v>
      </c>
      <c r="J284" s="63">
        <f t="shared" si="132"/>
        <v>0.95316463422930509</v>
      </c>
      <c r="K284" s="27">
        <f>(C284-G284)/G284</f>
        <v>0</v>
      </c>
      <c r="L284" s="29">
        <f t="shared" si="133"/>
        <v>0.25842073654917697</v>
      </c>
      <c r="M284" s="63">
        <f t="shared" si="133"/>
        <v>0.33999952909808057</v>
      </c>
      <c r="N284" s="3"/>
    </row>
    <row r="285" spans="2:14" x14ac:dyDescent="0.25">
      <c r="B285" s="20" t="s">
        <v>89</v>
      </c>
      <c r="C285" s="126">
        <v>0.30076000000000003</v>
      </c>
      <c r="D285" s="62">
        <v>0.78076000000000001</v>
      </c>
      <c r="E285" s="62">
        <v>3.0575599999999998E-2</v>
      </c>
      <c r="F285" s="63">
        <f t="shared" si="131"/>
        <v>3.9161329986167323E-2</v>
      </c>
      <c r="G285" s="61">
        <v>0.30076000000000003</v>
      </c>
      <c r="H285" s="62">
        <v>0.30076000000000003</v>
      </c>
      <c r="I285" s="62">
        <v>0.1274856</v>
      </c>
      <c r="J285" s="63">
        <f t="shared" si="132"/>
        <v>0.42387817528926719</v>
      </c>
      <c r="K285" s="27">
        <f>(C285-G285)/G285</f>
        <v>0</v>
      </c>
      <c r="L285" s="29">
        <f t="shared" si="133"/>
        <v>1.5959569091634525</v>
      </c>
      <c r="M285" s="63">
        <f t="shared" si="133"/>
        <v>-0.76016428522123292</v>
      </c>
      <c r="N285" s="3"/>
    </row>
    <row r="286" spans="2:14" x14ac:dyDescent="0.25">
      <c r="B286" s="20" t="s">
        <v>90</v>
      </c>
      <c r="C286" s="126">
        <v>0</v>
      </c>
      <c r="D286" s="62">
        <v>0</v>
      </c>
      <c r="E286" s="62">
        <v>0</v>
      </c>
      <c r="F286" s="18">
        <v>0</v>
      </c>
      <c r="G286" s="126">
        <v>0</v>
      </c>
      <c r="H286" s="62">
        <v>0</v>
      </c>
      <c r="I286" s="62">
        <v>0</v>
      </c>
      <c r="J286" s="18">
        <v>0</v>
      </c>
      <c r="K286" s="30">
        <v>0</v>
      </c>
      <c r="L286" s="22">
        <v>0</v>
      </c>
      <c r="M286" s="35">
        <v>0</v>
      </c>
      <c r="N286" s="3"/>
    </row>
    <row r="287" spans="2:14" x14ac:dyDescent="0.25">
      <c r="B287" s="20" t="s">
        <v>93</v>
      </c>
      <c r="C287" s="61">
        <v>17.6416</v>
      </c>
      <c r="D287" s="127">
        <v>19.626330299999999</v>
      </c>
      <c r="E287" s="62">
        <v>11.559673199999999</v>
      </c>
      <c r="F287" s="63">
        <f t="shared" si="131"/>
        <v>0.58898800862431222</v>
      </c>
      <c r="G287" s="61">
        <v>17.6416</v>
      </c>
      <c r="H287" s="62">
        <v>17.991599999999998</v>
      </c>
      <c r="I287" s="62">
        <v>15.96049886</v>
      </c>
      <c r="J287" s="63">
        <f t="shared" si="132"/>
        <v>0.88710836501478474</v>
      </c>
      <c r="K287" s="27">
        <f>(C287-G287)/G287</f>
        <v>0</v>
      </c>
      <c r="L287" s="29">
        <f>(D287-H287)/H287</f>
        <v>9.086075168411932E-2</v>
      </c>
      <c r="M287" s="63">
        <f>(E287-I287)/I287</f>
        <v>-0.27573233760438992</v>
      </c>
      <c r="N287" s="3"/>
    </row>
    <row r="288" spans="2:14" x14ac:dyDescent="0.25">
      <c r="B288" s="20" t="s">
        <v>102</v>
      </c>
      <c r="C288" s="126">
        <v>0</v>
      </c>
      <c r="D288" s="62">
        <v>0</v>
      </c>
      <c r="E288" s="62">
        <v>0</v>
      </c>
      <c r="F288" s="18">
        <v>0</v>
      </c>
      <c r="G288" s="61">
        <v>0</v>
      </c>
      <c r="H288" s="62">
        <v>0</v>
      </c>
      <c r="I288" s="62">
        <v>0</v>
      </c>
      <c r="J288" s="35">
        <v>0</v>
      </c>
      <c r="K288" s="21">
        <v>0</v>
      </c>
      <c r="L288" s="22">
        <v>0</v>
      </c>
      <c r="M288" s="35">
        <v>0</v>
      </c>
      <c r="N288" s="3"/>
    </row>
    <row r="289" spans="2:14" ht="15.75" thickBot="1" x14ac:dyDescent="0.3">
      <c r="B289" s="130" t="s">
        <v>64</v>
      </c>
      <c r="C289" s="131">
        <v>0.22600000000000001</v>
      </c>
      <c r="D289" s="132">
        <v>0.22600000000000001</v>
      </c>
      <c r="E289" s="133">
        <v>4.5144179999999992E-2</v>
      </c>
      <c r="F289" s="37">
        <f t="shared" si="131"/>
        <v>0.19975300884955749</v>
      </c>
      <c r="G289" s="131">
        <v>0.22600000000000001</v>
      </c>
      <c r="H289" s="133">
        <v>0.22600000000000001</v>
      </c>
      <c r="I289" s="133">
        <v>4.1439959999999998E-2</v>
      </c>
      <c r="J289" s="37">
        <f t="shared" si="132"/>
        <v>0.18336265486725661</v>
      </c>
      <c r="K289" s="88">
        <f>(C289-G289)/G289</f>
        <v>0</v>
      </c>
      <c r="L289" s="134">
        <f>(D289-H289)/H289</f>
        <v>0</v>
      </c>
      <c r="M289" s="37">
        <f>(E289-I289)/I289</f>
        <v>8.9387634544048647E-2</v>
      </c>
      <c r="N289" s="3"/>
    </row>
    <row r="290" spans="2:14" x14ac:dyDescent="0.25">
      <c r="B290" s="135" t="s">
        <v>91</v>
      </c>
      <c r="C290" s="136">
        <v>0.49205000000000004</v>
      </c>
      <c r="D290" s="137">
        <v>1.8227347</v>
      </c>
      <c r="E290" s="137">
        <v>1.5580560299999999</v>
      </c>
      <c r="F290" s="375">
        <f t="shared" si="131"/>
        <v>0.85479034880940152</v>
      </c>
      <c r="G290" s="136">
        <v>0.49205000000000004</v>
      </c>
      <c r="H290" s="137">
        <v>1.5189999999999999</v>
      </c>
      <c r="I290" s="137">
        <v>1.3482433</v>
      </c>
      <c r="J290" s="375">
        <f t="shared" si="132"/>
        <v>0.88758610928242276</v>
      </c>
      <c r="K290" s="138">
        <f t="shared" ref="K290:M295" si="134">(C290-G290)/G290</f>
        <v>0</v>
      </c>
      <c r="L290" s="139">
        <f t="shared" si="134"/>
        <v>0.1999570111915735</v>
      </c>
      <c r="M290" s="375">
        <f t="shared" si="134"/>
        <v>0.15561933814171366</v>
      </c>
      <c r="N290" s="3"/>
    </row>
    <row r="291" spans="2:14" x14ac:dyDescent="0.25">
      <c r="B291" s="19" t="s">
        <v>60</v>
      </c>
      <c r="C291" s="128">
        <v>0</v>
      </c>
      <c r="D291" s="129">
        <v>4.3929999999999997E-2</v>
      </c>
      <c r="E291" s="129">
        <v>4.1971330000000001E-2</v>
      </c>
      <c r="F291" s="43">
        <f t="shared" si="131"/>
        <v>0.95541384020031883</v>
      </c>
      <c r="G291" s="128">
        <v>0</v>
      </c>
      <c r="H291" s="129">
        <v>1.7500000000000002E-2</v>
      </c>
      <c r="I291" s="129">
        <v>1.47636E-2</v>
      </c>
      <c r="J291" s="43">
        <f t="shared" si="132"/>
        <v>0.84363428571428567</v>
      </c>
      <c r="K291" s="23">
        <v>0</v>
      </c>
      <c r="L291" s="28">
        <f t="shared" si="134"/>
        <v>1.5102857142857138</v>
      </c>
      <c r="M291" s="43">
        <f t="shared" si="134"/>
        <v>1.8428926549080169</v>
      </c>
      <c r="N291" s="3"/>
    </row>
    <row r="292" spans="2:14" x14ac:dyDescent="0.25">
      <c r="B292" s="20" t="s">
        <v>163</v>
      </c>
      <c r="C292" s="61">
        <v>0</v>
      </c>
      <c r="D292" s="62">
        <v>4.3929999999999997E-2</v>
      </c>
      <c r="E292" s="62">
        <v>4.1971330000000001E-2</v>
      </c>
      <c r="F292" s="63">
        <f t="shared" si="131"/>
        <v>0.95541384020031883</v>
      </c>
      <c r="G292" s="61">
        <v>0</v>
      </c>
      <c r="H292" s="62">
        <v>1.7500000000000002E-2</v>
      </c>
      <c r="I292" s="62">
        <v>1.47636E-2</v>
      </c>
      <c r="J292" s="63">
        <f t="shared" si="132"/>
        <v>0.84363428571428567</v>
      </c>
      <c r="K292" s="21">
        <v>0</v>
      </c>
      <c r="L292" s="29">
        <f t="shared" si="134"/>
        <v>1.5102857142857138</v>
      </c>
      <c r="M292" s="63">
        <f t="shared" si="134"/>
        <v>1.8428926549080169</v>
      </c>
      <c r="N292" s="3"/>
    </row>
    <row r="293" spans="2:14" x14ac:dyDescent="0.25">
      <c r="B293" s="19" t="s">
        <v>62</v>
      </c>
      <c r="C293" s="128">
        <v>0.49205000000000004</v>
      </c>
      <c r="D293" s="129">
        <v>1.7788047</v>
      </c>
      <c r="E293" s="129">
        <v>1.5160847</v>
      </c>
      <c r="F293" s="43">
        <f t="shared" si="131"/>
        <v>0.85230531491174943</v>
      </c>
      <c r="G293" s="128">
        <f>SUM(G294:G295)</f>
        <v>0.49205000000000004</v>
      </c>
      <c r="H293" s="129">
        <v>1.5014999999999998</v>
      </c>
      <c r="I293" s="129">
        <v>1.3334797</v>
      </c>
      <c r="J293" s="43">
        <f t="shared" si="132"/>
        <v>0.88809836829836841</v>
      </c>
      <c r="K293" s="26">
        <f t="shared" si="134"/>
        <v>0</v>
      </c>
      <c r="L293" s="28">
        <f t="shared" si="134"/>
        <v>0.18468511488511502</v>
      </c>
      <c r="M293" s="43">
        <f t="shared" si="134"/>
        <v>0.13693871755228063</v>
      </c>
      <c r="N293" s="3"/>
    </row>
    <row r="294" spans="2:14" x14ac:dyDescent="0.25">
      <c r="B294" s="20" t="s">
        <v>94</v>
      </c>
      <c r="C294" s="61">
        <v>3.993E-2</v>
      </c>
      <c r="D294" s="127">
        <v>0.11053</v>
      </c>
      <c r="E294" s="62">
        <v>3.1460000000000002E-2</v>
      </c>
      <c r="F294" s="63">
        <f t="shared" si="131"/>
        <v>0.28462860761784131</v>
      </c>
      <c r="G294" s="61">
        <v>3.993E-2</v>
      </c>
      <c r="H294" s="127">
        <v>0.13938999999999999</v>
      </c>
      <c r="I294" s="62">
        <v>7.1389999999999995E-2</v>
      </c>
      <c r="J294" s="63">
        <f t="shared" si="132"/>
        <v>0.51216012626443796</v>
      </c>
      <c r="K294" s="27">
        <f t="shared" si="134"/>
        <v>0</v>
      </c>
      <c r="L294" s="29">
        <f t="shared" si="134"/>
        <v>-0.20704498170600463</v>
      </c>
      <c r="M294" s="63">
        <f t="shared" si="134"/>
        <v>-0.55932203389830504</v>
      </c>
      <c r="N294" s="3"/>
    </row>
    <row r="295" spans="2:14" ht="15.75" thickBot="1" x14ac:dyDescent="0.3">
      <c r="B295" s="140" t="s">
        <v>95</v>
      </c>
      <c r="C295" s="64">
        <v>0.45212000000000002</v>
      </c>
      <c r="D295" s="65">
        <v>1.6682747</v>
      </c>
      <c r="E295" s="65">
        <v>1.4846246999999999</v>
      </c>
      <c r="F295" s="66">
        <f t="shared" si="131"/>
        <v>0.88991621104126306</v>
      </c>
      <c r="G295" s="64">
        <v>0.45212000000000002</v>
      </c>
      <c r="H295" s="65">
        <v>1.3621099999999999</v>
      </c>
      <c r="I295" s="65">
        <v>1.2620897</v>
      </c>
      <c r="J295" s="66">
        <f t="shared" si="132"/>
        <v>0.92656958689092661</v>
      </c>
      <c r="K295" s="142">
        <f t="shared" si="134"/>
        <v>0</v>
      </c>
      <c r="L295" s="143">
        <f t="shared" si="134"/>
        <v>0.22477237521198734</v>
      </c>
      <c r="M295" s="66">
        <f t="shared" si="134"/>
        <v>0.17632264965002087</v>
      </c>
      <c r="N295" s="3"/>
    </row>
    <row r="296" spans="2:14" x14ac:dyDescent="0.25">
      <c r="D296" s="94"/>
    </row>
    <row r="297" spans="2:14" ht="15.75" thickBot="1" x14ac:dyDescent="0.3">
      <c r="B297" s="5" t="s">
        <v>136</v>
      </c>
      <c r="D297" s="94"/>
      <c r="G297" s="87"/>
      <c r="H297" s="87"/>
      <c r="I297" s="87"/>
    </row>
    <row r="298" spans="2:14" x14ac:dyDescent="0.25">
      <c r="B298" s="977" t="s">
        <v>7</v>
      </c>
      <c r="C298" s="991">
        <v>2018</v>
      </c>
      <c r="D298" s="906"/>
      <c r="E298" s="906"/>
      <c r="F298" s="992"/>
      <c r="G298" s="991">
        <v>2017</v>
      </c>
      <c r="H298" s="906"/>
      <c r="I298" s="906"/>
      <c r="J298" s="992"/>
      <c r="K298" s="902" t="s">
        <v>209</v>
      </c>
      <c r="L298" s="903"/>
      <c r="M298" s="980"/>
    </row>
    <row r="299" spans="2:14" ht="25.5" customHeight="1" x14ac:dyDescent="0.25">
      <c r="B299" s="978"/>
      <c r="C299" s="981" t="s">
        <v>97</v>
      </c>
      <c r="D299" s="983" t="s">
        <v>98</v>
      </c>
      <c r="E299" s="985" t="s">
        <v>152</v>
      </c>
      <c r="F299" s="986" t="s">
        <v>155</v>
      </c>
      <c r="G299" s="981" t="s">
        <v>99</v>
      </c>
      <c r="H299" s="983" t="s">
        <v>100</v>
      </c>
      <c r="I299" s="985" t="s">
        <v>153</v>
      </c>
      <c r="J299" s="986" t="s">
        <v>154</v>
      </c>
      <c r="K299" s="981" t="s">
        <v>216</v>
      </c>
      <c r="L299" s="983" t="s">
        <v>217</v>
      </c>
      <c r="M299" s="989" t="s">
        <v>218</v>
      </c>
    </row>
    <row r="300" spans="2:14" ht="24.75" customHeight="1" thickBot="1" x14ac:dyDescent="0.3">
      <c r="B300" s="979"/>
      <c r="C300" s="982"/>
      <c r="D300" s="984"/>
      <c r="E300" s="975"/>
      <c r="F300" s="987"/>
      <c r="G300" s="982"/>
      <c r="H300" s="984"/>
      <c r="I300" s="975"/>
      <c r="J300" s="987"/>
      <c r="K300" s="982"/>
      <c r="L300" s="984"/>
      <c r="M300" s="990"/>
    </row>
    <row r="301" spans="2:14" ht="15.75" thickBot="1" x14ac:dyDescent="0.3">
      <c r="B301" s="39" t="s">
        <v>167</v>
      </c>
      <c r="C301" s="103">
        <v>271.33918</v>
      </c>
      <c r="D301" s="104">
        <v>275.88080623000008</v>
      </c>
      <c r="E301" s="104">
        <v>260.82587612999998</v>
      </c>
      <c r="F301" s="364">
        <f t="shared" ref="F301:F308" si="135">E301/D301</f>
        <v>0.94542958495108609</v>
      </c>
      <c r="G301" s="103">
        <v>269.95738</v>
      </c>
      <c r="H301" s="104">
        <v>274.23717774000005</v>
      </c>
      <c r="I301" s="104">
        <v>257.64251264000001</v>
      </c>
      <c r="J301" s="364">
        <f>I301/H301</f>
        <v>0.93948790883585742</v>
      </c>
      <c r="K301" s="38">
        <f t="shared" ref="K301:M302" si="136">(C301-G301)/G301</f>
        <v>5.1185857560182213E-3</v>
      </c>
      <c r="L301" s="34">
        <f t="shared" si="136"/>
        <v>5.9934561154152636E-3</v>
      </c>
      <c r="M301" s="364">
        <f t="shared" si="136"/>
        <v>1.2355738412037777E-2</v>
      </c>
    </row>
    <row r="302" spans="2:14" x14ac:dyDescent="0.25">
      <c r="B302" s="120" t="s">
        <v>172</v>
      </c>
      <c r="C302" s="121">
        <v>270.84712999999999</v>
      </c>
      <c r="D302" s="122">
        <v>274.36180623000007</v>
      </c>
      <c r="E302" s="122">
        <v>259.47763283</v>
      </c>
      <c r="F302" s="365">
        <f t="shared" si="135"/>
        <v>0.94574983448125238</v>
      </c>
      <c r="G302" s="121">
        <v>269.95738</v>
      </c>
      <c r="H302" s="122">
        <v>272.02159829000004</v>
      </c>
      <c r="I302" s="122">
        <v>255.51334519</v>
      </c>
      <c r="J302" s="376">
        <f>I302/H302</f>
        <v>0.93931271191782084</v>
      </c>
      <c r="K302" s="144">
        <f t="shared" si="136"/>
        <v>3.2958906328102318E-3</v>
      </c>
      <c r="L302" s="145">
        <f t="shared" si="136"/>
        <v>8.6030225346487039E-3</v>
      </c>
      <c r="M302" s="365">
        <f t="shared" si="136"/>
        <v>1.5514992522414672E-2</v>
      </c>
      <c r="N302" s="3"/>
    </row>
    <row r="303" spans="2:14" x14ac:dyDescent="0.25">
      <c r="B303" s="89" t="s">
        <v>57</v>
      </c>
      <c r="C303" s="44">
        <v>37.652990000000003</v>
      </c>
      <c r="D303" s="24">
        <v>37.652990000000003</v>
      </c>
      <c r="E303" s="24">
        <v>34.173661880000004</v>
      </c>
      <c r="F303" s="43">
        <f t="shared" si="135"/>
        <v>0.90759490494645978</v>
      </c>
      <c r="G303" s="44">
        <v>35.855600000000003</v>
      </c>
      <c r="H303" s="24">
        <v>35.855600000000003</v>
      </c>
      <c r="I303" s="24">
        <v>34.365532039999998</v>
      </c>
      <c r="J303" s="80">
        <f>I303/H303</f>
        <v>0.95844253171052762</v>
      </c>
      <c r="K303" s="26">
        <f t="shared" ref="K303:M315" si="137">(C303-G303)/G303</f>
        <v>5.0128571269202019E-2</v>
      </c>
      <c r="L303" s="28">
        <f t="shared" si="137"/>
        <v>5.0128571269202019E-2</v>
      </c>
      <c r="M303" s="43">
        <f t="shared" si="137"/>
        <v>-5.5832151755038995E-3</v>
      </c>
    </row>
    <row r="304" spans="2:14" x14ac:dyDescent="0.25">
      <c r="B304" s="89" t="s">
        <v>58</v>
      </c>
      <c r="C304" s="44">
        <v>18.14743</v>
      </c>
      <c r="D304" s="24">
        <v>18.189056230000002</v>
      </c>
      <c r="E304" s="24">
        <v>16.534075180000002</v>
      </c>
      <c r="F304" s="43">
        <f t="shared" si="135"/>
        <v>0.90901226379902178</v>
      </c>
      <c r="G304" s="44">
        <v>18.992629999999998</v>
      </c>
      <c r="H304" s="24">
        <v>18.772427740000001</v>
      </c>
      <c r="I304" s="24">
        <v>15.988941249999998</v>
      </c>
      <c r="J304" s="80">
        <f t="shared" ref="J304:J317" si="138">I304/H304</f>
        <v>0.85172474607165527</v>
      </c>
      <c r="K304" s="26">
        <f t="shared" si="137"/>
        <v>-4.4501472413246534E-2</v>
      </c>
      <c r="L304" s="28">
        <f t="shared" si="137"/>
        <v>-3.1075975791717132E-2</v>
      </c>
      <c r="M304" s="43">
        <f t="shared" si="137"/>
        <v>3.409443574007779E-2</v>
      </c>
    </row>
    <row r="305" spans="2:15" x14ac:dyDescent="0.25">
      <c r="B305" s="89" t="s">
        <v>59</v>
      </c>
      <c r="C305" s="44">
        <v>0.06</v>
      </c>
      <c r="D305" s="24">
        <v>0.06</v>
      </c>
      <c r="E305" s="24">
        <v>2.7675470000000001E-2</v>
      </c>
      <c r="F305" s="43">
        <f t="shared" si="135"/>
        <v>0.46125783333333337</v>
      </c>
      <c r="G305" s="44">
        <v>0.06</v>
      </c>
      <c r="H305" s="24">
        <v>0.06</v>
      </c>
      <c r="I305" s="24">
        <v>2.756869E-2</v>
      </c>
      <c r="J305" s="80">
        <f t="shared" si="138"/>
        <v>0.45947816666666669</v>
      </c>
      <c r="K305" s="26">
        <f t="shared" si="137"/>
        <v>0</v>
      </c>
      <c r="L305" s="28">
        <f t="shared" si="137"/>
        <v>0</v>
      </c>
      <c r="M305" s="43">
        <v>0</v>
      </c>
    </row>
    <row r="306" spans="2:15" x14ac:dyDescent="0.25">
      <c r="B306" s="89" t="s">
        <v>60</v>
      </c>
      <c r="C306" s="44">
        <v>73.384969999999996</v>
      </c>
      <c r="D306" s="24">
        <v>73.367469999999997</v>
      </c>
      <c r="E306" s="24">
        <v>71.879777669999996</v>
      </c>
      <c r="F306" s="43">
        <f t="shared" si="135"/>
        <v>0.97972272548037975</v>
      </c>
      <c r="G306" s="44">
        <v>72.559259999999995</v>
      </c>
      <c r="H306" s="24">
        <v>72.515979999999999</v>
      </c>
      <c r="I306" s="24">
        <v>70.873037659999994</v>
      </c>
      <c r="J306" s="80">
        <f t="shared" si="138"/>
        <v>0.97734372010141757</v>
      </c>
      <c r="K306" s="26">
        <f t="shared" si="137"/>
        <v>1.1379801833701183E-2</v>
      </c>
      <c r="L306" s="28">
        <f t="shared" si="137"/>
        <v>1.1742101534034268E-2</v>
      </c>
      <c r="M306" s="43">
        <v>0</v>
      </c>
    </row>
    <row r="307" spans="2:15" x14ac:dyDescent="0.25">
      <c r="B307" s="90" t="s">
        <v>157</v>
      </c>
      <c r="C307" s="61">
        <v>67.528509999999997</v>
      </c>
      <c r="D307" s="62">
        <v>67.528509999999997</v>
      </c>
      <c r="E307" s="62">
        <v>67.403509999999997</v>
      </c>
      <c r="F307" s="63">
        <f t="shared" si="135"/>
        <v>0.99814892998527582</v>
      </c>
      <c r="G307" s="61">
        <v>66.538510000000002</v>
      </c>
      <c r="H307" s="62">
        <v>66.538510000000002</v>
      </c>
      <c r="I307" s="62">
        <v>66.413509980000001</v>
      </c>
      <c r="J307" s="377">
        <f>I307/H307</f>
        <v>0.99812138835089637</v>
      </c>
      <c r="K307" s="27">
        <f t="shared" si="137"/>
        <v>1.4878601880324565E-2</v>
      </c>
      <c r="L307" s="29">
        <f t="shared" si="137"/>
        <v>1.4878601880324565E-2</v>
      </c>
      <c r="M307" s="63">
        <f>(E307-I307)/I307</f>
        <v>1.4906605904403014E-2</v>
      </c>
      <c r="O307" s="16"/>
    </row>
    <row r="308" spans="2:15" x14ac:dyDescent="0.25">
      <c r="B308" s="90" t="s">
        <v>158</v>
      </c>
      <c r="C308" s="61">
        <v>1.52</v>
      </c>
      <c r="D308" s="62">
        <v>1.52</v>
      </c>
      <c r="E308" s="62">
        <v>1.5</v>
      </c>
      <c r="F308" s="63">
        <f t="shared" si="135"/>
        <v>0.98684210526315785</v>
      </c>
      <c r="G308" s="61">
        <v>1.52</v>
      </c>
      <c r="H308" s="62">
        <v>1.52</v>
      </c>
      <c r="I308" s="62">
        <v>1.50886564</v>
      </c>
      <c r="J308" s="377">
        <f t="shared" si="138"/>
        <v>0.99267476315789471</v>
      </c>
      <c r="K308" s="27">
        <f t="shared" si="137"/>
        <v>0</v>
      </c>
      <c r="L308" s="29">
        <f t="shared" si="137"/>
        <v>0</v>
      </c>
      <c r="M308" s="63">
        <f t="shared" si="137"/>
        <v>-5.8756987799125759E-3</v>
      </c>
    </row>
    <row r="309" spans="2:15" x14ac:dyDescent="0.25">
      <c r="B309" s="90" t="s">
        <v>159</v>
      </c>
      <c r="C309" s="126">
        <v>0</v>
      </c>
      <c r="D309" s="62">
        <v>0</v>
      </c>
      <c r="E309" s="62">
        <v>0</v>
      </c>
      <c r="F309" s="92">
        <v>0</v>
      </c>
      <c r="G309" s="126">
        <v>0</v>
      </c>
      <c r="H309" s="62">
        <v>0</v>
      </c>
      <c r="I309" s="62">
        <v>0</v>
      </c>
      <c r="J309" s="91">
        <v>0</v>
      </c>
      <c r="K309" s="21">
        <v>0</v>
      </c>
      <c r="L309" s="22">
        <v>0</v>
      </c>
      <c r="M309" s="35">
        <v>0</v>
      </c>
    </row>
    <row r="310" spans="2:15" x14ac:dyDescent="0.25">
      <c r="B310" s="90" t="s">
        <v>160</v>
      </c>
      <c r="C310" s="126">
        <v>0</v>
      </c>
      <c r="D310" s="62">
        <v>0</v>
      </c>
      <c r="E310" s="62">
        <v>0</v>
      </c>
      <c r="F310" s="92">
        <v>0</v>
      </c>
      <c r="G310" s="126">
        <v>0</v>
      </c>
      <c r="H310" s="62">
        <v>0</v>
      </c>
      <c r="I310" s="62">
        <v>0</v>
      </c>
      <c r="J310" s="91">
        <v>0</v>
      </c>
      <c r="K310" s="21">
        <v>0</v>
      </c>
      <c r="L310" s="22">
        <v>0</v>
      </c>
      <c r="M310" s="35">
        <v>0</v>
      </c>
    </row>
    <row r="311" spans="2:15" x14ac:dyDescent="0.25">
      <c r="B311" s="90" t="s">
        <v>161</v>
      </c>
      <c r="C311" s="61">
        <v>1.9708300000000001</v>
      </c>
      <c r="D311" s="62">
        <v>1.95333</v>
      </c>
      <c r="E311" s="62">
        <v>0.64500216999999993</v>
      </c>
      <c r="F311" s="63">
        <f t="shared" ref="F311:F317" si="139">E311/D311</f>
        <v>0.33020645257073816</v>
      </c>
      <c r="G311" s="61">
        <v>1.4708300000000001</v>
      </c>
      <c r="H311" s="62">
        <v>1.4275500000000001</v>
      </c>
      <c r="I311" s="62">
        <v>0.96613452</v>
      </c>
      <c r="J311" s="377">
        <f t="shared" si="138"/>
        <v>0.67677806031312382</v>
      </c>
      <c r="K311" s="27">
        <f t="shared" si="137"/>
        <v>0.33994411318779189</v>
      </c>
      <c r="L311" s="29">
        <f t="shared" si="137"/>
        <v>0.36830934117894287</v>
      </c>
      <c r="M311" s="63">
        <f t="shared" si="137"/>
        <v>-0.33238885823063241</v>
      </c>
    </row>
    <row r="312" spans="2:15" x14ac:dyDescent="0.25">
      <c r="B312" s="90" t="s">
        <v>162</v>
      </c>
      <c r="C312" s="61">
        <v>2.3656299999999999</v>
      </c>
      <c r="D312" s="62">
        <v>2.3656299999999999</v>
      </c>
      <c r="E312" s="62">
        <v>2.3312655000000002</v>
      </c>
      <c r="F312" s="63">
        <f t="shared" si="139"/>
        <v>0.98547342568364471</v>
      </c>
      <c r="G312" s="61">
        <v>3.0299200000000002</v>
      </c>
      <c r="H312" s="62">
        <v>3.0299200000000002</v>
      </c>
      <c r="I312" s="62">
        <v>1.9845275200000001</v>
      </c>
      <c r="J312" s="377">
        <f t="shared" si="138"/>
        <v>0.65497687067645349</v>
      </c>
      <c r="K312" s="21">
        <f t="shared" si="137"/>
        <v>-0.21924341236732331</v>
      </c>
      <c r="L312" s="22">
        <f t="shared" si="137"/>
        <v>-0.21924341236732331</v>
      </c>
      <c r="M312" s="63">
        <f t="shared" si="137"/>
        <v>0.1747206710441587</v>
      </c>
    </row>
    <row r="313" spans="2:15" x14ac:dyDescent="0.25">
      <c r="B313" s="89" t="s">
        <v>61</v>
      </c>
      <c r="C313" s="44">
        <v>10.38739</v>
      </c>
      <c r="D313" s="24">
        <v>10.38739</v>
      </c>
      <c r="E313" s="24">
        <v>9.7772117400000003</v>
      </c>
      <c r="F313" s="43">
        <f t="shared" si="139"/>
        <v>0.94125778853013131</v>
      </c>
      <c r="G313" s="44">
        <v>11.38739</v>
      </c>
      <c r="H313" s="24">
        <v>11.38739</v>
      </c>
      <c r="I313" s="24">
        <v>6.3490922999999997</v>
      </c>
      <c r="J313" s="80">
        <f t="shared" si="138"/>
        <v>0.5575546547540744</v>
      </c>
      <c r="K313" s="26">
        <f t="shared" si="137"/>
        <v>-8.7816435548444371E-2</v>
      </c>
      <c r="L313" s="28">
        <f t="shared" si="137"/>
        <v>-8.7816435548444371E-2</v>
      </c>
      <c r="M313" s="43">
        <f t="shared" si="137"/>
        <v>0.53993851058048103</v>
      </c>
    </row>
    <row r="314" spans="2:15" x14ac:dyDescent="0.25">
      <c r="B314" s="89" t="s">
        <v>62</v>
      </c>
      <c r="C314" s="44">
        <v>130.98835</v>
      </c>
      <c r="D314" s="24">
        <v>134.47890000000001</v>
      </c>
      <c r="E314" s="24">
        <v>127.04379092999999</v>
      </c>
      <c r="F314" s="43">
        <f t="shared" si="139"/>
        <v>0.94471170518200231</v>
      </c>
      <c r="G314" s="44">
        <v>130.87649999999999</v>
      </c>
      <c r="H314" s="24">
        <v>133.20420055</v>
      </c>
      <c r="I314" s="24">
        <v>127.78742395</v>
      </c>
      <c r="J314" s="80">
        <f t="shared" si="138"/>
        <v>0.95933479141322775</v>
      </c>
      <c r="K314" s="26">
        <v>0</v>
      </c>
      <c r="L314" s="28">
        <v>0</v>
      </c>
      <c r="M314" s="43">
        <f t="shared" si="137"/>
        <v>-5.8192973691290886E-3</v>
      </c>
    </row>
    <row r="315" spans="2:15" x14ac:dyDescent="0.25">
      <c r="B315" s="90" t="s">
        <v>101</v>
      </c>
      <c r="C315" s="61">
        <v>11.36083</v>
      </c>
      <c r="D315" s="62">
        <v>10.351380000000001</v>
      </c>
      <c r="E315" s="62">
        <v>10.0774749</v>
      </c>
      <c r="F315" s="63">
        <f t="shared" si="139"/>
        <v>0.97353926722813766</v>
      </c>
      <c r="G315" s="61">
        <v>19.828600000000002</v>
      </c>
      <c r="H315" s="62">
        <v>19.828600000000002</v>
      </c>
      <c r="I315" s="62">
        <v>17.95667654</v>
      </c>
      <c r="J315" s="377">
        <f t="shared" si="138"/>
        <v>0.90559477421502266</v>
      </c>
      <c r="K315" s="27">
        <f>(C315-G315)/G315</f>
        <v>-0.42704830396497995</v>
      </c>
      <c r="L315" s="29">
        <f t="shared" ref="L315:M317" si="140">(D315-H315)/H315</f>
        <v>-0.47795709228084687</v>
      </c>
      <c r="M315" s="63">
        <f t="shared" si="137"/>
        <v>-0.43878952892248285</v>
      </c>
    </row>
    <row r="316" spans="2:15" x14ac:dyDescent="0.25">
      <c r="B316" s="90" t="s">
        <v>88</v>
      </c>
      <c r="C316" s="61">
        <v>101.68516</v>
      </c>
      <c r="D316" s="62">
        <v>105.83516</v>
      </c>
      <c r="E316" s="62">
        <v>100.87833156999999</v>
      </c>
      <c r="F316" s="63">
        <f t="shared" si="139"/>
        <v>0.95316463422930509</v>
      </c>
      <c r="G316" s="61">
        <v>95.68571</v>
      </c>
      <c r="H316" s="62">
        <v>97.663410549999995</v>
      </c>
      <c r="I316" s="62">
        <v>91.395718889999998</v>
      </c>
      <c r="J316" s="377">
        <f t="shared" si="138"/>
        <v>0.93582354307818105</v>
      </c>
      <c r="K316" s="27">
        <f>(C316-G316)/G316</f>
        <v>6.269953998355654E-2</v>
      </c>
      <c r="L316" s="29">
        <f t="shared" si="140"/>
        <v>8.3672579157128432E-2</v>
      </c>
      <c r="M316" s="63">
        <f t="shared" si="140"/>
        <v>0.10375335732533444</v>
      </c>
    </row>
    <row r="317" spans="2:15" x14ac:dyDescent="0.25">
      <c r="B317" s="90" t="s">
        <v>89</v>
      </c>
      <c r="C317" s="61">
        <v>0.30076000000000003</v>
      </c>
      <c r="D317" s="62">
        <v>0.30076000000000003</v>
      </c>
      <c r="E317" s="62">
        <v>0.1274856</v>
      </c>
      <c r="F317" s="63">
        <f t="shared" si="139"/>
        <v>0.42387817528926719</v>
      </c>
      <c r="G317" s="61">
        <v>0.17016999999999999</v>
      </c>
      <c r="H317" s="62">
        <v>0.17016999999999999</v>
      </c>
      <c r="I317" s="62">
        <v>0.1883416</v>
      </c>
      <c r="J317" s="377">
        <f t="shared" si="138"/>
        <v>1.1067849797261562</v>
      </c>
      <c r="K317" s="27">
        <f>(C317-G317)/G317</f>
        <v>0.76740906152670885</v>
      </c>
      <c r="L317" s="29">
        <f t="shared" si="140"/>
        <v>0.76740906152670885</v>
      </c>
      <c r="M317" s="63">
        <f t="shared" si="140"/>
        <v>-0.32311502079200766</v>
      </c>
    </row>
    <row r="318" spans="2:15" x14ac:dyDescent="0.25">
      <c r="B318" s="90" t="s">
        <v>90</v>
      </c>
      <c r="C318" s="126">
        <v>0</v>
      </c>
      <c r="D318" s="62">
        <v>0</v>
      </c>
      <c r="E318" s="62">
        <v>0</v>
      </c>
      <c r="F318" s="92">
        <v>0</v>
      </c>
      <c r="G318" s="126">
        <v>0</v>
      </c>
      <c r="H318" s="62">
        <v>0</v>
      </c>
      <c r="I318" s="62">
        <v>0</v>
      </c>
      <c r="J318" s="91">
        <v>0</v>
      </c>
      <c r="K318" s="21">
        <v>0</v>
      </c>
      <c r="L318" s="22">
        <v>0</v>
      </c>
      <c r="M318" s="35">
        <v>0</v>
      </c>
    </row>
    <row r="319" spans="2:15" x14ac:dyDescent="0.25">
      <c r="B319" s="90" t="s">
        <v>93</v>
      </c>
      <c r="C319" s="61">
        <v>17.6416</v>
      </c>
      <c r="D319" s="62">
        <v>17.991599999999998</v>
      </c>
      <c r="E319" s="62">
        <v>15.96049886</v>
      </c>
      <c r="F319" s="63">
        <f>E319/D319</f>
        <v>0.88710836501478474</v>
      </c>
      <c r="G319" s="61">
        <v>15.192019999999999</v>
      </c>
      <c r="H319" s="62">
        <v>15.542020000000001</v>
      </c>
      <c r="I319" s="62">
        <v>18.246686920000002</v>
      </c>
      <c r="J319" s="377">
        <f t="shared" ref="J319:J327" si="141">I319/H319</f>
        <v>1.1740228696141171</v>
      </c>
      <c r="K319" s="27">
        <v>0</v>
      </c>
      <c r="L319" s="29">
        <f t="shared" ref="K319:M327" si="142">(D319-H319)/H319</f>
        <v>0.15761014334044077</v>
      </c>
      <c r="M319" s="63">
        <f t="shared" si="142"/>
        <v>-0.12529332420857925</v>
      </c>
    </row>
    <row r="320" spans="2:15" x14ac:dyDescent="0.25">
      <c r="B320" s="90" t="s">
        <v>102</v>
      </c>
      <c r="C320" s="61">
        <v>0</v>
      </c>
      <c r="D320" s="62">
        <v>0</v>
      </c>
      <c r="E320" s="62">
        <v>0</v>
      </c>
      <c r="F320" s="35">
        <v>0</v>
      </c>
      <c r="G320" s="61">
        <v>0</v>
      </c>
      <c r="H320" s="62">
        <v>0</v>
      </c>
      <c r="I320" s="62">
        <v>0</v>
      </c>
      <c r="J320" s="93">
        <v>0</v>
      </c>
      <c r="K320" s="21">
        <v>0</v>
      </c>
      <c r="L320" s="22">
        <v>0</v>
      </c>
      <c r="M320" s="35">
        <v>0</v>
      </c>
    </row>
    <row r="321" spans="2:14" ht="15.75" thickBot="1" x14ac:dyDescent="0.3">
      <c r="B321" s="146" t="s">
        <v>64</v>
      </c>
      <c r="C321" s="131">
        <v>0.22600000000000001</v>
      </c>
      <c r="D321" s="133">
        <v>0.22600000000000001</v>
      </c>
      <c r="E321" s="133">
        <v>4.1439959999999998E-2</v>
      </c>
      <c r="F321" s="102">
        <f t="shared" ref="F321:F327" si="143">E321/D321</f>
        <v>0.18336265486725661</v>
      </c>
      <c r="G321" s="131">
        <v>0.22600000000000001</v>
      </c>
      <c r="H321" s="133">
        <v>0.22600000000000001</v>
      </c>
      <c r="I321" s="133">
        <v>0.1217493</v>
      </c>
      <c r="J321" s="248">
        <f t="shared" si="141"/>
        <v>0.53871371681415925</v>
      </c>
      <c r="K321" s="147">
        <f t="shared" si="142"/>
        <v>0</v>
      </c>
      <c r="L321" s="148">
        <f t="shared" si="142"/>
        <v>0</v>
      </c>
      <c r="M321" s="78">
        <f t="shared" si="142"/>
        <v>-0.65962876172594009</v>
      </c>
    </row>
    <row r="322" spans="2:14" x14ac:dyDescent="0.25">
      <c r="B322" s="135" t="s">
        <v>96</v>
      </c>
      <c r="C322" s="136">
        <v>0.49205000000000004</v>
      </c>
      <c r="D322" s="137">
        <v>1.5189999999999999</v>
      </c>
      <c r="E322" s="137">
        <v>1.3482433</v>
      </c>
      <c r="F322" s="375">
        <f t="shared" si="143"/>
        <v>0.88758610928242276</v>
      </c>
      <c r="G322" s="136">
        <v>0</v>
      </c>
      <c r="H322" s="137">
        <v>2.2155794499999999</v>
      </c>
      <c r="I322" s="137">
        <v>2.1291674499999997</v>
      </c>
      <c r="J322" s="378">
        <f t="shared" si="141"/>
        <v>0.96099801340908797</v>
      </c>
      <c r="K322" s="136">
        <v>0</v>
      </c>
      <c r="L322" s="139">
        <f t="shared" si="142"/>
        <v>-0.31440057362871821</v>
      </c>
      <c r="M322" s="375">
        <f t="shared" si="142"/>
        <v>-0.36677441692056667</v>
      </c>
      <c r="N322" s="3"/>
    </row>
    <row r="323" spans="2:14" x14ac:dyDescent="0.25">
      <c r="B323" s="19" t="s">
        <v>60</v>
      </c>
      <c r="C323" s="128">
        <v>0</v>
      </c>
      <c r="D323" s="129">
        <v>1.7500000000000002E-2</v>
      </c>
      <c r="E323" s="129">
        <v>1.47636E-2</v>
      </c>
      <c r="F323" s="43">
        <f t="shared" si="143"/>
        <v>0.84363428571428567</v>
      </c>
      <c r="G323" s="128">
        <v>0</v>
      </c>
      <c r="H323" s="129">
        <v>4.3279999999999999E-2</v>
      </c>
      <c r="I323" s="129">
        <v>4.1904999999999998E-2</v>
      </c>
      <c r="J323" s="43">
        <f t="shared" si="141"/>
        <v>0.9682301293900184</v>
      </c>
      <c r="K323" s="23">
        <v>0</v>
      </c>
      <c r="L323" s="28">
        <f t="shared" si="142"/>
        <v>-0.59565619223659882</v>
      </c>
      <c r="M323" s="413">
        <f t="shared" si="142"/>
        <v>-0.64768881994988659</v>
      </c>
    </row>
    <row r="324" spans="2:14" x14ac:dyDescent="0.25">
      <c r="B324" s="20" t="s">
        <v>163</v>
      </c>
      <c r="C324" s="61">
        <v>0</v>
      </c>
      <c r="D324" s="62">
        <v>1.7500000000000002E-2</v>
      </c>
      <c r="E324" s="62">
        <v>1.47636E-2</v>
      </c>
      <c r="F324" s="63">
        <f t="shared" si="143"/>
        <v>0.84363428571428567</v>
      </c>
      <c r="G324" s="61">
        <v>0</v>
      </c>
      <c r="H324" s="62">
        <v>4.3279999999999999E-2</v>
      </c>
      <c r="I324" s="62">
        <v>4.1904999999999998E-2</v>
      </c>
      <c r="J324" s="63">
        <f t="shared" si="141"/>
        <v>0.9682301293900184</v>
      </c>
      <c r="K324" s="21">
        <v>0</v>
      </c>
      <c r="L324" s="29">
        <f t="shared" si="142"/>
        <v>-0.59565619223659882</v>
      </c>
      <c r="M324" s="370">
        <f t="shared" si="142"/>
        <v>-0.64768881994988659</v>
      </c>
    </row>
    <row r="325" spans="2:14" x14ac:dyDescent="0.25">
      <c r="B325" s="19" t="s">
        <v>62</v>
      </c>
      <c r="C325" s="128">
        <f>SUM(C326:C327)</f>
        <v>0.49205000000000004</v>
      </c>
      <c r="D325" s="129">
        <v>1.5014999999999998</v>
      </c>
      <c r="E325" s="129">
        <v>1.3334797</v>
      </c>
      <c r="F325" s="43">
        <f t="shared" si="143"/>
        <v>0.88809836829836841</v>
      </c>
      <c r="G325" s="128">
        <v>0</v>
      </c>
      <c r="H325" s="129">
        <v>2.1722994499999997</v>
      </c>
      <c r="I325" s="129">
        <v>2.0872624499999999</v>
      </c>
      <c r="J325" s="43">
        <f t="shared" si="141"/>
        <v>0.96085392370743372</v>
      </c>
      <c r="K325" s="23">
        <v>0</v>
      </c>
      <c r="L325" s="28">
        <f t="shared" si="142"/>
        <v>-0.30879695246435751</v>
      </c>
      <c r="M325" s="413">
        <f t="shared" si="142"/>
        <v>-0.3611346287573946</v>
      </c>
    </row>
    <row r="326" spans="2:14" x14ac:dyDescent="0.25">
      <c r="B326" s="20" t="s">
        <v>94</v>
      </c>
      <c r="C326" s="61">
        <v>3.993E-2</v>
      </c>
      <c r="D326" s="127">
        <v>0.13938999999999999</v>
      </c>
      <c r="E326" s="62">
        <v>7.1389999999999995E-2</v>
      </c>
      <c r="F326" s="63">
        <f t="shared" si="143"/>
        <v>0.51216012626443796</v>
      </c>
      <c r="G326" s="61">
        <v>0</v>
      </c>
      <c r="H326" s="127">
        <v>0.15055299999999999</v>
      </c>
      <c r="I326" s="62">
        <v>0.113135</v>
      </c>
      <c r="J326" s="63">
        <f t="shared" si="141"/>
        <v>0.7514629399613425</v>
      </c>
      <c r="K326" s="21">
        <v>0</v>
      </c>
      <c r="L326" s="29">
        <f t="shared" si="142"/>
        <v>-7.4146646031630098E-2</v>
      </c>
      <c r="M326" s="370">
        <f t="shared" si="142"/>
        <v>-0.36898395721925137</v>
      </c>
    </row>
    <row r="327" spans="2:14" ht="15.75" thickBot="1" x14ac:dyDescent="0.3">
      <c r="B327" s="140" t="s">
        <v>95</v>
      </c>
      <c r="C327" s="64">
        <v>0.45212000000000002</v>
      </c>
      <c r="D327" s="65">
        <v>1.3621099999999999</v>
      </c>
      <c r="E327" s="65">
        <v>1.2620897</v>
      </c>
      <c r="F327" s="66">
        <f t="shared" si="143"/>
        <v>0.92656958689092661</v>
      </c>
      <c r="G327" s="64">
        <v>0</v>
      </c>
      <c r="H327" s="65">
        <v>2.0217464499999998</v>
      </c>
      <c r="I327" s="65">
        <v>1.9741274499999999</v>
      </c>
      <c r="J327" s="66">
        <f t="shared" si="141"/>
        <v>0.97644660140246575</v>
      </c>
      <c r="K327" s="372">
        <v>0</v>
      </c>
      <c r="L327" s="373">
        <f t="shared" si="142"/>
        <v>-0.32627061123317413</v>
      </c>
      <c r="M327" s="374">
        <f t="shared" si="142"/>
        <v>-0.36068479266624853</v>
      </c>
    </row>
    <row r="328" spans="2:14" x14ac:dyDescent="0.25">
      <c r="C328" s="3"/>
      <c r="D328" s="3"/>
      <c r="E328" s="3"/>
      <c r="G328" s="3"/>
      <c r="H328" s="3"/>
      <c r="I328" s="3"/>
    </row>
    <row r="329" spans="2:14" x14ac:dyDescent="0.25">
      <c r="C329" s="3"/>
      <c r="D329" s="3"/>
      <c r="E329" s="3"/>
      <c r="G329" s="3"/>
      <c r="H329" s="3"/>
      <c r="I329" s="3"/>
    </row>
    <row r="330" spans="2:14" x14ac:dyDescent="0.25">
      <c r="C330" s="3"/>
      <c r="D330" s="3"/>
      <c r="E330" s="3"/>
      <c r="G330" s="3"/>
      <c r="H330" s="3"/>
      <c r="I330" s="3"/>
    </row>
    <row r="331" spans="2:14" x14ac:dyDescent="0.25">
      <c r="C331" s="3"/>
      <c r="D331" s="3"/>
      <c r="E331" s="3"/>
      <c r="G331" s="3"/>
      <c r="H331" s="3"/>
      <c r="I331" s="3"/>
    </row>
    <row r="332" spans="2:14" x14ac:dyDescent="0.25">
      <c r="C332" s="3"/>
      <c r="D332" s="3"/>
      <c r="E332" s="3"/>
      <c r="G332" s="3"/>
      <c r="H332" s="3"/>
      <c r="I332" s="3"/>
    </row>
    <row r="333" spans="2:14" x14ac:dyDescent="0.25">
      <c r="C333" s="3"/>
      <c r="D333" s="3"/>
      <c r="E333" s="3"/>
      <c r="G333" s="3"/>
      <c r="H333" s="3"/>
      <c r="I333" s="3"/>
    </row>
    <row r="334" spans="2:14" x14ac:dyDescent="0.25">
      <c r="C334" s="3"/>
      <c r="D334" s="3"/>
      <c r="E334" s="3"/>
      <c r="G334" s="3"/>
      <c r="H334" s="3"/>
      <c r="I334" s="3"/>
    </row>
    <row r="335" spans="2:14" x14ac:dyDescent="0.25">
      <c r="C335" s="3"/>
      <c r="D335" s="3"/>
      <c r="E335" s="3"/>
      <c r="G335" s="3"/>
      <c r="H335" s="3"/>
      <c r="I335" s="3"/>
    </row>
    <row r="336" spans="2:14" x14ac:dyDescent="0.25">
      <c r="C336" s="3"/>
      <c r="D336" s="3"/>
      <c r="E336" s="3"/>
      <c r="G336" s="3"/>
      <c r="H336" s="3"/>
      <c r="I336" s="3"/>
    </row>
    <row r="337" spans="3:9" x14ac:dyDescent="0.25">
      <c r="C337" s="3"/>
      <c r="D337" s="3"/>
      <c r="E337" s="3"/>
      <c r="G337" s="3"/>
      <c r="H337" s="3"/>
      <c r="I337" s="3"/>
    </row>
    <row r="338" spans="3:9" x14ac:dyDescent="0.25">
      <c r="C338" s="3"/>
      <c r="D338" s="3"/>
      <c r="E338" s="3"/>
      <c r="G338" s="3"/>
      <c r="H338" s="3"/>
      <c r="I338" s="3"/>
    </row>
    <row r="339" spans="3:9" x14ac:dyDescent="0.25">
      <c r="C339" s="3"/>
      <c r="D339" s="3"/>
      <c r="E339" s="3"/>
      <c r="G339" s="3"/>
      <c r="H339" s="3"/>
      <c r="I339" s="3"/>
    </row>
    <row r="340" spans="3:9" x14ac:dyDescent="0.25">
      <c r="C340" s="3"/>
      <c r="D340" s="3"/>
      <c r="E340" s="3"/>
    </row>
    <row r="341" spans="3:9" x14ac:dyDescent="0.25">
      <c r="C341" s="3"/>
    </row>
    <row r="342" spans="3:9" x14ac:dyDescent="0.25">
      <c r="C342" s="3"/>
    </row>
    <row r="343" spans="3:9" x14ac:dyDescent="0.25">
      <c r="C343" s="3"/>
    </row>
    <row r="344" spans="3:9" x14ac:dyDescent="0.25">
      <c r="C344" s="3"/>
    </row>
    <row r="345" spans="3:9" x14ac:dyDescent="0.25">
      <c r="C345" s="3"/>
    </row>
    <row r="346" spans="3:9" x14ac:dyDescent="0.25">
      <c r="C346" s="3"/>
    </row>
    <row r="347" spans="3:9" x14ac:dyDescent="0.25">
      <c r="C347" s="3"/>
    </row>
    <row r="348" spans="3:9" x14ac:dyDescent="0.25">
      <c r="C348" s="3"/>
    </row>
    <row r="349" spans="3:9" x14ac:dyDescent="0.25">
      <c r="C349" s="3"/>
    </row>
    <row r="350" spans="3:9" x14ac:dyDescent="0.25">
      <c r="C350" s="3"/>
    </row>
    <row r="351" spans="3:9" x14ac:dyDescent="0.25">
      <c r="C351" s="3"/>
    </row>
    <row r="352" spans="3:9" x14ac:dyDescent="0.25">
      <c r="C352" s="3"/>
    </row>
    <row r="353" spans="3:3" x14ac:dyDescent="0.25">
      <c r="C353" s="3"/>
    </row>
    <row r="354" spans="3:3" x14ac:dyDescent="0.25">
      <c r="C354" s="3"/>
    </row>
    <row r="355" spans="3:3" x14ac:dyDescent="0.25">
      <c r="C355" s="3"/>
    </row>
    <row r="356" spans="3:3" x14ac:dyDescent="0.25">
      <c r="C356" s="3"/>
    </row>
    <row r="357" spans="3:3" x14ac:dyDescent="0.25">
      <c r="C357" s="3"/>
    </row>
    <row r="358" spans="3:3" x14ac:dyDescent="0.25">
      <c r="C358" s="3"/>
    </row>
    <row r="359" spans="3:3" x14ac:dyDescent="0.25">
      <c r="C359" s="3"/>
    </row>
    <row r="360" spans="3:3" x14ac:dyDescent="0.25">
      <c r="C360" s="3"/>
    </row>
    <row r="361" spans="3:3" x14ac:dyDescent="0.25">
      <c r="C361" s="3"/>
    </row>
    <row r="362" spans="3:3" x14ac:dyDescent="0.25">
      <c r="C362" s="3"/>
    </row>
    <row r="363" spans="3:3" x14ac:dyDescent="0.25">
      <c r="C363" s="3"/>
    </row>
    <row r="364" spans="3:3" x14ac:dyDescent="0.25">
      <c r="C364" s="3"/>
    </row>
    <row r="365" spans="3:3" x14ac:dyDescent="0.25">
      <c r="C365" s="3"/>
    </row>
    <row r="366" spans="3:3" x14ac:dyDescent="0.25">
      <c r="C366" s="3"/>
    </row>
    <row r="367" spans="3:3" x14ac:dyDescent="0.25">
      <c r="C367" s="3"/>
    </row>
    <row r="368" spans="3:3" x14ac:dyDescent="0.25">
      <c r="C368" s="3"/>
    </row>
    <row r="369" spans="3:3" x14ac:dyDescent="0.25">
      <c r="C369" s="3"/>
    </row>
    <row r="370" spans="3:3" x14ac:dyDescent="0.25">
      <c r="C370" s="3"/>
    </row>
    <row r="371" spans="3:3" x14ac:dyDescent="0.25">
      <c r="C371" s="3"/>
    </row>
    <row r="372" spans="3:3" x14ac:dyDescent="0.25">
      <c r="C372" s="3"/>
    </row>
    <row r="373" spans="3:3" x14ac:dyDescent="0.25">
      <c r="C373" s="3"/>
    </row>
    <row r="374" spans="3:3" x14ac:dyDescent="0.25">
      <c r="C374" s="3"/>
    </row>
    <row r="375" spans="3:3" x14ac:dyDescent="0.25">
      <c r="C375" s="3"/>
    </row>
    <row r="376" spans="3:3" x14ac:dyDescent="0.25">
      <c r="C376" s="3"/>
    </row>
    <row r="377" spans="3:3" x14ac:dyDescent="0.25">
      <c r="C377" s="3"/>
    </row>
    <row r="378" spans="3:3" x14ac:dyDescent="0.25">
      <c r="C378" s="3"/>
    </row>
    <row r="379" spans="3:3" x14ac:dyDescent="0.25">
      <c r="C379" s="3"/>
    </row>
    <row r="380" spans="3:3" x14ac:dyDescent="0.25">
      <c r="C380" s="3"/>
    </row>
    <row r="381" spans="3:3" x14ac:dyDescent="0.25">
      <c r="C381" s="3"/>
    </row>
    <row r="382" spans="3:3" x14ac:dyDescent="0.25">
      <c r="C382" s="3"/>
    </row>
    <row r="383" spans="3:3" x14ac:dyDescent="0.25">
      <c r="C383" s="3"/>
    </row>
    <row r="384" spans="3:3" x14ac:dyDescent="0.25">
      <c r="C384" s="3"/>
    </row>
    <row r="385" spans="3:3" x14ac:dyDescent="0.25">
      <c r="C385" s="3"/>
    </row>
    <row r="386" spans="3:3" x14ac:dyDescent="0.25">
      <c r="C386" s="3"/>
    </row>
    <row r="387" spans="3:3" x14ac:dyDescent="0.25">
      <c r="C387" s="3"/>
    </row>
    <row r="388" spans="3:3" x14ac:dyDescent="0.25">
      <c r="C388" s="3"/>
    </row>
    <row r="389" spans="3:3" x14ac:dyDescent="0.25">
      <c r="C389" s="3"/>
    </row>
    <row r="390" spans="3:3" x14ac:dyDescent="0.25">
      <c r="C390" s="3"/>
    </row>
    <row r="391" spans="3:3" x14ac:dyDescent="0.25">
      <c r="C391" s="3"/>
    </row>
    <row r="392" spans="3:3" x14ac:dyDescent="0.25">
      <c r="C392" s="3"/>
    </row>
    <row r="393" spans="3:3" x14ac:dyDescent="0.25">
      <c r="C393" s="3"/>
    </row>
    <row r="394" spans="3:3" x14ac:dyDescent="0.25">
      <c r="C394" s="3"/>
    </row>
  </sheetData>
  <mergeCells count="120">
    <mergeCell ref="B5:B7"/>
    <mergeCell ref="C5:F5"/>
    <mergeCell ref="G5:J5"/>
    <mergeCell ref="K5:M5"/>
    <mergeCell ref="C6:C7"/>
    <mergeCell ref="D6:D7"/>
    <mergeCell ref="E6:E7"/>
    <mergeCell ref="F6:F7"/>
    <mergeCell ref="G6:G7"/>
    <mergeCell ref="H6:H7"/>
    <mergeCell ref="I6:I7"/>
    <mergeCell ref="J6:J7"/>
    <mergeCell ref="K6:K7"/>
    <mergeCell ref="L6:L7"/>
    <mergeCell ref="M6:M7"/>
    <mergeCell ref="B143:B145"/>
    <mergeCell ref="C143:F143"/>
    <mergeCell ref="G143:J143"/>
    <mergeCell ref="K143:M143"/>
    <mergeCell ref="C144:C145"/>
    <mergeCell ref="D144:D145"/>
    <mergeCell ref="E144:E145"/>
    <mergeCell ref="F144:F145"/>
    <mergeCell ref="G144:G145"/>
    <mergeCell ref="H144:H145"/>
    <mergeCell ref="I144:I145"/>
    <mergeCell ref="J144:J145"/>
    <mergeCell ref="K144:K145"/>
    <mergeCell ref="L144:L145"/>
    <mergeCell ref="M144:M145"/>
    <mergeCell ref="H299:H300"/>
    <mergeCell ref="I299:I300"/>
    <mergeCell ref="J299:J300"/>
    <mergeCell ref="K299:K300"/>
    <mergeCell ref="L299:L300"/>
    <mergeCell ref="M299:M300"/>
    <mergeCell ref="B189:B191"/>
    <mergeCell ref="C189:F189"/>
    <mergeCell ref="G189:J189"/>
    <mergeCell ref="K189:M189"/>
    <mergeCell ref="C190:C191"/>
    <mergeCell ref="D190:D191"/>
    <mergeCell ref="E190:E191"/>
    <mergeCell ref="F190:F191"/>
    <mergeCell ref="G190:G191"/>
    <mergeCell ref="H190:H191"/>
    <mergeCell ref="I190:I191"/>
    <mergeCell ref="J190:J191"/>
    <mergeCell ref="K190:K191"/>
    <mergeCell ref="L190:L191"/>
    <mergeCell ref="M190:M191"/>
    <mergeCell ref="B298:B300"/>
    <mergeCell ref="B266:B268"/>
    <mergeCell ref="C266:F266"/>
    <mergeCell ref="K266:M266"/>
    <mergeCell ref="C267:C268"/>
    <mergeCell ref="D267:D268"/>
    <mergeCell ref="E267:E268"/>
    <mergeCell ref="F267:F268"/>
    <mergeCell ref="G267:G268"/>
    <mergeCell ref="H267:H268"/>
    <mergeCell ref="I267:I268"/>
    <mergeCell ref="J267:J268"/>
    <mergeCell ref="K267:K268"/>
    <mergeCell ref="L267:L268"/>
    <mergeCell ref="M267:M268"/>
    <mergeCell ref="C298:F298"/>
    <mergeCell ref="G298:J298"/>
    <mergeCell ref="K298:M298"/>
    <mergeCell ref="C299:C300"/>
    <mergeCell ref="D299:D300"/>
    <mergeCell ref="E299:E300"/>
    <mergeCell ref="F299:F300"/>
    <mergeCell ref="G299:G300"/>
    <mergeCell ref="B234:B236"/>
    <mergeCell ref="C234:F234"/>
    <mergeCell ref="G234:J234"/>
    <mergeCell ref="K234:M234"/>
    <mergeCell ref="C235:C236"/>
    <mergeCell ref="D235:D236"/>
    <mergeCell ref="E235:E236"/>
    <mergeCell ref="F235:F236"/>
    <mergeCell ref="G235:G236"/>
    <mergeCell ref="H235:H236"/>
    <mergeCell ref="I235:I236"/>
    <mergeCell ref="J235:J236"/>
    <mergeCell ref="K235:K236"/>
    <mergeCell ref="L235:L236"/>
    <mergeCell ref="M235:M236"/>
    <mergeCell ref="G266:J266"/>
    <mergeCell ref="B97:B99"/>
    <mergeCell ref="C97:F97"/>
    <mergeCell ref="G97:J97"/>
    <mergeCell ref="K97:M97"/>
    <mergeCell ref="C98:C99"/>
    <mergeCell ref="D98:D99"/>
    <mergeCell ref="E98:E99"/>
    <mergeCell ref="F98:F99"/>
    <mergeCell ref="G98:G99"/>
    <mergeCell ref="H98:H99"/>
    <mergeCell ref="I98:I99"/>
    <mergeCell ref="J98:J99"/>
    <mergeCell ref="K98:K99"/>
    <mergeCell ref="L98:L99"/>
    <mergeCell ref="M98:M99"/>
    <mergeCell ref="B51:B53"/>
    <mergeCell ref="C51:F51"/>
    <mergeCell ref="G51:J51"/>
    <mergeCell ref="K51:M51"/>
    <mergeCell ref="C52:C53"/>
    <mergeCell ref="D52:D53"/>
    <mergeCell ref="E52:E53"/>
    <mergeCell ref="F52:F53"/>
    <mergeCell ref="G52:G53"/>
    <mergeCell ref="H52:H53"/>
    <mergeCell ref="I52:I53"/>
    <mergeCell ref="J52:J53"/>
    <mergeCell ref="K52:K53"/>
    <mergeCell ref="L52:L53"/>
    <mergeCell ref="M52:M5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A28C9-3AF2-4881-857A-FC4B12A663D9}">
  <dimension ref="B1:F38"/>
  <sheetViews>
    <sheetView workbookViewId="0">
      <selection activeCell="J6" sqref="J6"/>
    </sheetView>
  </sheetViews>
  <sheetFormatPr baseColWidth="10" defaultRowHeight="15" x14ac:dyDescent="0.25"/>
  <cols>
    <col min="1" max="1" width="3" customWidth="1"/>
    <col min="2" max="2" width="52.7109375" customWidth="1"/>
    <col min="5" max="5" width="13.85546875" customWidth="1"/>
  </cols>
  <sheetData>
    <row r="1" spans="2:6" ht="66" customHeight="1" x14ac:dyDescent="0.25"/>
    <row r="3" spans="2:6" x14ac:dyDescent="0.25">
      <c r="B3" s="17" t="s">
        <v>531</v>
      </c>
    </row>
    <row r="4" spans="2:6" ht="15.75" thickBot="1" x14ac:dyDescent="0.3">
      <c r="B4" s="5" t="s">
        <v>136</v>
      </c>
      <c r="C4" s="11"/>
      <c r="D4" s="11"/>
      <c r="E4" s="11"/>
    </row>
    <row r="5" spans="2:6" x14ac:dyDescent="0.25">
      <c r="B5" s="977" t="s">
        <v>532</v>
      </c>
      <c r="C5" s="902" t="s">
        <v>493</v>
      </c>
      <c r="D5" s="903"/>
      <c r="E5" s="903"/>
      <c r="F5" s="896"/>
    </row>
    <row r="6" spans="2:6" x14ac:dyDescent="0.25">
      <c r="B6" s="978"/>
      <c r="C6" s="981" t="s">
        <v>97</v>
      </c>
      <c r="D6" s="983" t="s">
        <v>98</v>
      </c>
      <c r="E6" s="985" t="s">
        <v>152</v>
      </c>
      <c r="F6" s="986" t="s">
        <v>155</v>
      </c>
    </row>
    <row r="7" spans="2:6" ht="38.25" customHeight="1" thickBot="1" x14ac:dyDescent="0.3">
      <c r="B7" s="979"/>
      <c r="C7" s="982"/>
      <c r="D7" s="984"/>
      <c r="E7" s="975"/>
      <c r="F7" s="987"/>
    </row>
    <row r="8" spans="2:6" x14ac:dyDescent="0.25">
      <c r="B8" s="575" t="s">
        <v>533</v>
      </c>
      <c r="C8" s="297">
        <f>SUM(C9:C10)</f>
        <v>314.82053999999999</v>
      </c>
      <c r="D8" s="194">
        <f t="shared" ref="D8:E8" si="0">SUM(D9:D10)</f>
        <v>650.68182232000004</v>
      </c>
      <c r="E8" s="221">
        <f t="shared" si="0"/>
        <v>314.21669291000001</v>
      </c>
      <c r="F8" s="195">
        <f t="shared" ref="F8:F15" si="1">E8/D8</f>
        <v>0.48290375131375773</v>
      </c>
    </row>
    <row r="9" spans="2:6" x14ac:dyDescent="0.25">
      <c r="B9" s="571" t="s">
        <v>275</v>
      </c>
      <c r="C9" s="811">
        <f>C11</f>
        <v>314.82053999999999</v>
      </c>
      <c r="D9" s="562">
        <f t="shared" ref="D9:E9" si="2">D11</f>
        <v>325.67182231999999</v>
      </c>
      <c r="E9" s="876">
        <f t="shared" si="2"/>
        <v>314.21669291000001</v>
      </c>
      <c r="F9" s="572">
        <f t="shared" si="1"/>
        <v>0.9648261574231487</v>
      </c>
    </row>
    <row r="10" spans="2:6" ht="15.75" thickBot="1" x14ac:dyDescent="0.3">
      <c r="B10" s="541" t="s">
        <v>276</v>
      </c>
      <c r="C10" s="811">
        <f>C31</f>
        <v>0</v>
      </c>
      <c r="D10" s="562">
        <f t="shared" ref="D10:E10" si="3">D31</f>
        <v>325.01</v>
      </c>
      <c r="E10" s="876">
        <f t="shared" si="3"/>
        <v>0</v>
      </c>
      <c r="F10" s="568">
        <f t="shared" si="1"/>
        <v>0</v>
      </c>
    </row>
    <row r="11" spans="2:6" x14ac:dyDescent="0.25">
      <c r="B11" s="120" t="s">
        <v>534</v>
      </c>
      <c r="C11" s="136">
        <f>C12+C13+C14+C15+C22+C23+C30</f>
        <v>314.82053999999999</v>
      </c>
      <c r="D11" s="137">
        <f>D12+D13+D14+D15+D22+D23+D30</f>
        <v>325.67182231999999</v>
      </c>
      <c r="E11" s="137">
        <f>E12+E13+E14+E15+E22+E23+E30</f>
        <v>314.21669291000001</v>
      </c>
      <c r="F11" s="375">
        <f t="shared" si="1"/>
        <v>0.9648261574231487</v>
      </c>
    </row>
    <row r="12" spans="2:6" x14ac:dyDescent="0.25">
      <c r="B12" s="19" t="s">
        <v>57</v>
      </c>
      <c r="C12" s="44">
        <v>6.5257500000000004</v>
      </c>
      <c r="D12" s="24">
        <v>7.4000510000000004</v>
      </c>
      <c r="E12" s="24">
        <v>4.4653646600000005</v>
      </c>
      <c r="F12" s="368">
        <f t="shared" si="1"/>
        <v>0.60342349802724338</v>
      </c>
    </row>
    <row r="13" spans="2:6" x14ac:dyDescent="0.25">
      <c r="B13" s="19" t="s">
        <v>58</v>
      </c>
      <c r="C13" s="44">
        <v>5.5439699999999998</v>
      </c>
      <c r="D13" s="125">
        <v>11.665351320000001</v>
      </c>
      <c r="E13" s="24">
        <v>7.3862769800000008</v>
      </c>
      <c r="F13" s="368">
        <f t="shared" si="1"/>
        <v>0.6331808427695087</v>
      </c>
    </row>
    <row r="14" spans="2:6" x14ac:dyDescent="0.25">
      <c r="B14" s="19" t="s">
        <v>59</v>
      </c>
      <c r="C14" s="44">
        <v>0.25</v>
      </c>
      <c r="D14" s="24">
        <v>0.125</v>
      </c>
      <c r="E14" s="24">
        <v>0</v>
      </c>
      <c r="F14" s="368">
        <f t="shared" si="1"/>
        <v>0</v>
      </c>
    </row>
    <row r="15" spans="2:6" x14ac:dyDescent="0.25">
      <c r="B15" s="19" t="s">
        <v>60</v>
      </c>
      <c r="C15" s="44">
        <v>5.3749999999999999E-2</v>
      </c>
      <c r="D15" s="24">
        <v>5.3749999999999999E-2</v>
      </c>
      <c r="E15" s="24">
        <v>2.0166E-2</v>
      </c>
      <c r="F15" s="368">
        <f t="shared" si="1"/>
        <v>0.37518139534883721</v>
      </c>
    </row>
    <row r="16" spans="2:6" x14ac:dyDescent="0.25">
      <c r="B16" s="20" t="s">
        <v>157</v>
      </c>
      <c r="C16" s="61">
        <v>2.6950000000000002E-2</v>
      </c>
      <c r="D16" s="62">
        <v>2.6950000000000002E-2</v>
      </c>
      <c r="E16" s="62">
        <v>0</v>
      </c>
      <c r="F16" s="370">
        <f>E22/D22</f>
        <v>0.36945071085691433</v>
      </c>
    </row>
    <row r="17" spans="2:6" x14ac:dyDescent="0.25">
      <c r="B17" s="20" t="s">
        <v>158</v>
      </c>
      <c r="C17" s="61">
        <v>0.02</v>
      </c>
      <c r="D17" s="62">
        <v>0.02</v>
      </c>
      <c r="E17" s="62">
        <v>0</v>
      </c>
      <c r="F17" s="370">
        <f>E23/D23</f>
        <v>1</v>
      </c>
    </row>
    <row r="18" spans="2:6" x14ac:dyDescent="0.25">
      <c r="B18" s="20" t="s">
        <v>159</v>
      </c>
      <c r="C18" s="544">
        <v>0</v>
      </c>
      <c r="D18" s="62">
        <v>0</v>
      </c>
      <c r="E18" s="62">
        <v>0</v>
      </c>
      <c r="F18" s="547">
        <v>0</v>
      </c>
    </row>
    <row r="19" spans="2:6" x14ac:dyDescent="0.25">
      <c r="B19" s="20" t="s">
        <v>160</v>
      </c>
      <c r="C19" s="544">
        <v>0</v>
      </c>
      <c r="D19" s="62">
        <v>0</v>
      </c>
      <c r="E19" s="62">
        <v>0</v>
      </c>
      <c r="F19" s="547">
        <v>0</v>
      </c>
    </row>
    <row r="20" spans="2:6" x14ac:dyDescent="0.25">
      <c r="B20" s="20" t="s">
        <v>161</v>
      </c>
      <c r="C20" s="61">
        <v>2.6800000000000001E-2</v>
      </c>
      <c r="D20" s="127">
        <v>2.6800000000000001E-2</v>
      </c>
      <c r="E20" s="62">
        <v>0</v>
      </c>
      <c r="F20" s="370">
        <f t="shared" ref="F20:F23" si="4">E20/D20</f>
        <v>0</v>
      </c>
    </row>
    <row r="21" spans="2:6" x14ac:dyDescent="0.25">
      <c r="B21" s="20" t="s">
        <v>162</v>
      </c>
      <c r="C21" s="544">
        <v>0</v>
      </c>
      <c r="D21" s="62">
        <v>0</v>
      </c>
      <c r="E21" s="62">
        <v>2.0166E-2</v>
      </c>
      <c r="F21" s="547">
        <v>0</v>
      </c>
    </row>
    <row r="22" spans="2:6" x14ac:dyDescent="0.25">
      <c r="B22" s="19" t="s">
        <v>61</v>
      </c>
      <c r="C22" s="152">
        <v>2.2210700000000001</v>
      </c>
      <c r="D22" s="153">
        <v>6.20167</v>
      </c>
      <c r="E22" s="153">
        <v>2.29121139</v>
      </c>
      <c r="F22" s="368">
        <f t="shared" si="4"/>
        <v>0.36945071085691433</v>
      </c>
    </row>
    <row r="23" spans="2:6" x14ac:dyDescent="0.25">
      <c r="B23" s="19" t="s">
        <v>62</v>
      </c>
      <c r="C23" s="551">
        <v>300</v>
      </c>
      <c r="D23" s="153">
        <v>300</v>
      </c>
      <c r="E23" s="153">
        <v>300</v>
      </c>
      <c r="F23" s="368">
        <f t="shared" si="4"/>
        <v>1</v>
      </c>
    </row>
    <row r="24" spans="2:6" x14ac:dyDescent="0.25">
      <c r="B24" s="20" t="s">
        <v>101</v>
      </c>
      <c r="C24" s="544">
        <v>0</v>
      </c>
      <c r="D24" s="62">
        <v>0</v>
      </c>
      <c r="E24" s="62">
        <v>0</v>
      </c>
      <c r="F24" s="547">
        <v>0</v>
      </c>
    </row>
    <row r="25" spans="2:6" x14ac:dyDescent="0.25">
      <c r="B25" s="20" t="s">
        <v>88</v>
      </c>
      <c r="C25" s="544">
        <v>0</v>
      </c>
      <c r="D25" s="62">
        <v>0</v>
      </c>
      <c r="E25" s="62">
        <v>0</v>
      </c>
      <c r="F25" s="547">
        <v>0</v>
      </c>
    </row>
    <row r="26" spans="2:6" x14ac:dyDescent="0.25">
      <c r="B26" s="20" t="s">
        <v>89</v>
      </c>
      <c r="C26" s="544">
        <v>0</v>
      </c>
      <c r="D26" s="62">
        <v>0</v>
      </c>
      <c r="E26" s="62">
        <v>0</v>
      </c>
      <c r="F26" s="547">
        <v>0</v>
      </c>
    </row>
    <row r="27" spans="2:6" x14ac:dyDescent="0.25">
      <c r="B27" s="20" t="s">
        <v>90</v>
      </c>
      <c r="C27" s="544">
        <v>0</v>
      </c>
      <c r="D27" s="62">
        <v>0</v>
      </c>
      <c r="E27" s="62">
        <v>0</v>
      </c>
      <c r="F27" s="547">
        <v>0</v>
      </c>
    </row>
    <row r="28" spans="2:6" x14ac:dyDescent="0.25">
      <c r="B28" s="20" t="s">
        <v>93</v>
      </c>
      <c r="C28" s="544">
        <v>0</v>
      </c>
      <c r="D28" s="62">
        <v>0</v>
      </c>
      <c r="E28" s="62">
        <v>0</v>
      </c>
      <c r="F28" s="547">
        <v>0</v>
      </c>
    </row>
    <row r="29" spans="2:6" x14ac:dyDescent="0.25">
      <c r="B29" s="20" t="s">
        <v>102</v>
      </c>
      <c r="C29" s="544">
        <v>300</v>
      </c>
      <c r="D29" s="62">
        <v>300</v>
      </c>
      <c r="E29" s="62">
        <v>300</v>
      </c>
      <c r="F29" s="370">
        <f t="shared" ref="F29" si="5">E29/D29</f>
        <v>1</v>
      </c>
    </row>
    <row r="30" spans="2:6" ht="15.75" thickBot="1" x14ac:dyDescent="0.3">
      <c r="B30" s="130" t="s">
        <v>64</v>
      </c>
      <c r="C30" s="131">
        <v>0.22600000000000001</v>
      </c>
      <c r="D30" s="132">
        <v>0.22600000000000001</v>
      </c>
      <c r="E30" s="133">
        <v>5.3673880000000007E-2</v>
      </c>
      <c r="F30" s="37">
        <f t="shared" ref="F30" si="6">E30/D30</f>
        <v>0.23749504424778764</v>
      </c>
    </row>
    <row r="31" spans="2:6" x14ac:dyDescent="0.25">
      <c r="B31" s="135" t="s">
        <v>535</v>
      </c>
      <c r="C31" s="136">
        <f>SUM(C32:C34)</f>
        <v>0</v>
      </c>
      <c r="D31" s="137">
        <f>SUM(D32:D34)</f>
        <v>325.01</v>
      </c>
      <c r="E31" s="137">
        <f>SUM(E32:E34)</f>
        <v>0</v>
      </c>
      <c r="F31" s="375">
        <f>E31/D31</f>
        <v>0</v>
      </c>
    </row>
    <row r="32" spans="2:6" x14ac:dyDescent="0.25">
      <c r="B32" s="19" t="s">
        <v>58</v>
      </c>
      <c r="C32" s="44">
        <v>0</v>
      </c>
      <c r="D32" s="24">
        <v>0</v>
      </c>
      <c r="E32" s="24">
        <v>0</v>
      </c>
      <c r="F32" s="293">
        <v>0</v>
      </c>
    </row>
    <row r="33" spans="2:6" x14ac:dyDescent="0.25">
      <c r="B33" s="19" t="s">
        <v>61</v>
      </c>
      <c r="C33" s="44">
        <v>0</v>
      </c>
      <c r="D33" s="24">
        <v>0</v>
      </c>
      <c r="E33" s="24">
        <v>0</v>
      </c>
      <c r="F33" s="293">
        <v>0</v>
      </c>
    </row>
    <row r="34" spans="2:6" x14ac:dyDescent="0.25">
      <c r="B34" s="19" t="s">
        <v>62</v>
      </c>
      <c r="C34" s="44">
        <v>0</v>
      </c>
      <c r="D34" s="24">
        <v>325.01</v>
      </c>
      <c r="E34" s="24">
        <v>0</v>
      </c>
      <c r="F34" s="368">
        <f t="shared" ref="F34" si="7">E34/D34</f>
        <v>0</v>
      </c>
    </row>
    <row r="35" spans="2:6" x14ac:dyDescent="0.25">
      <c r="B35" s="20" t="s">
        <v>101</v>
      </c>
      <c r="C35" s="61">
        <v>0</v>
      </c>
      <c r="D35" s="127">
        <v>0</v>
      </c>
      <c r="E35" s="127">
        <v>0</v>
      </c>
      <c r="F35" s="547">
        <v>0</v>
      </c>
    </row>
    <row r="36" spans="2:6" x14ac:dyDescent="0.25">
      <c r="B36" s="20" t="s">
        <v>88</v>
      </c>
      <c r="C36" s="61">
        <v>0</v>
      </c>
      <c r="D36" s="127">
        <v>0</v>
      </c>
      <c r="E36" s="127">
        <v>0</v>
      </c>
      <c r="F36" s="547">
        <v>0</v>
      </c>
    </row>
    <row r="37" spans="2:6" x14ac:dyDescent="0.25">
      <c r="B37" s="20" t="s">
        <v>89</v>
      </c>
      <c r="C37" s="544">
        <v>0</v>
      </c>
      <c r="D37" s="62">
        <v>0</v>
      </c>
      <c r="E37" s="62">
        <v>0</v>
      </c>
      <c r="F37" s="547">
        <v>0</v>
      </c>
    </row>
    <row r="38" spans="2:6" ht="15.75" thickBot="1" x14ac:dyDescent="0.3">
      <c r="B38" s="685" t="s">
        <v>93</v>
      </c>
      <c r="C38" s="545">
        <v>0</v>
      </c>
      <c r="D38" s="409">
        <v>325.01</v>
      </c>
      <c r="E38" s="409">
        <v>0</v>
      </c>
      <c r="F38" s="548">
        <f t="shared" ref="F38" si="8">E38/D38</f>
        <v>0</v>
      </c>
    </row>
  </sheetData>
  <mergeCells count="6">
    <mergeCell ref="E6:E7"/>
    <mergeCell ref="F6:F7"/>
    <mergeCell ref="B5:B7"/>
    <mergeCell ref="C5:F5"/>
    <mergeCell ref="C6:C7"/>
    <mergeCell ref="D6:D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BX193"/>
  <sheetViews>
    <sheetView zoomScaleNormal="100" workbookViewId="0">
      <selection activeCell="BU7" sqref="BU7"/>
    </sheetView>
  </sheetViews>
  <sheetFormatPr baseColWidth="10" defaultRowHeight="15" x14ac:dyDescent="0.25"/>
  <cols>
    <col min="1" max="1" width="4.140625" customWidth="1"/>
    <col min="3" max="3" width="36.85546875" customWidth="1"/>
    <col min="4" max="5" width="12.85546875" customWidth="1"/>
    <col min="6" max="6" width="15.42578125" customWidth="1"/>
    <col min="7" max="7" width="11.5703125" customWidth="1"/>
    <col min="8" max="9" width="12.85546875" customWidth="1"/>
    <col min="10" max="10" width="15.42578125" customWidth="1"/>
    <col min="11" max="11" width="11.5703125" customWidth="1"/>
    <col min="12" max="13" width="12.85546875" customWidth="1"/>
    <col min="14" max="14" width="15.42578125" customWidth="1"/>
    <col min="15" max="15" width="11.5703125" customWidth="1"/>
    <col min="16" max="17" width="12.85546875" customWidth="1"/>
    <col min="18" max="18" width="14.42578125" customWidth="1"/>
    <col min="19" max="19" width="11.5703125" customWidth="1"/>
    <col min="20" max="21" width="12.85546875" customWidth="1"/>
    <col min="22" max="22" width="13.140625" customWidth="1"/>
    <col min="23" max="23" width="11.5703125" customWidth="1"/>
    <col min="24" max="24" width="10.85546875"/>
    <col min="25" max="25" width="12.7109375" customWidth="1"/>
    <col min="26" max="26" width="14.28515625" customWidth="1"/>
    <col min="27" max="27" width="11.42578125" customWidth="1"/>
    <col min="29" max="29" width="14.5703125" customWidth="1"/>
    <col min="30" max="30" width="15.140625" customWidth="1"/>
    <col min="31" max="31" width="11.42578125" customWidth="1"/>
    <col min="33" max="33" width="13.5703125" customWidth="1"/>
    <col min="34" max="34" width="14.5703125" customWidth="1"/>
    <col min="35" max="35" width="11.5703125" customWidth="1"/>
    <col min="38" max="38" width="14.28515625" customWidth="1"/>
    <col min="52" max="54" width="10.85546875"/>
    <col min="58" max="58" width="10.42578125" customWidth="1"/>
    <col min="65" max="65" width="10.85546875"/>
    <col min="67" max="68" width="10.7109375" bestFit="1" customWidth="1"/>
  </cols>
  <sheetData>
    <row r="1" spans="2:72" ht="66" customHeight="1" x14ac:dyDescent="0.25"/>
    <row r="2" spans="2:72" x14ac:dyDescent="0.25">
      <c r="D2" s="3"/>
      <c r="H2" s="3"/>
      <c r="L2" s="3"/>
      <c r="P2" s="3"/>
      <c r="T2" s="3"/>
      <c r="X2" s="3"/>
      <c r="Y2" s="3"/>
      <c r="Z2" s="3"/>
    </row>
    <row r="3" spans="2:72" x14ac:dyDescent="0.25">
      <c r="B3" s="17" t="s">
        <v>221</v>
      </c>
    </row>
    <row r="4" spans="2:72" ht="15.75" thickBot="1" x14ac:dyDescent="0.3">
      <c r="B4" s="5" t="s">
        <v>136</v>
      </c>
      <c r="D4" s="96"/>
      <c r="E4" s="96"/>
      <c r="F4" s="96"/>
      <c r="H4" s="96"/>
      <c r="I4" s="96"/>
      <c r="J4" s="96"/>
      <c r="L4" s="96"/>
      <c r="M4" s="96"/>
      <c r="N4" s="96"/>
      <c r="P4" s="96"/>
      <c r="Q4" s="96"/>
      <c r="R4" s="760"/>
      <c r="T4" s="96"/>
      <c r="U4" s="96"/>
      <c r="V4" s="96"/>
      <c r="X4" s="96"/>
      <c r="Y4" s="96"/>
      <c r="Z4" s="96"/>
      <c r="AB4" s="96"/>
      <c r="AC4" s="96"/>
      <c r="AD4" s="96"/>
    </row>
    <row r="5" spans="2:72" ht="23.25" customHeight="1" x14ac:dyDescent="0.25">
      <c r="B5" s="1017" t="s">
        <v>122</v>
      </c>
      <c r="C5" s="1018"/>
      <c r="D5" s="1019" t="s">
        <v>493</v>
      </c>
      <c r="E5" s="1020"/>
      <c r="F5" s="1020"/>
      <c r="G5" s="1021"/>
      <c r="H5" s="1019">
        <v>2024</v>
      </c>
      <c r="I5" s="1020"/>
      <c r="J5" s="1020"/>
      <c r="K5" s="1021"/>
      <c r="L5" s="1019">
        <v>2023</v>
      </c>
      <c r="M5" s="1020"/>
      <c r="N5" s="1020"/>
      <c r="O5" s="1021"/>
      <c r="P5" s="1019">
        <v>2022</v>
      </c>
      <c r="Q5" s="1020"/>
      <c r="R5" s="1020"/>
      <c r="S5" s="1021"/>
      <c r="T5" s="1019">
        <v>2021</v>
      </c>
      <c r="U5" s="1020"/>
      <c r="V5" s="1020"/>
      <c r="W5" s="1021"/>
      <c r="X5" s="1019">
        <v>2020</v>
      </c>
      <c r="Y5" s="1020"/>
      <c r="Z5" s="1020"/>
      <c r="AA5" s="1021"/>
      <c r="AB5" s="1019">
        <v>2019</v>
      </c>
      <c r="AC5" s="1020"/>
      <c r="AD5" s="1020"/>
      <c r="AE5" s="1021"/>
      <c r="AF5" s="1019">
        <v>2018</v>
      </c>
      <c r="AG5" s="1020"/>
      <c r="AH5" s="1020"/>
      <c r="AI5" s="1021"/>
      <c r="AJ5" s="1019">
        <v>2017</v>
      </c>
      <c r="AK5" s="1020"/>
      <c r="AL5" s="1020"/>
      <c r="AM5" s="1022"/>
      <c r="AN5" s="1031" t="s">
        <v>209</v>
      </c>
      <c r="AO5" s="1032"/>
      <c r="AP5" s="1032"/>
      <c r="AQ5" s="1032"/>
      <c r="AR5" s="1032"/>
      <c r="AS5" s="1032"/>
      <c r="AT5" s="1032"/>
      <c r="AU5" s="1032"/>
      <c r="AV5" s="1032"/>
      <c r="AW5" s="1032"/>
      <c r="AX5" s="1032"/>
      <c r="AY5" s="1032"/>
      <c r="AZ5" s="1032"/>
      <c r="BA5" s="1032"/>
      <c r="BB5" s="1032"/>
      <c r="BC5" s="1032"/>
      <c r="BD5" s="1032"/>
      <c r="BE5" s="1032"/>
      <c r="BF5" s="1032"/>
      <c r="BG5" s="1032"/>
      <c r="BH5" s="1032"/>
      <c r="BI5" s="1032"/>
      <c r="BJ5" s="1032"/>
      <c r="BK5" s="1033"/>
      <c r="BL5" s="1034" t="s">
        <v>378</v>
      </c>
      <c r="BM5" s="912"/>
      <c r="BN5" s="912"/>
      <c r="BO5" s="912"/>
      <c r="BP5" s="912"/>
      <c r="BQ5" s="912"/>
      <c r="BR5" s="912"/>
      <c r="BS5" s="912"/>
      <c r="BT5" s="913"/>
    </row>
    <row r="6" spans="2:72" ht="36.4" customHeight="1" x14ac:dyDescent="0.25">
      <c r="B6" s="1026" t="s">
        <v>164</v>
      </c>
      <c r="C6" s="1027"/>
      <c r="D6" s="1023" t="s">
        <v>107</v>
      </c>
      <c r="E6" s="1008" t="s">
        <v>108</v>
      </c>
      <c r="F6" s="1014" t="s">
        <v>50</v>
      </c>
      <c r="G6" s="1024" t="s">
        <v>148</v>
      </c>
      <c r="H6" s="1023" t="s">
        <v>107</v>
      </c>
      <c r="I6" s="1008" t="s">
        <v>108</v>
      </c>
      <c r="J6" s="1014" t="s">
        <v>50</v>
      </c>
      <c r="K6" s="1024" t="s">
        <v>148</v>
      </c>
      <c r="L6" s="1023" t="s">
        <v>119</v>
      </c>
      <c r="M6" s="1008" t="s">
        <v>120</v>
      </c>
      <c r="N6" s="1014" t="s">
        <v>53</v>
      </c>
      <c r="O6" s="1024" t="s">
        <v>149</v>
      </c>
      <c r="P6" s="1023" t="s">
        <v>142</v>
      </c>
      <c r="Q6" s="1008" t="s">
        <v>143</v>
      </c>
      <c r="R6" s="1014" t="s">
        <v>56</v>
      </c>
      <c r="S6" s="1024" t="s">
        <v>150</v>
      </c>
      <c r="T6" s="1023" t="s">
        <v>187</v>
      </c>
      <c r="U6" s="1008" t="s">
        <v>188</v>
      </c>
      <c r="V6" s="1014" t="s">
        <v>180</v>
      </c>
      <c r="W6" s="1024" t="s">
        <v>181</v>
      </c>
      <c r="X6" s="1023" t="s">
        <v>280</v>
      </c>
      <c r="Y6" s="1008" t="s">
        <v>281</v>
      </c>
      <c r="Z6" s="1014" t="s">
        <v>233</v>
      </c>
      <c r="AA6" s="1024" t="s">
        <v>282</v>
      </c>
      <c r="AB6" s="1023" t="s">
        <v>300</v>
      </c>
      <c r="AC6" s="1008" t="s">
        <v>301</v>
      </c>
      <c r="AD6" s="1014" t="s">
        <v>291</v>
      </c>
      <c r="AE6" s="1024" t="s">
        <v>302</v>
      </c>
      <c r="AF6" s="1023" t="s">
        <v>395</v>
      </c>
      <c r="AG6" s="1008" t="s">
        <v>396</v>
      </c>
      <c r="AH6" s="1014" t="s">
        <v>388</v>
      </c>
      <c r="AI6" s="1011" t="s">
        <v>397</v>
      </c>
      <c r="AJ6" s="1023" t="s">
        <v>480</v>
      </c>
      <c r="AK6" s="1008" t="s">
        <v>481</v>
      </c>
      <c r="AL6" s="1014" t="s">
        <v>418</v>
      </c>
      <c r="AM6" s="1011" t="s">
        <v>419</v>
      </c>
      <c r="AN6" s="942" t="s">
        <v>494</v>
      </c>
      <c r="AO6" s="943" t="s">
        <v>495</v>
      </c>
      <c r="AP6" s="1004" t="s">
        <v>496</v>
      </c>
      <c r="AQ6" s="1008" t="s">
        <v>488</v>
      </c>
      <c r="AR6" s="943" t="s">
        <v>489</v>
      </c>
      <c r="AS6" s="1004" t="s">
        <v>490</v>
      </c>
      <c r="AT6" s="1008" t="s">
        <v>420</v>
      </c>
      <c r="AU6" s="943" t="s">
        <v>421</v>
      </c>
      <c r="AV6" s="1004" t="s">
        <v>422</v>
      </c>
      <c r="AW6" s="1008" t="s">
        <v>423</v>
      </c>
      <c r="AX6" s="943" t="s">
        <v>424</v>
      </c>
      <c r="AY6" s="1004" t="s">
        <v>425</v>
      </c>
      <c r="AZ6" s="1008" t="s">
        <v>426</v>
      </c>
      <c r="BA6" s="943" t="s">
        <v>427</v>
      </c>
      <c r="BB6" s="1004" t="s">
        <v>428</v>
      </c>
      <c r="BC6" s="1008" t="s">
        <v>482</v>
      </c>
      <c r="BD6" s="943" t="s">
        <v>483</v>
      </c>
      <c r="BE6" s="1004" t="s">
        <v>484</v>
      </c>
      <c r="BF6" s="943" t="s">
        <v>429</v>
      </c>
      <c r="BG6" s="943" t="s">
        <v>485</v>
      </c>
      <c r="BH6" s="1004" t="s">
        <v>430</v>
      </c>
      <c r="BI6" s="943" t="s">
        <v>431</v>
      </c>
      <c r="BJ6" s="943" t="s">
        <v>432</v>
      </c>
      <c r="BK6" s="1001" t="s">
        <v>433</v>
      </c>
      <c r="BL6" s="1006" t="s">
        <v>537</v>
      </c>
      <c r="BM6" s="943" t="s">
        <v>536</v>
      </c>
      <c r="BN6" s="943" t="s">
        <v>415</v>
      </c>
      <c r="BO6" s="943" t="s">
        <v>303</v>
      </c>
      <c r="BP6" s="943" t="s">
        <v>283</v>
      </c>
      <c r="BQ6" s="943" t="s">
        <v>186</v>
      </c>
      <c r="BR6" s="943" t="s">
        <v>185</v>
      </c>
      <c r="BS6" s="943" t="s">
        <v>140</v>
      </c>
      <c r="BT6" s="1001" t="s">
        <v>141</v>
      </c>
    </row>
    <row r="7" spans="2:72" ht="33.75" customHeight="1" thickBot="1" x14ac:dyDescent="0.3">
      <c r="B7" s="97" t="s">
        <v>92</v>
      </c>
      <c r="C7" s="98" t="s">
        <v>10</v>
      </c>
      <c r="D7" s="932"/>
      <c r="E7" s="934"/>
      <c r="F7" s="964"/>
      <c r="G7" s="1025"/>
      <c r="H7" s="932"/>
      <c r="I7" s="934"/>
      <c r="J7" s="964"/>
      <c r="K7" s="1025"/>
      <c r="L7" s="932"/>
      <c r="M7" s="934"/>
      <c r="N7" s="964"/>
      <c r="O7" s="1025"/>
      <c r="P7" s="932"/>
      <c r="Q7" s="934"/>
      <c r="R7" s="964"/>
      <c r="S7" s="1025"/>
      <c r="T7" s="932"/>
      <c r="U7" s="934"/>
      <c r="V7" s="964"/>
      <c r="W7" s="1025"/>
      <c r="X7" s="932"/>
      <c r="Y7" s="934"/>
      <c r="Z7" s="964"/>
      <c r="AA7" s="1025"/>
      <c r="AB7" s="932"/>
      <c r="AC7" s="934"/>
      <c r="AD7" s="964"/>
      <c r="AE7" s="1025"/>
      <c r="AF7" s="932"/>
      <c r="AG7" s="934"/>
      <c r="AH7" s="964"/>
      <c r="AI7" s="964"/>
      <c r="AJ7" s="932"/>
      <c r="AK7" s="934"/>
      <c r="AL7" s="964"/>
      <c r="AM7" s="964"/>
      <c r="AN7" s="1030"/>
      <c r="AO7" s="1003"/>
      <c r="AP7" s="1005"/>
      <c r="AQ7" s="1003"/>
      <c r="AR7" s="1003"/>
      <c r="AS7" s="1005"/>
      <c r="AT7" s="1003"/>
      <c r="AU7" s="1003"/>
      <c r="AV7" s="1005"/>
      <c r="AW7" s="1003"/>
      <c r="AX7" s="1003"/>
      <c r="AY7" s="1005"/>
      <c r="AZ7" s="1003"/>
      <c r="BA7" s="1003"/>
      <c r="BB7" s="1005"/>
      <c r="BC7" s="1003"/>
      <c r="BD7" s="1003"/>
      <c r="BE7" s="1005"/>
      <c r="BF7" s="1003"/>
      <c r="BG7" s="1003"/>
      <c r="BH7" s="1005"/>
      <c r="BI7" s="1003"/>
      <c r="BJ7" s="1003"/>
      <c r="BK7" s="1002"/>
      <c r="BL7" s="1007" t="s">
        <v>84</v>
      </c>
      <c r="BM7" s="1003" t="s">
        <v>84</v>
      </c>
      <c r="BN7" s="1003" t="s">
        <v>84</v>
      </c>
      <c r="BO7" s="1003" t="s">
        <v>84</v>
      </c>
      <c r="BP7" s="1003" t="s">
        <v>84</v>
      </c>
      <c r="BQ7" s="1003" t="s">
        <v>84</v>
      </c>
      <c r="BR7" s="1003" t="s">
        <v>84</v>
      </c>
      <c r="BS7" s="1003" t="s">
        <v>84</v>
      </c>
      <c r="BT7" s="1002" t="s">
        <v>84</v>
      </c>
    </row>
    <row r="8" spans="2:72" ht="15.75" thickBot="1" x14ac:dyDescent="0.3">
      <c r="B8" s="1015" t="s">
        <v>224</v>
      </c>
      <c r="C8" s="1016"/>
      <c r="D8" s="579">
        <f>D9+D23</f>
        <v>2027.8661999999999</v>
      </c>
      <c r="E8" s="584">
        <f>E9+E23</f>
        <v>2435.4218169300002</v>
      </c>
      <c r="F8" s="104">
        <f>F9+F23</f>
        <v>1987.3839300800005</v>
      </c>
      <c r="G8" s="101">
        <f t="shared" ref="G8:G10" si="0">F8/E8</f>
        <v>0.81603273661448139</v>
      </c>
      <c r="H8" s="579">
        <f>H9+H23</f>
        <v>2027.8661999999999</v>
      </c>
      <c r="I8" s="584">
        <f>I9+I23</f>
        <v>2428.59043006</v>
      </c>
      <c r="J8" s="104">
        <f>J9+J23</f>
        <v>1924.3236511299999</v>
      </c>
      <c r="K8" s="101">
        <f t="shared" ref="K8:K10" si="1">J8/I8</f>
        <v>0.79236236267407933</v>
      </c>
      <c r="L8" s="579">
        <f>L9+L23</f>
        <v>2025.8262000000002</v>
      </c>
      <c r="M8" s="584">
        <f>M9+M23</f>
        <v>2418.7130161099999</v>
      </c>
      <c r="N8" s="104">
        <f>N9+N23</f>
        <v>1917.7672412700001</v>
      </c>
      <c r="O8" s="101">
        <f t="shared" ref="O8:O10" si="2">N8/M8</f>
        <v>0.79288746887149619</v>
      </c>
      <c r="P8" s="579">
        <f>P9+P23</f>
        <v>2030.6948099999997</v>
      </c>
      <c r="Q8" s="584">
        <f>Q9+Q23</f>
        <v>2358.4996418700007</v>
      </c>
      <c r="R8" s="104">
        <f>R9+R23</f>
        <v>1779.8265537500004</v>
      </c>
      <c r="S8" s="101">
        <f t="shared" ref="S8:S20" si="3">R8/Q8</f>
        <v>0.75464355480623113</v>
      </c>
      <c r="T8" s="579">
        <f>T9+T23</f>
        <v>1812.9737600000003</v>
      </c>
      <c r="U8" s="584">
        <f>U9+U23</f>
        <v>1892.7235980000003</v>
      </c>
      <c r="V8" s="104">
        <f>V9+V23</f>
        <v>1522.15887527</v>
      </c>
      <c r="W8" s="101">
        <f t="shared" ref="W8:W20" si="4">V8/U8</f>
        <v>0.80421614486047088</v>
      </c>
      <c r="X8" s="579">
        <f>X9+X23</f>
        <v>1333.6940899999997</v>
      </c>
      <c r="Y8" s="104">
        <f>Y9+Y23</f>
        <v>1663.86304088</v>
      </c>
      <c r="Z8" s="584">
        <f>Z9+Z23</f>
        <v>1430.8928817599999</v>
      </c>
      <c r="AA8" s="519">
        <f>Z8/Y8</f>
        <v>0.85998237030568059</v>
      </c>
      <c r="AB8" s="579">
        <f>AB9+AB23</f>
        <v>1333.6940899999997</v>
      </c>
      <c r="AC8" s="584">
        <f>AC9+AC23</f>
        <v>1471.6160682299997</v>
      </c>
      <c r="AD8" s="584">
        <f>AD9+AD23</f>
        <v>1319.9601188200004</v>
      </c>
      <c r="AE8" s="519">
        <f>AD8/AC8</f>
        <v>0.89694598157493288</v>
      </c>
      <c r="AF8" s="579">
        <f>AF9+AF23</f>
        <v>1335.5696599999999</v>
      </c>
      <c r="AG8" s="585">
        <f>AG9+AG23</f>
        <v>1453.6014313199998</v>
      </c>
      <c r="AH8" s="584">
        <f>AH9+AH23</f>
        <v>1323.7340023721249</v>
      </c>
      <c r="AI8" s="519">
        <f>AH8/AG8</f>
        <v>0.91065815831651753</v>
      </c>
      <c r="AJ8" s="579">
        <f>AJ9+AJ23</f>
        <v>1273.61754</v>
      </c>
      <c r="AK8" s="584">
        <f>AK9+AK23</f>
        <v>1407.7798906599999</v>
      </c>
      <c r="AL8" s="584">
        <f>AL9+AL23</f>
        <v>1267.35485412</v>
      </c>
      <c r="AM8" s="287">
        <f>AL8/AK8</f>
        <v>0.9002507157037416</v>
      </c>
      <c r="AN8" s="781">
        <f>(D8-H8)/H8</f>
        <v>0</v>
      </c>
      <c r="AO8" s="379">
        <f>(E8-I8)/I8</f>
        <v>2.8129019967485474E-3</v>
      </c>
      <c r="AP8" s="384">
        <f>(F8-J8)/J8</f>
        <v>3.2770100244296406E-2</v>
      </c>
      <c r="AQ8" s="379">
        <f>(H8-L8)/L8</f>
        <v>1.0069965528137291E-3</v>
      </c>
      <c r="AR8" s="379">
        <f>(I8-M8)/M8</f>
        <v>4.0837477965392924E-3</v>
      </c>
      <c r="AS8" s="384">
        <f>(J8-N8)/N8</f>
        <v>3.418772476089414E-3</v>
      </c>
      <c r="AT8" s="379">
        <f>(L8-P8)/P8</f>
        <v>-2.3975094514569304E-3</v>
      </c>
      <c r="AU8" s="379">
        <f>(M8-Q8)/Q8</f>
        <v>2.5530372432983454E-2</v>
      </c>
      <c r="AV8" s="384">
        <f>(N8-R8)/R8</f>
        <v>7.7502320228544752E-2</v>
      </c>
      <c r="AW8" s="379">
        <f>(P8-T8)/T8</f>
        <v>0.12009056876807714</v>
      </c>
      <c r="AX8" s="379">
        <f t="shared" ref="AX8:AY24" si="5">(Q8-U8)/U8</f>
        <v>0.24608772478040417</v>
      </c>
      <c r="AY8" s="384">
        <f t="shared" si="5"/>
        <v>0.16927778214629233</v>
      </c>
      <c r="AZ8" s="379">
        <f>(T8-X8)/X8</f>
        <v>0.35936252068118613</v>
      </c>
      <c r="BA8" s="379">
        <f t="shared" ref="BA8:BB24" si="6">(U8-Y8)/Y8</f>
        <v>0.13754771366215232</v>
      </c>
      <c r="BB8" s="379">
        <f t="shared" si="6"/>
        <v>6.3782547717857657E-2</v>
      </c>
      <c r="BC8" s="379">
        <f t="shared" ref="BC8:BE9" si="7">(X8-AB8)/AB8</f>
        <v>0</v>
      </c>
      <c r="BD8" s="379">
        <f t="shared" si="7"/>
        <v>0.13063663600875683</v>
      </c>
      <c r="BE8" s="379">
        <f t="shared" si="7"/>
        <v>8.4042511101903333E-2</v>
      </c>
      <c r="BF8" s="287">
        <f t="shared" ref="BF8:BH9" si="8">(AB8-AF8)/AF8</f>
        <v>-1.4043221077664736E-3</v>
      </c>
      <c r="BG8" s="379">
        <f t="shared" si="8"/>
        <v>1.2393106199435226E-2</v>
      </c>
      <c r="BH8" s="287">
        <f t="shared" si="8"/>
        <v>-2.8509379870591336E-3</v>
      </c>
      <c r="BI8" s="379">
        <f t="shared" ref="BI8:BK9" si="9">(AF8-AJ8)/AJ8</f>
        <v>4.8642640395797257E-2</v>
      </c>
      <c r="BJ8" s="379">
        <f t="shared" si="9"/>
        <v>3.2548796132126724E-2</v>
      </c>
      <c r="BK8" s="519">
        <f t="shared" si="9"/>
        <v>4.4485684549077836E-2</v>
      </c>
      <c r="BL8" s="782">
        <v>0.11390484821731646</v>
      </c>
      <c r="BM8" s="821">
        <v>0.11394458381831318</v>
      </c>
      <c r="BN8" s="821">
        <v>0.11402194556810522</v>
      </c>
      <c r="BO8" s="530">
        <v>0.15270234114289807</v>
      </c>
      <c r="BP8" s="530">
        <v>0.1467757271041491</v>
      </c>
      <c r="BQ8" s="530">
        <v>0.18599807875954275</v>
      </c>
      <c r="BR8" s="527">
        <v>0.18599807875954275</v>
      </c>
      <c r="BS8" s="287">
        <v>0.18646645746255539</v>
      </c>
      <c r="BT8" s="519">
        <v>0.19262109776763198</v>
      </c>
    </row>
    <row r="9" spans="2:72" ht="15.75" thickBot="1" x14ac:dyDescent="0.3">
      <c r="B9" s="1015" t="s">
        <v>362</v>
      </c>
      <c r="C9" s="1016"/>
      <c r="D9" s="99">
        <f>SUM(D10:D22)</f>
        <v>2003.1719599999999</v>
      </c>
      <c r="E9" s="100">
        <f t="shared" ref="E9:F9" si="10">SUM(E10:E22)</f>
        <v>2404.20785441</v>
      </c>
      <c r="F9" s="418">
        <f t="shared" si="10"/>
        <v>1962.1237725400006</v>
      </c>
      <c r="G9" s="101">
        <f t="shared" si="0"/>
        <v>0.81612068979015617</v>
      </c>
      <c r="H9" s="99">
        <f>SUM(H10:H22)</f>
        <v>2003.1719599999999</v>
      </c>
      <c r="I9" s="100">
        <f t="shared" ref="I9:J9" si="11">SUM(I10:I22)</f>
        <v>2399.5552999000001</v>
      </c>
      <c r="J9" s="418">
        <f t="shared" si="11"/>
        <v>1898.1273146599999</v>
      </c>
      <c r="K9" s="101">
        <f t="shared" si="1"/>
        <v>0.79103295295553433</v>
      </c>
      <c r="L9" s="99">
        <f>SUM(L10:L22)</f>
        <v>2001.1319600000002</v>
      </c>
      <c r="M9" s="100">
        <f t="shared" ref="M9:N9" si="12">SUM(M10:M22)</f>
        <v>2390.5492441900001</v>
      </c>
      <c r="N9" s="418">
        <f t="shared" si="12"/>
        <v>1893.5159689200002</v>
      </c>
      <c r="O9" s="101">
        <f t="shared" si="2"/>
        <v>0.7920840675095937</v>
      </c>
      <c r="P9" s="99">
        <f>SUM(P10:P22)</f>
        <v>2007.7509899999998</v>
      </c>
      <c r="Q9" s="100">
        <f>SUM(Q10:Q22)</f>
        <v>2335.4633856000005</v>
      </c>
      <c r="R9" s="418">
        <f>SUM(R10:R22)</f>
        <v>1761.1894056900003</v>
      </c>
      <c r="S9" s="101">
        <f t="shared" si="3"/>
        <v>0.75410705068173689</v>
      </c>
      <c r="T9" s="99">
        <f>SUM(T10:T22)</f>
        <v>1792.5034300000002</v>
      </c>
      <c r="U9" s="100">
        <f>SUM(U10:U22)</f>
        <v>1872.2231142200003</v>
      </c>
      <c r="V9" s="418">
        <f>SUM(V10:V22)</f>
        <v>1505.86448083</v>
      </c>
      <c r="W9" s="101">
        <f t="shared" si="4"/>
        <v>0.80431892406016392</v>
      </c>
      <c r="X9" s="579">
        <f>SUM(X10:X22)</f>
        <v>1314.9415499999998</v>
      </c>
      <c r="Y9" s="418">
        <f>SUM(Y10:Y22)</f>
        <v>1644.6164529499999</v>
      </c>
      <c r="Z9" s="585">
        <f>SUM(Z10:Z22)</f>
        <v>1415.2258673399999</v>
      </c>
      <c r="AA9" s="509">
        <f>Z9/Y9</f>
        <v>0.8605203145094803</v>
      </c>
      <c r="AB9" s="579">
        <f>SUM(AB10:AB22)</f>
        <v>1314.9415499999998</v>
      </c>
      <c r="AC9" s="585">
        <f>SUM(AC10:AC22)</f>
        <v>1451.2167280799997</v>
      </c>
      <c r="AD9" s="585">
        <f>SUM(AD10:AD22)</f>
        <v>1303.1277850100005</v>
      </c>
      <c r="AE9" s="509">
        <f>AD9/AC9</f>
        <v>0.89795532245144039</v>
      </c>
      <c r="AF9" s="579">
        <f>SUM(AF10:AF22)</f>
        <v>1316.8171199999999</v>
      </c>
      <c r="AG9" s="585">
        <f>SUM(AG10:AG22)</f>
        <v>1434.8258931299999</v>
      </c>
      <c r="AH9" s="585">
        <f>SUM(AH10:AH22)</f>
        <v>1229.39656913</v>
      </c>
      <c r="AI9" s="509">
        <f>AH9/AG9</f>
        <v>0.85682630555832362</v>
      </c>
      <c r="AJ9" s="579">
        <f>SUM(AJ10:AJ22)</f>
        <v>1254.6909900000001</v>
      </c>
      <c r="AK9" s="585">
        <f>SUM(AK10:AK22)</f>
        <v>1388.8156361099998</v>
      </c>
      <c r="AL9" s="585">
        <f>SUM(AL10:AL22)</f>
        <v>1252.25702735</v>
      </c>
      <c r="AM9" s="527">
        <f>AL9/AK9</f>
        <v>0.90167261570981927</v>
      </c>
      <c r="AN9" s="782">
        <f t="shared" ref="AN9:AN28" si="13">(D9-H9)/H9</f>
        <v>0</v>
      </c>
      <c r="AO9" s="530">
        <f t="shared" ref="AO9:AO28" si="14">(E9-I9)/I9</f>
        <v>1.938923645641231E-3</v>
      </c>
      <c r="AP9" s="672">
        <f t="shared" ref="AP9:AP28" si="15">(F9-J9)/J9</f>
        <v>3.3715577130011408E-2</v>
      </c>
      <c r="AQ9" s="530">
        <f t="shared" ref="AQ9:AQ28" si="16">(H9-L9)/L9</f>
        <v>1.0194230269550721E-3</v>
      </c>
      <c r="AR9" s="530">
        <f t="shared" ref="AR9:AR28" si="17">(I9-M9)/M9</f>
        <v>3.7673583725114246E-3</v>
      </c>
      <c r="AS9" s="672">
        <f t="shared" ref="AS9:AS27" si="18">(J9-N9)/N9</f>
        <v>2.4353350146974822E-3</v>
      </c>
      <c r="AT9" s="530">
        <f t="shared" ref="AT9:AT27" si="19">(L9-P9)/P9</f>
        <v>-3.2967385064019378E-3</v>
      </c>
      <c r="AU9" s="530">
        <f t="shared" ref="AU9:AU28" si="20">(M9-Q9)/Q9</f>
        <v>2.3586693300202417E-2</v>
      </c>
      <c r="AV9" s="672">
        <f t="shared" ref="AV9:AV27" si="21">(N9-R9)/R9</f>
        <v>7.5134771309935802E-2</v>
      </c>
      <c r="AW9" s="530">
        <f>(P9-T9)/T9</f>
        <v>0.12008209100051738</v>
      </c>
      <c r="AX9" s="530">
        <f t="shared" si="5"/>
        <v>0.24742792024175703</v>
      </c>
      <c r="AY9" s="672">
        <f t="shared" si="5"/>
        <v>0.16955372021210743</v>
      </c>
      <c r="AZ9" s="379">
        <f t="shared" ref="AZ9:BB27" si="22">(T9-X9)/X9</f>
        <v>0.36318107067192495</v>
      </c>
      <c r="BA9" s="379">
        <f t="shared" si="6"/>
        <v>0.13839498009504597</v>
      </c>
      <c r="BB9" s="379">
        <f t="shared" si="6"/>
        <v>6.4045334092402303E-2</v>
      </c>
      <c r="BC9" s="379">
        <f t="shared" si="7"/>
        <v>0</v>
      </c>
      <c r="BD9" s="379">
        <f t="shared" si="7"/>
        <v>0.13326729297413314</v>
      </c>
      <c r="BE9" s="379">
        <f t="shared" si="7"/>
        <v>8.6022325377045947E-2</v>
      </c>
      <c r="BF9" s="287">
        <f t="shared" si="8"/>
        <v>-1.4243207895111149E-3</v>
      </c>
      <c r="BG9" s="379">
        <f t="shared" si="8"/>
        <v>1.1423570642598312E-2</v>
      </c>
      <c r="BH9" s="287">
        <f t="shared" si="8"/>
        <v>5.9973500602964455E-2</v>
      </c>
      <c r="BI9" s="379">
        <f t="shared" si="9"/>
        <v>4.9515084188179175E-2</v>
      </c>
      <c r="BJ9" s="379">
        <f t="shared" si="9"/>
        <v>3.3129132351125079E-2</v>
      </c>
      <c r="BK9" s="519">
        <f t="shared" si="9"/>
        <v>-1.8255404218714487E-2</v>
      </c>
      <c r="BL9" s="782">
        <v>0.112517777581669</v>
      </c>
      <c r="BM9" s="821">
        <v>0.11255702930435681</v>
      </c>
      <c r="BN9" s="821">
        <v>0.11263205077400801</v>
      </c>
      <c r="BO9" s="530">
        <v>0.15097703263690881</v>
      </c>
      <c r="BP9" s="530">
        <v>0.14519856748639187</v>
      </c>
      <c r="BQ9" s="530">
        <v>0.18599807875954275</v>
      </c>
      <c r="BR9" s="527">
        <v>0.18599807875954275</v>
      </c>
      <c r="BS9" s="527">
        <v>0.18646645746255539</v>
      </c>
      <c r="BT9" s="509">
        <v>0.19262109776763198</v>
      </c>
    </row>
    <row r="10" spans="2:72" x14ac:dyDescent="0.25">
      <c r="B10" s="83" t="s">
        <v>2</v>
      </c>
      <c r="C10" s="702" t="s">
        <v>363</v>
      </c>
      <c r="D10" s="804">
        <v>1060.09629</v>
      </c>
      <c r="E10" s="805">
        <v>1366.8247934400001</v>
      </c>
      <c r="F10" s="805">
        <v>1203.6066591400001</v>
      </c>
      <c r="G10" s="806">
        <f t="shared" si="0"/>
        <v>0.88058591336405634</v>
      </c>
      <c r="H10" s="804">
        <v>1060.09629</v>
      </c>
      <c r="I10" s="805">
        <v>1272.5394959800001</v>
      </c>
      <c r="J10" s="805">
        <v>1083.70424473</v>
      </c>
      <c r="K10" s="806">
        <f t="shared" si="1"/>
        <v>0.85160755179187941</v>
      </c>
      <c r="L10" s="804">
        <v>1060.0962900000002</v>
      </c>
      <c r="M10" s="805">
        <v>1195.2170642399999</v>
      </c>
      <c r="N10" s="805">
        <v>1064.0251328300001</v>
      </c>
      <c r="O10" s="806">
        <f t="shared" si="2"/>
        <v>0.89023589493894939</v>
      </c>
      <c r="P10" s="804">
        <v>1041.8489299999999</v>
      </c>
      <c r="Q10" s="805">
        <v>1161.6657792400001</v>
      </c>
      <c r="R10" s="805">
        <v>967.50269723000008</v>
      </c>
      <c r="S10" s="506">
        <f t="shared" si="3"/>
        <v>0.83285805136049729</v>
      </c>
      <c r="T10" s="510">
        <v>756.90063999999995</v>
      </c>
      <c r="U10" s="511">
        <v>856.1828524199999</v>
      </c>
      <c r="V10" s="511">
        <v>759.40625911000006</v>
      </c>
      <c r="W10" s="506">
        <f t="shared" si="4"/>
        <v>0.88696737731144593</v>
      </c>
      <c r="X10" s="580">
        <v>628.39371999999992</v>
      </c>
      <c r="Y10" s="511">
        <v>744.96893207999995</v>
      </c>
      <c r="Z10" s="586">
        <v>707.65563043999998</v>
      </c>
      <c r="AA10" s="506">
        <f>Z10/Y10</f>
        <v>0.94991294262994441</v>
      </c>
      <c r="AB10" s="580">
        <v>628.39372000000003</v>
      </c>
      <c r="AC10" s="586">
        <v>704.46964680999997</v>
      </c>
      <c r="AD10" s="586">
        <v>675.52641767000023</v>
      </c>
      <c r="AE10" s="506">
        <f>AD10/AC10</f>
        <v>0.95891486699098916</v>
      </c>
      <c r="AF10" s="590">
        <v>628.39372000000003</v>
      </c>
      <c r="AG10" s="593">
        <v>718.39372000000003</v>
      </c>
      <c r="AH10" s="593">
        <v>645.14038993999998</v>
      </c>
      <c r="AI10" s="506">
        <f t="shared" ref="AI10:AI19" si="23">AH10/AG10</f>
        <v>0.89803177836799564</v>
      </c>
      <c r="AJ10" s="580">
        <v>621.94199000000003</v>
      </c>
      <c r="AK10" s="586">
        <v>709.79235774999995</v>
      </c>
      <c r="AL10" s="586">
        <v>675.6613596000002</v>
      </c>
      <c r="AM10" s="528">
        <f t="shared" ref="AM10:AM19" si="24">AL10/AK10</f>
        <v>0.95191410871456406</v>
      </c>
      <c r="AN10" s="783">
        <f t="shared" si="13"/>
        <v>0</v>
      </c>
      <c r="AO10" s="512">
        <f t="shared" si="14"/>
        <v>7.4092236632223071E-2</v>
      </c>
      <c r="AP10" s="417">
        <f t="shared" si="15"/>
        <v>0.11064127043248156</v>
      </c>
      <c r="AQ10" s="512">
        <f t="shared" si="16"/>
        <v>-2.1448398375512852E-16</v>
      </c>
      <c r="AR10" s="512">
        <f t="shared" si="17"/>
        <v>6.4693212683645071E-2</v>
      </c>
      <c r="AS10" s="417">
        <f t="shared" si="18"/>
        <v>1.8494969049893763E-2</v>
      </c>
      <c r="AT10" s="512">
        <f t="shared" si="19"/>
        <v>1.7514401056207163E-2</v>
      </c>
      <c r="AU10" s="512">
        <f t="shared" si="20"/>
        <v>2.8882046453972441E-2</v>
      </c>
      <c r="AV10" s="417">
        <f t="shared" si="21"/>
        <v>9.9764513190865198E-2</v>
      </c>
      <c r="AW10" s="512">
        <f>(P10-T10)/T10</f>
        <v>0.37646723353279227</v>
      </c>
      <c r="AX10" s="512">
        <f t="shared" si="5"/>
        <v>0.35679636184788455</v>
      </c>
      <c r="AY10" s="417">
        <f t="shared" si="5"/>
        <v>0.27402518167796303</v>
      </c>
      <c r="AZ10" s="512">
        <f t="shared" si="22"/>
        <v>0.20450064332278822</v>
      </c>
      <c r="BA10" s="512">
        <f t="shared" si="6"/>
        <v>0.14928665552465889</v>
      </c>
      <c r="BB10" s="512">
        <f t="shared" si="6"/>
        <v>7.3129678397136508E-2</v>
      </c>
      <c r="BC10" s="512">
        <f t="shared" ref="BC10:BC26" si="25">(X10-AB10)/AB10</f>
        <v>-1.8091657205233691E-16</v>
      </c>
      <c r="BD10" s="512">
        <f t="shared" ref="BD10:BD26" si="26">(Y10-AC10)/AC10</f>
        <v>5.7489042222599679E-2</v>
      </c>
      <c r="BE10" s="512">
        <f t="shared" ref="BE10:BE26" si="27">(Z10-AD10)/AD10</f>
        <v>4.7561741376182742E-2</v>
      </c>
      <c r="BF10" s="528">
        <f>(AB10-AF10)/AF10</f>
        <v>0</v>
      </c>
      <c r="BG10" s="512">
        <f>(AC10-AG10)/AG10</f>
        <v>-1.9382231222734043E-2</v>
      </c>
      <c r="BH10" s="528">
        <f t="shared" ref="BH10:BH19" si="28">(AD10-AH10)/AH10</f>
        <v>4.7099868809680701E-2</v>
      </c>
      <c r="BI10" s="512">
        <f>(AF10-AJ10)/AJ10</f>
        <v>1.0373523742945862E-2</v>
      </c>
      <c r="BJ10" s="512">
        <f t="shared" ref="BJ10:BK26" si="29">(AG10-AK10)/AK10</f>
        <v>1.2118138714913601E-2</v>
      </c>
      <c r="BK10" s="506">
        <f t="shared" si="29"/>
        <v>-4.517199219157509E-2</v>
      </c>
      <c r="BL10" s="783">
        <v>5.9545401470861486E-2</v>
      </c>
      <c r="BM10" s="417">
        <v>5.9566173829115471E-2</v>
      </c>
      <c r="BN10" s="417">
        <v>5.9666639455709623E-2</v>
      </c>
      <c r="BO10" s="512">
        <v>7.8344008141835619E-2</v>
      </c>
      <c r="BP10" s="512">
        <v>6.1311396574305677E-2</v>
      </c>
      <c r="BQ10" s="512">
        <v>8.8886098872274652E-2</v>
      </c>
      <c r="BR10" s="512">
        <v>8.8886098872274652E-2</v>
      </c>
      <c r="BS10" s="512">
        <v>8.8983009926326712E-2</v>
      </c>
      <c r="BT10" s="506">
        <v>9.5480998760966301E-2</v>
      </c>
    </row>
    <row r="11" spans="2:72" x14ac:dyDescent="0.25">
      <c r="B11" s="505" t="s">
        <v>380</v>
      </c>
      <c r="C11" s="703" t="s">
        <v>364</v>
      </c>
      <c r="D11" s="44">
        <v>116.08096</v>
      </c>
      <c r="E11" s="24">
        <v>231.11068808000002</v>
      </c>
      <c r="F11" s="24">
        <v>92.27648149999996</v>
      </c>
      <c r="G11" s="368">
        <f>F11/E11</f>
        <v>0.3992739680999004</v>
      </c>
      <c r="H11" s="44">
        <v>116.08096</v>
      </c>
      <c r="I11" s="24">
        <v>258.53944854000002</v>
      </c>
      <c r="J11" s="24">
        <v>79.055011409999992</v>
      </c>
      <c r="K11" s="368">
        <f>J11/I11</f>
        <v>0.3057754313952169</v>
      </c>
      <c r="L11" s="44">
        <v>116.08096</v>
      </c>
      <c r="M11" s="24">
        <v>195.11523224999999</v>
      </c>
      <c r="N11" s="24">
        <v>88.241709440000008</v>
      </c>
      <c r="O11" s="368">
        <f>N11/M11</f>
        <v>0.45225433413079935</v>
      </c>
      <c r="P11" s="44">
        <v>75.954999999999998</v>
      </c>
      <c r="Q11" s="24">
        <v>206.99304876000002</v>
      </c>
      <c r="R11" s="24">
        <v>47.660897919999996</v>
      </c>
      <c r="S11" s="43">
        <f>R11/Q11</f>
        <v>0.23025361578813625</v>
      </c>
      <c r="T11" s="513">
        <v>147.57499999999999</v>
      </c>
      <c r="U11" s="514">
        <v>118.83134693000001</v>
      </c>
      <c r="V11" s="514">
        <v>11.61408149</v>
      </c>
      <c r="W11" s="43">
        <f t="shared" ref="W11:W16" si="30">V11/U11</f>
        <v>9.7735839827192306E-2</v>
      </c>
      <c r="X11" s="9">
        <v>0</v>
      </c>
      <c r="Y11" s="321">
        <v>0</v>
      </c>
      <c r="Z11" s="7">
        <v>0</v>
      </c>
      <c r="AA11" s="499">
        <v>0</v>
      </c>
      <c r="AB11" s="9">
        <v>0</v>
      </c>
      <c r="AC11" s="7">
        <v>0</v>
      </c>
      <c r="AD11" s="7">
        <v>0</v>
      </c>
      <c r="AE11" s="499">
        <v>0</v>
      </c>
      <c r="AF11" s="9">
        <v>0</v>
      </c>
      <c r="AG11" s="7">
        <v>0</v>
      </c>
      <c r="AH11" s="7">
        <v>0</v>
      </c>
      <c r="AI11" s="499">
        <v>0</v>
      </c>
      <c r="AJ11" s="9">
        <v>0</v>
      </c>
      <c r="AK11" s="7">
        <v>0</v>
      </c>
      <c r="AL11" s="7">
        <v>0</v>
      </c>
      <c r="AM11" s="7">
        <v>0</v>
      </c>
      <c r="AN11" s="784">
        <f t="shared" si="13"/>
        <v>0</v>
      </c>
      <c r="AO11" s="79">
        <f t="shared" si="14"/>
        <v>-0.10609120045274775</v>
      </c>
      <c r="AP11" s="701">
        <f t="shared" si="15"/>
        <v>0.16724392108970754</v>
      </c>
      <c r="AQ11" s="79">
        <f t="shared" si="16"/>
        <v>0</v>
      </c>
      <c r="AR11" s="79">
        <f t="shared" si="17"/>
        <v>0.32506030184632106</v>
      </c>
      <c r="AS11" s="701">
        <f t="shared" si="18"/>
        <v>-0.10410834160286203</v>
      </c>
      <c r="AT11" s="79">
        <f t="shared" si="19"/>
        <v>0.52828595879138973</v>
      </c>
      <c r="AU11" s="79">
        <f t="shared" si="20"/>
        <v>-5.7382683047351377E-2</v>
      </c>
      <c r="AV11" s="701">
        <f t="shared" si="21"/>
        <v>0.85144874081298083</v>
      </c>
      <c r="AW11" s="79">
        <f>(P11-T11)/T11</f>
        <v>-0.48531255293918346</v>
      </c>
      <c r="AX11" s="79">
        <f t="shared" si="5"/>
        <v>0.74190610565016513</v>
      </c>
      <c r="AY11" s="701">
        <f t="shared" si="5"/>
        <v>3.1037165066421446</v>
      </c>
      <c r="AZ11" s="24">
        <v>0</v>
      </c>
      <c r="BA11" s="24">
        <v>0</v>
      </c>
      <c r="BB11" s="301">
        <v>0</v>
      </c>
      <c r="BC11" s="24">
        <v>0</v>
      </c>
      <c r="BD11" s="24">
        <v>0</v>
      </c>
      <c r="BE11" s="301">
        <v>0</v>
      </c>
      <c r="BF11" s="301">
        <v>0</v>
      </c>
      <c r="BG11" s="321">
        <v>0</v>
      </c>
      <c r="BH11" s="301">
        <v>0</v>
      </c>
      <c r="BI11" s="301">
        <v>0</v>
      </c>
      <c r="BJ11" s="301">
        <v>0</v>
      </c>
      <c r="BK11" s="293">
        <v>0</v>
      </c>
      <c r="BL11" s="784">
        <v>6.5202448414596508E-3</v>
      </c>
      <c r="BM11" s="822">
        <v>6.5225194228446925E-3</v>
      </c>
      <c r="BN11" s="822">
        <v>6.5335204484044083E-3</v>
      </c>
      <c r="BO11" s="79">
        <v>5.7115949991071403E-3</v>
      </c>
      <c r="BP11" s="79">
        <v>1.1954051656572996E-2</v>
      </c>
      <c r="BQ11" s="801">
        <v>0</v>
      </c>
      <c r="BR11" s="301">
        <v>0</v>
      </c>
      <c r="BS11" s="301">
        <v>0</v>
      </c>
      <c r="BT11" s="293">
        <v>0</v>
      </c>
    </row>
    <row r="12" spans="2:72" x14ac:dyDescent="0.25">
      <c r="B12" s="687" t="s">
        <v>24</v>
      </c>
      <c r="C12" s="704" t="s">
        <v>368</v>
      </c>
      <c r="D12" s="708" t="s">
        <v>367</v>
      </c>
      <c r="E12" s="709" t="s">
        <v>367</v>
      </c>
      <c r="F12" s="709" t="s">
        <v>367</v>
      </c>
      <c r="G12" s="710" t="s">
        <v>367</v>
      </c>
      <c r="H12" s="708" t="s">
        <v>367</v>
      </c>
      <c r="I12" s="709" t="s">
        <v>367</v>
      </c>
      <c r="J12" s="709" t="s">
        <v>367</v>
      </c>
      <c r="K12" s="710" t="s">
        <v>367</v>
      </c>
      <c r="L12" s="708" t="s">
        <v>367</v>
      </c>
      <c r="M12" s="709" t="s">
        <v>367</v>
      </c>
      <c r="N12" s="709" t="s">
        <v>367</v>
      </c>
      <c r="O12" s="710" t="s">
        <v>367</v>
      </c>
      <c r="P12" s="708" t="s">
        <v>367</v>
      </c>
      <c r="Q12" s="709" t="s">
        <v>367</v>
      </c>
      <c r="R12" s="709" t="s">
        <v>367</v>
      </c>
      <c r="S12" s="710" t="s">
        <v>367</v>
      </c>
      <c r="T12" s="688">
        <v>58.253300000000003</v>
      </c>
      <c r="U12" s="689">
        <v>58.74139688999999</v>
      </c>
      <c r="V12" s="689">
        <v>43.771966579999997</v>
      </c>
      <c r="W12" s="63">
        <f t="shared" si="30"/>
        <v>0.74516386905078258</v>
      </c>
      <c r="X12" s="690">
        <v>52.973449999999993</v>
      </c>
      <c r="Y12" s="689">
        <v>53.027088429999992</v>
      </c>
      <c r="Z12" s="691">
        <v>45.351628619999985</v>
      </c>
      <c r="AA12" s="370">
        <f>Z12/Y12</f>
        <v>0.85525398362891014</v>
      </c>
      <c r="AB12" s="690">
        <v>52.97345</v>
      </c>
      <c r="AC12" s="691">
        <v>52.97345</v>
      </c>
      <c r="AD12" s="691">
        <v>39.838512909999977</v>
      </c>
      <c r="AE12" s="370">
        <f>AD12/AC12</f>
        <v>0.75204678777765044</v>
      </c>
      <c r="AF12" s="692">
        <v>53.505229999999997</v>
      </c>
      <c r="AG12" s="693">
        <v>56.655360119999997</v>
      </c>
      <c r="AH12" s="693">
        <v>41.115345420000004</v>
      </c>
      <c r="AI12" s="370">
        <f>AH12/AG12</f>
        <v>0.72570971807283269</v>
      </c>
      <c r="AJ12" s="690">
        <v>53.995109999999997</v>
      </c>
      <c r="AK12" s="691">
        <v>56.23978761</v>
      </c>
      <c r="AL12" s="691">
        <v>40.959597740000007</v>
      </c>
      <c r="AM12" s="695">
        <f>AL12/AK12</f>
        <v>0.72830285249364946</v>
      </c>
      <c r="AN12" s="828" t="s">
        <v>367</v>
      </c>
      <c r="AO12" s="711" t="s">
        <v>367</v>
      </c>
      <c r="AP12" s="712" t="s">
        <v>367</v>
      </c>
      <c r="AQ12" s="711" t="s">
        <v>367</v>
      </c>
      <c r="AR12" s="711" t="s">
        <v>367</v>
      </c>
      <c r="AS12" s="712" t="s">
        <v>367</v>
      </c>
      <c r="AT12" s="711" t="s">
        <v>367</v>
      </c>
      <c r="AU12" s="711" t="s">
        <v>367</v>
      </c>
      <c r="AV12" s="712" t="s">
        <v>367</v>
      </c>
      <c r="AW12" s="711" t="s">
        <v>367</v>
      </c>
      <c r="AX12" s="711" t="s">
        <v>367</v>
      </c>
      <c r="AY12" s="712" t="s">
        <v>367</v>
      </c>
      <c r="AZ12" s="694">
        <f t="shared" si="22"/>
        <v>9.9669740218921193E-2</v>
      </c>
      <c r="BA12" s="694">
        <f t="shared" si="6"/>
        <v>0.10776206329984236</v>
      </c>
      <c r="BB12" s="694">
        <f t="shared" si="6"/>
        <v>-3.4831429169521817E-2</v>
      </c>
      <c r="BC12" s="694">
        <f>(X12-AB12)/AB12</f>
        <v>-1.3413185959383431E-16</v>
      </c>
      <c r="BD12" s="694">
        <f>(Y12-AC12)/AC12</f>
        <v>1.0125530808356329E-3</v>
      </c>
      <c r="BE12" s="694">
        <f>(Z12-AD12)/AD12</f>
        <v>0.13838658391830047</v>
      </c>
      <c r="BF12" s="695">
        <f>(AB12-AF12)/AF12</f>
        <v>-9.9388414926914193E-3</v>
      </c>
      <c r="BG12" s="694">
        <f>(AC12-AG12)/AG12</f>
        <v>-6.4987851320712733E-2</v>
      </c>
      <c r="BH12" s="695">
        <f>(AD12-AH12)/AH12</f>
        <v>-3.1054889529857358E-2</v>
      </c>
      <c r="BI12" s="694">
        <f>(AF12-AJ12)/AJ12</f>
        <v>-9.0726734328349257E-3</v>
      </c>
      <c r="BJ12" s="694">
        <f>(AG12-AK12)/AK12</f>
        <v>7.3892972868571782E-3</v>
      </c>
      <c r="BK12" s="370">
        <f>(AH12-AL12)/AL12</f>
        <v>3.8024709370594878E-3</v>
      </c>
      <c r="BL12" s="877" t="s">
        <v>367</v>
      </c>
      <c r="BM12" s="823" t="s">
        <v>367</v>
      </c>
      <c r="BN12" s="823" t="s">
        <v>367</v>
      </c>
      <c r="BO12" s="746" t="s">
        <v>367</v>
      </c>
      <c r="BP12" s="694">
        <v>4.7187054539443926E-3</v>
      </c>
      <c r="BQ12" s="694">
        <v>7.4930782476716942E-3</v>
      </c>
      <c r="BR12" s="694">
        <v>7.4930782476716942E-3</v>
      </c>
      <c r="BS12" s="694">
        <v>7.5765499569289034E-3</v>
      </c>
      <c r="BT12" s="370">
        <v>8.2893696098702684E-3</v>
      </c>
    </row>
    <row r="13" spans="2:72" x14ac:dyDescent="0.25">
      <c r="B13" s="687" t="s">
        <v>266</v>
      </c>
      <c r="C13" s="704" t="s">
        <v>369</v>
      </c>
      <c r="D13" s="708" t="s">
        <v>367</v>
      </c>
      <c r="E13" s="709" t="s">
        <v>367</v>
      </c>
      <c r="F13" s="709" t="s">
        <v>367</v>
      </c>
      <c r="G13" s="710" t="s">
        <v>367</v>
      </c>
      <c r="H13" s="708" t="s">
        <v>367</v>
      </c>
      <c r="I13" s="709" t="s">
        <v>367</v>
      </c>
      <c r="J13" s="709" t="s">
        <v>367</v>
      </c>
      <c r="K13" s="710" t="s">
        <v>367</v>
      </c>
      <c r="L13" s="708" t="s">
        <v>367</v>
      </c>
      <c r="M13" s="709" t="s">
        <v>367</v>
      </c>
      <c r="N13" s="709" t="s">
        <v>367</v>
      </c>
      <c r="O13" s="710" t="s">
        <v>367</v>
      </c>
      <c r="P13" s="708" t="s">
        <v>367</v>
      </c>
      <c r="Q13" s="709" t="s">
        <v>367</v>
      </c>
      <c r="R13" s="709" t="s">
        <v>367</v>
      </c>
      <c r="S13" s="710" t="s">
        <v>367</v>
      </c>
      <c r="T13" s="688">
        <v>17.2</v>
      </c>
      <c r="U13" s="689">
        <v>6.88</v>
      </c>
      <c r="V13" s="689">
        <v>2.2108279999999998E-2</v>
      </c>
      <c r="W13" s="63">
        <f t="shared" si="30"/>
        <v>3.2134127906976741E-3</v>
      </c>
      <c r="X13" s="696">
        <v>0</v>
      </c>
      <c r="Y13" s="697">
        <v>0</v>
      </c>
      <c r="Z13" s="698">
        <v>0</v>
      </c>
      <c r="AA13" s="699">
        <v>0</v>
      </c>
      <c r="AB13" s="696">
        <v>0</v>
      </c>
      <c r="AC13" s="698">
        <v>0</v>
      </c>
      <c r="AD13" s="698">
        <v>0</v>
      </c>
      <c r="AE13" s="699">
        <v>0</v>
      </c>
      <c r="AF13" s="696">
        <v>0</v>
      </c>
      <c r="AG13" s="698">
        <v>0</v>
      </c>
      <c r="AH13" s="698">
        <v>0</v>
      </c>
      <c r="AI13" s="699">
        <v>0</v>
      </c>
      <c r="AJ13" s="696">
        <v>0</v>
      </c>
      <c r="AK13" s="698">
        <v>0</v>
      </c>
      <c r="AL13" s="698">
        <v>0</v>
      </c>
      <c r="AM13" s="698">
        <v>0</v>
      </c>
      <c r="AN13" s="828" t="s">
        <v>367</v>
      </c>
      <c r="AO13" s="711" t="s">
        <v>367</v>
      </c>
      <c r="AP13" s="712" t="s">
        <v>367</v>
      </c>
      <c r="AQ13" s="711" t="s">
        <v>367</v>
      </c>
      <c r="AR13" s="711" t="s">
        <v>367</v>
      </c>
      <c r="AS13" s="712" t="s">
        <v>367</v>
      </c>
      <c r="AT13" s="711" t="s">
        <v>367</v>
      </c>
      <c r="AU13" s="711" t="s">
        <v>367</v>
      </c>
      <c r="AV13" s="712" t="s">
        <v>367</v>
      </c>
      <c r="AW13" s="711" t="s">
        <v>367</v>
      </c>
      <c r="AX13" s="711" t="s">
        <v>367</v>
      </c>
      <c r="AY13" s="712" t="s">
        <v>367</v>
      </c>
      <c r="AZ13" s="62">
        <v>0</v>
      </c>
      <c r="BA13" s="62">
        <v>0</v>
      </c>
      <c r="BB13" s="278">
        <v>0</v>
      </c>
      <c r="BC13" s="62">
        <v>0</v>
      </c>
      <c r="BD13" s="62">
        <v>0</v>
      </c>
      <c r="BE13" s="278">
        <v>0</v>
      </c>
      <c r="BF13" s="278">
        <v>0</v>
      </c>
      <c r="BG13" s="697">
        <v>0</v>
      </c>
      <c r="BH13" s="278">
        <v>0</v>
      </c>
      <c r="BI13" s="278">
        <v>0</v>
      </c>
      <c r="BJ13" s="278">
        <v>0</v>
      </c>
      <c r="BK13" s="280">
        <v>0</v>
      </c>
      <c r="BL13" s="877" t="s">
        <v>367</v>
      </c>
      <c r="BM13" s="823" t="s">
        <v>367</v>
      </c>
      <c r="BN13" s="823" t="s">
        <v>367</v>
      </c>
      <c r="BO13" s="746" t="s">
        <v>367</v>
      </c>
      <c r="BP13" s="278">
        <v>1.3932555547555856E-3</v>
      </c>
      <c r="BQ13" s="278">
        <v>0</v>
      </c>
      <c r="BR13" s="278">
        <v>0</v>
      </c>
      <c r="BS13" s="278">
        <v>0</v>
      </c>
      <c r="BT13" s="280">
        <v>0</v>
      </c>
    </row>
    <row r="14" spans="2:72" x14ac:dyDescent="0.25">
      <c r="B14" s="687" t="s">
        <v>25</v>
      </c>
      <c r="C14" s="704" t="s">
        <v>370</v>
      </c>
      <c r="D14" s="708" t="s">
        <v>367</v>
      </c>
      <c r="E14" s="709" t="s">
        <v>367</v>
      </c>
      <c r="F14" s="709" t="s">
        <v>367</v>
      </c>
      <c r="G14" s="710" t="s">
        <v>367</v>
      </c>
      <c r="H14" s="708" t="s">
        <v>367</v>
      </c>
      <c r="I14" s="709" t="s">
        <v>367</v>
      </c>
      <c r="J14" s="709" t="s">
        <v>367</v>
      </c>
      <c r="K14" s="710" t="s">
        <v>367</v>
      </c>
      <c r="L14" s="708" t="s">
        <v>367</v>
      </c>
      <c r="M14" s="709" t="s">
        <v>367</v>
      </c>
      <c r="N14" s="709" t="s">
        <v>367</v>
      </c>
      <c r="O14" s="710" t="s">
        <v>367</v>
      </c>
      <c r="P14" s="708" t="s">
        <v>367</v>
      </c>
      <c r="Q14" s="709" t="s">
        <v>367</v>
      </c>
      <c r="R14" s="709" t="s">
        <v>367</v>
      </c>
      <c r="S14" s="710" t="s">
        <v>367</v>
      </c>
      <c r="T14" s="688">
        <v>99.112700000000004</v>
      </c>
      <c r="U14" s="689">
        <v>99.454663629999999</v>
      </c>
      <c r="V14" s="689">
        <v>54.776955229999999</v>
      </c>
      <c r="W14" s="63">
        <f t="shared" si="30"/>
        <v>0.55077311843098731</v>
      </c>
      <c r="X14" s="690">
        <v>61.036609999999996</v>
      </c>
      <c r="Y14" s="689">
        <v>156.68500248000004</v>
      </c>
      <c r="Z14" s="691">
        <v>50.397412259999996</v>
      </c>
      <c r="AA14" s="370">
        <f>Z14/Y14</f>
        <v>0.32164796542306556</v>
      </c>
      <c r="AB14" s="690">
        <v>61.036610000000003</v>
      </c>
      <c r="AC14" s="691">
        <v>61.035448389999992</v>
      </c>
      <c r="AD14" s="691">
        <v>47.905710489999983</v>
      </c>
      <c r="AE14" s="370">
        <f>AD14/AC14</f>
        <v>0.78488340388515643</v>
      </c>
      <c r="AF14" s="692">
        <v>61.036610000000003</v>
      </c>
      <c r="AG14" s="693">
        <v>61.036610000000003</v>
      </c>
      <c r="AH14" s="693">
        <v>45.843936309999989</v>
      </c>
      <c r="AI14" s="370">
        <f>AH14/AG14</f>
        <v>0.75108916288109684</v>
      </c>
      <c r="AJ14" s="690">
        <v>60.49006</v>
      </c>
      <c r="AK14" s="691">
        <v>58.283868399999996</v>
      </c>
      <c r="AL14" s="691">
        <v>40.730371909999988</v>
      </c>
      <c r="AM14" s="695">
        <f>AL14/AK14</f>
        <v>0.69882753201055525</v>
      </c>
      <c r="AN14" s="829" t="s">
        <v>367</v>
      </c>
      <c r="AO14" s="713" t="s">
        <v>367</v>
      </c>
      <c r="AP14" s="714" t="s">
        <v>367</v>
      </c>
      <c r="AQ14" s="713" t="s">
        <v>367</v>
      </c>
      <c r="AR14" s="713" t="s">
        <v>367</v>
      </c>
      <c r="AS14" s="714" t="s">
        <v>367</v>
      </c>
      <c r="AT14" s="713" t="s">
        <v>367</v>
      </c>
      <c r="AU14" s="713" t="s">
        <v>367</v>
      </c>
      <c r="AV14" s="714" t="s">
        <v>367</v>
      </c>
      <c r="AW14" s="713" t="s">
        <v>367</v>
      </c>
      <c r="AX14" s="713" t="s">
        <v>367</v>
      </c>
      <c r="AY14" s="714" t="s">
        <v>367</v>
      </c>
      <c r="AZ14" s="694">
        <f t="shared" si="22"/>
        <v>0.62382380017500993</v>
      </c>
      <c r="BA14" s="694">
        <f t="shared" si="6"/>
        <v>-0.36525728655686218</v>
      </c>
      <c r="BB14" s="694">
        <f t="shared" si="6"/>
        <v>8.6900155654936459E-2</v>
      </c>
      <c r="BC14" s="694">
        <f t="shared" ref="BC14:BE15" si="31">(X14-AB14)/AB14</f>
        <v>-1.1641254908490169E-16</v>
      </c>
      <c r="BD14" s="694">
        <f t="shared" si="31"/>
        <v>1.5671147933382135</v>
      </c>
      <c r="BE14" s="694">
        <f t="shared" si="31"/>
        <v>5.2012625311551118E-2</v>
      </c>
      <c r="BF14" s="695">
        <f t="shared" ref="BF14:BH15" si="32">(AB14-AF14)/AF14</f>
        <v>0</v>
      </c>
      <c r="BG14" s="694">
        <f t="shared" si="32"/>
        <v>-1.9031364946564648E-5</v>
      </c>
      <c r="BH14" s="695">
        <f t="shared" si="32"/>
        <v>4.4973759802346122E-2</v>
      </c>
      <c r="BI14" s="694">
        <f t="shared" ref="BI14:BK15" si="33">(AF14-AJ14)/AJ14</f>
        <v>9.0353687862105517E-3</v>
      </c>
      <c r="BJ14" s="694">
        <f t="shared" si="33"/>
        <v>4.722990555650914E-2</v>
      </c>
      <c r="BK14" s="370">
        <f t="shared" si="33"/>
        <v>0.12554671514660379</v>
      </c>
      <c r="BL14" s="877" t="s">
        <v>367</v>
      </c>
      <c r="BM14" s="823" t="s">
        <v>367</v>
      </c>
      <c r="BN14" s="823" t="s">
        <v>367</v>
      </c>
      <c r="BO14" s="746" t="s">
        <v>367</v>
      </c>
      <c r="BP14" s="694">
        <v>8.0284488268502277E-3</v>
      </c>
      <c r="BQ14" s="694">
        <v>8.6336097555024371E-3</v>
      </c>
      <c r="BR14" s="694">
        <v>8.6336097555024371E-3</v>
      </c>
      <c r="BS14" s="694">
        <v>8.6430228384512375E-3</v>
      </c>
      <c r="BT14" s="370">
        <v>9.286479184193331E-3</v>
      </c>
    </row>
    <row r="15" spans="2:72" x14ac:dyDescent="0.25">
      <c r="B15" s="687" t="s">
        <v>23</v>
      </c>
      <c r="C15" s="704" t="s">
        <v>371</v>
      </c>
      <c r="D15" s="708" t="s">
        <v>367</v>
      </c>
      <c r="E15" s="709" t="s">
        <v>367</v>
      </c>
      <c r="F15" s="709" t="s">
        <v>367</v>
      </c>
      <c r="G15" s="710" t="s">
        <v>367</v>
      </c>
      <c r="H15" s="708" t="s">
        <v>367</v>
      </c>
      <c r="I15" s="709" t="s">
        <v>367</v>
      </c>
      <c r="J15" s="709" t="s">
        <v>367</v>
      </c>
      <c r="K15" s="710" t="s">
        <v>367</v>
      </c>
      <c r="L15" s="708" t="s">
        <v>367</v>
      </c>
      <c r="M15" s="709" t="s">
        <v>367</v>
      </c>
      <c r="N15" s="709" t="s">
        <v>367</v>
      </c>
      <c r="O15" s="710" t="s">
        <v>367</v>
      </c>
      <c r="P15" s="708" t="s">
        <v>367</v>
      </c>
      <c r="Q15" s="709" t="s">
        <v>367</v>
      </c>
      <c r="R15" s="709" t="s">
        <v>367</v>
      </c>
      <c r="S15" s="710" t="s">
        <v>367</v>
      </c>
      <c r="T15" s="688">
        <v>24.515350000000002</v>
      </c>
      <c r="U15" s="689">
        <v>25.746202429999997</v>
      </c>
      <c r="V15" s="689">
        <v>22.945355099999993</v>
      </c>
      <c r="W15" s="63">
        <f t="shared" si="30"/>
        <v>0.89121318619260137</v>
      </c>
      <c r="X15" s="690">
        <v>23.354050000000001</v>
      </c>
      <c r="Y15" s="689">
        <v>24.512519879999999</v>
      </c>
      <c r="Z15" s="691">
        <v>21.028030790000003</v>
      </c>
      <c r="AA15" s="370">
        <f>Z15/Y15</f>
        <v>0.85784859708189265</v>
      </c>
      <c r="AB15" s="690">
        <v>23.354050000000001</v>
      </c>
      <c r="AC15" s="691">
        <v>24.530963460000002</v>
      </c>
      <c r="AD15" s="691">
        <v>21.409064539999999</v>
      </c>
      <c r="AE15" s="370">
        <f>AD15/AC15</f>
        <v>0.87273639190362229</v>
      </c>
      <c r="AF15" s="692">
        <v>23.483339999999998</v>
      </c>
      <c r="AG15" s="693">
        <v>25.450803820000004</v>
      </c>
      <c r="AH15" s="693">
        <v>22.09199031</v>
      </c>
      <c r="AI15" s="370">
        <f>AH15/AG15</f>
        <v>0.86802721305955188</v>
      </c>
      <c r="AJ15" s="690">
        <v>23.592169999999999</v>
      </c>
      <c r="AK15" s="691">
        <v>24.942789989999994</v>
      </c>
      <c r="AL15" s="691">
        <v>21.427936789999997</v>
      </c>
      <c r="AM15" s="695">
        <f>AL15/AK15</f>
        <v>0.85908339839251491</v>
      </c>
      <c r="AN15" s="828" t="s">
        <v>367</v>
      </c>
      <c r="AO15" s="711" t="s">
        <v>367</v>
      </c>
      <c r="AP15" s="712" t="s">
        <v>367</v>
      </c>
      <c r="AQ15" s="711" t="s">
        <v>367</v>
      </c>
      <c r="AR15" s="711" t="s">
        <v>367</v>
      </c>
      <c r="AS15" s="712" t="s">
        <v>367</v>
      </c>
      <c r="AT15" s="711" t="s">
        <v>367</v>
      </c>
      <c r="AU15" s="711" t="s">
        <v>367</v>
      </c>
      <c r="AV15" s="712" t="s">
        <v>367</v>
      </c>
      <c r="AW15" s="711" t="s">
        <v>367</v>
      </c>
      <c r="AX15" s="711" t="s">
        <v>367</v>
      </c>
      <c r="AY15" s="712" t="s">
        <v>367</v>
      </c>
      <c r="AZ15" s="694">
        <f t="shared" si="22"/>
        <v>4.9725850548405975E-2</v>
      </c>
      <c r="BA15" s="694">
        <f t="shared" si="6"/>
        <v>5.0328671064396403E-2</v>
      </c>
      <c r="BB15" s="694">
        <f t="shared" si="6"/>
        <v>9.1179451330829567E-2</v>
      </c>
      <c r="BC15" s="694">
        <f t="shared" si="31"/>
        <v>0</v>
      </c>
      <c r="BD15" s="694">
        <f t="shared" si="31"/>
        <v>-7.5184898587766765E-4</v>
      </c>
      <c r="BE15" s="694">
        <f t="shared" si="31"/>
        <v>-1.7797776698187148E-2</v>
      </c>
      <c r="BF15" s="695">
        <f t="shared" si="32"/>
        <v>-5.5056052503603603E-3</v>
      </c>
      <c r="BG15" s="694">
        <f t="shared" si="32"/>
        <v>-3.6141898169721617E-2</v>
      </c>
      <c r="BH15" s="695">
        <f t="shared" si="32"/>
        <v>-3.0912822268026816E-2</v>
      </c>
      <c r="BI15" s="694">
        <f t="shared" si="33"/>
        <v>-4.6129711679765402E-3</v>
      </c>
      <c r="BJ15" s="694">
        <f t="shared" si="33"/>
        <v>2.0367161420341583E-2</v>
      </c>
      <c r="BK15" s="370">
        <f t="shared" si="33"/>
        <v>3.0990082083399834E-2</v>
      </c>
      <c r="BL15" s="877" t="s">
        <v>367</v>
      </c>
      <c r="BM15" s="823" t="s">
        <v>367</v>
      </c>
      <c r="BN15" s="823" t="s">
        <v>367</v>
      </c>
      <c r="BO15" s="746" t="s">
        <v>367</v>
      </c>
      <c r="BP15" s="694">
        <v>1.9858225328068225E-3</v>
      </c>
      <c r="BQ15" s="694">
        <v>3.3034232063427461E-3</v>
      </c>
      <c r="BR15" s="694">
        <v>3.3034232063427461E-3</v>
      </c>
      <c r="BS15" s="694">
        <v>3.3253328443882363E-3</v>
      </c>
      <c r="BT15" s="370">
        <v>3.6218875566489828E-3</v>
      </c>
    </row>
    <row r="16" spans="2:72" x14ac:dyDescent="0.25">
      <c r="B16" s="687" t="s">
        <v>266</v>
      </c>
      <c r="C16" s="704" t="s">
        <v>372</v>
      </c>
      <c r="D16" s="708" t="s">
        <v>367</v>
      </c>
      <c r="E16" s="709" t="s">
        <v>367</v>
      </c>
      <c r="F16" s="709" t="s">
        <v>367</v>
      </c>
      <c r="G16" s="710" t="s">
        <v>367</v>
      </c>
      <c r="H16" s="708" t="s">
        <v>367</v>
      </c>
      <c r="I16" s="709" t="s">
        <v>367</v>
      </c>
      <c r="J16" s="709" t="s">
        <v>367</v>
      </c>
      <c r="K16" s="710" t="s">
        <v>367</v>
      </c>
      <c r="L16" s="708" t="s">
        <v>367</v>
      </c>
      <c r="M16" s="709" t="s">
        <v>367</v>
      </c>
      <c r="N16" s="709" t="s">
        <v>367</v>
      </c>
      <c r="O16" s="710" t="s">
        <v>367</v>
      </c>
      <c r="P16" s="708" t="s">
        <v>367</v>
      </c>
      <c r="Q16" s="709" t="s">
        <v>367</v>
      </c>
      <c r="R16" s="709" t="s">
        <v>367</v>
      </c>
      <c r="S16" s="710" t="s">
        <v>367</v>
      </c>
      <c r="T16" s="688">
        <v>3.96</v>
      </c>
      <c r="U16" s="689">
        <v>3.96</v>
      </c>
      <c r="V16" s="689">
        <v>0.20468078000000001</v>
      </c>
      <c r="W16" s="63">
        <f t="shared" si="30"/>
        <v>5.168706565656566E-2</v>
      </c>
      <c r="X16" s="696">
        <v>0</v>
      </c>
      <c r="Y16" s="697">
        <v>0</v>
      </c>
      <c r="Z16" s="698">
        <v>0</v>
      </c>
      <c r="AA16" s="699">
        <v>0</v>
      </c>
      <c r="AB16" s="696">
        <v>0</v>
      </c>
      <c r="AC16" s="698">
        <v>0</v>
      </c>
      <c r="AD16" s="698">
        <v>0</v>
      </c>
      <c r="AE16" s="699">
        <v>0</v>
      </c>
      <c r="AF16" s="696">
        <v>0</v>
      </c>
      <c r="AG16" s="698">
        <v>0</v>
      </c>
      <c r="AH16" s="698">
        <v>0</v>
      </c>
      <c r="AI16" s="699">
        <v>0</v>
      </c>
      <c r="AJ16" s="696">
        <v>0</v>
      </c>
      <c r="AK16" s="698">
        <v>0</v>
      </c>
      <c r="AL16" s="698">
        <v>0</v>
      </c>
      <c r="AM16" s="698">
        <v>0</v>
      </c>
      <c r="AN16" s="829" t="s">
        <v>367</v>
      </c>
      <c r="AO16" s="713" t="s">
        <v>367</v>
      </c>
      <c r="AP16" s="714" t="s">
        <v>367</v>
      </c>
      <c r="AQ16" s="713" t="s">
        <v>367</v>
      </c>
      <c r="AR16" s="713" t="s">
        <v>367</v>
      </c>
      <c r="AS16" s="714" t="s">
        <v>367</v>
      </c>
      <c r="AT16" s="713" t="s">
        <v>367</v>
      </c>
      <c r="AU16" s="713" t="s">
        <v>367</v>
      </c>
      <c r="AV16" s="714" t="s">
        <v>367</v>
      </c>
      <c r="AW16" s="713" t="s">
        <v>367</v>
      </c>
      <c r="AX16" s="713" t="s">
        <v>367</v>
      </c>
      <c r="AY16" s="714" t="s">
        <v>367</v>
      </c>
      <c r="AZ16" s="278">
        <v>0</v>
      </c>
      <c r="BA16" s="697">
        <v>0</v>
      </c>
      <c r="BB16" s="62">
        <v>0</v>
      </c>
      <c r="BC16" s="278">
        <v>0</v>
      </c>
      <c r="BD16" s="697">
        <v>0</v>
      </c>
      <c r="BE16" s="62">
        <v>0</v>
      </c>
      <c r="BF16" s="278">
        <v>0</v>
      </c>
      <c r="BG16" s="697">
        <v>0</v>
      </c>
      <c r="BH16" s="278">
        <v>0</v>
      </c>
      <c r="BI16" s="278">
        <v>0</v>
      </c>
      <c r="BJ16" s="278">
        <v>0</v>
      </c>
      <c r="BK16" s="280">
        <v>0</v>
      </c>
      <c r="BL16" s="877" t="s">
        <v>367</v>
      </c>
      <c r="BM16" s="823" t="s">
        <v>367</v>
      </c>
      <c r="BN16" s="823" t="s">
        <v>367</v>
      </c>
      <c r="BO16" s="746" t="s">
        <v>367</v>
      </c>
      <c r="BP16" s="694">
        <v>3.2077279051349525E-4</v>
      </c>
      <c r="BQ16" s="278">
        <v>0</v>
      </c>
      <c r="BR16" s="278">
        <v>0</v>
      </c>
      <c r="BS16" s="278">
        <v>0</v>
      </c>
      <c r="BT16" s="280">
        <v>0</v>
      </c>
    </row>
    <row r="17" spans="2:72" x14ac:dyDescent="0.25">
      <c r="B17" s="505" t="s">
        <v>0</v>
      </c>
      <c r="C17" s="703" t="s">
        <v>116</v>
      </c>
      <c r="D17" s="513">
        <v>195.76840000000001</v>
      </c>
      <c r="E17" s="514">
        <v>242.78002808000002</v>
      </c>
      <c r="F17" s="514">
        <v>173.87633807000003</v>
      </c>
      <c r="G17" s="43">
        <f t="shared" ref="G17:G20" si="34">F17/E17</f>
        <v>0.71618880451197953</v>
      </c>
      <c r="H17" s="513">
        <v>195.76840000000001</v>
      </c>
      <c r="I17" s="514">
        <v>202.98046278999996</v>
      </c>
      <c r="J17" s="514">
        <v>146.82753117999999</v>
      </c>
      <c r="K17" s="43">
        <f t="shared" ref="K17:K20" si="35">J17/I17</f>
        <v>0.72335794865097525</v>
      </c>
      <c r="L17" s="513">
        <v>195.76839999999999</v>
      </c>
      <c r="M17" s="514">
        <v>228.82893612000004</v>
      </c>
      <c r="N17" s="514">
        <v>173.30645125000001</v>
      </c>
      <c r="O17" s="43">
        <f t="shared" ref="O17:O20" si="36">N17/M17</f>
        <v>0.75736248303456033</v>
      </c>
      <c r="P17" s="513">
        <v>194.62717000000001</v>
      </c>
      <c r="Q17" s="514">
        <v>197.32277857999998</v>
      </c>
      <c r="R17" s="514">
        <v>146.56853191000002</v>
      </c>
      <c r="S17" s="43">
        <f t="shared" si="3"/>
        <v>0.74278566805492852</v>
      </c>
      <c r="T17" s="513">
        <v>154.14939000000001</v>
      </c>
      <c r="U17" s="514">
        <v>153.35744638</v>
      </c>
      <c r="V17" s="514">
        <v>118.99390994999999</v>
      </c>
      <c r="W17" s="43">
        <f t="shared" si="4"/>
        <v>0.77592521758055621</v>
      </c>
      <c r="X17" s="581">
        <v>189.12186</v>
      </c>
      <c r="Y17" s="514">
        <v>178.43129134999998</v>
      </c>
      <c r="Z17" s="587">
        <v>141.54149118999999</v>
      </c>
      <c r="AA17" s="368">
        <f>Z17/Y17</f>
        <v>0.79325487205246303</v>
      </c>
      <c r="AB17" s="581">
        <v>189.12186</v>
      </c>
      <c r="AC17" s="587">
        <v>189.20635156999998</v>
      </c>
      <c r="AD17" s="587">
        <v>139.50435528000006</v>
      </c>
      <c r="AE17" s="368">
        <f>AD17/AC17</f>
        <v>0.73731327792337953</v>
      </c>
      <c r="AF17" s="591">
        <v>189.12186</v>
      </c>
      <c r="AG17" s="594">
        <v>201.6529731</v>
      </c>
      <c r="AH17" s="594">
        <v>133.47172946999999</v>
      </c>
      <c r="AI17" s="368">
        <f t="shared" si="23"/>
        <v>0.66188823015176257</v>
      </c>
      <c r="AJ17" s="581">
        <v>137.40960000000001</v>
      </c>
      <c r="AK17" s="587">
        <v>169.32321296999999</v>
      </c>
      <c r="AL17" s="587">
        <v>135.27795425000005</v>
      </c>
      <c r="AM17" s="507">
        <f t="shared" si="24"/>
        <v>0.79893330558266729</v>
      </c>
      <c r="AN17" s="785">
        <f t="shared" si="13"/>
        <v>0</v>
      </c>
      <c r="AO17" s="42">
        <f t="shared" si="14"/>
        <v>0.19607584268430797</v>
      </c>
      <c r="AP17" s="673">
        <f t="shared" si="15"/>
        <v>0.18422162841408907</v>
      </c>
      <c r="AQ17" s="42">
        <f t="shared" si="16"/>
        <v>1.4518027133288115E-16</v>
      </c>
      <c r="AR17" s="42">
        <f t="shared" si="17"/>
        <v>-0.11295981080139661</v>
      </c>
      <c r="AS17" s="673">
        <f t="shared" si="18"/>
        <v>-0.15278669593091684</v>
      </c>
      <c r="AT17" s="42">
        <f t="shared" si="19"/>
        <v>5.8636725797327214E-3</v>
      </c>
      <c r="AU17" s="42">
        <f t="shared" si="20"/>
        <v>0.15966812228536817</v>
      </c>
      <c r="AV17" s="673">
        <f t="shared" si="21"/>
        <v>0.18242605688660601</v>
      </c>
      <c r="AW17" s="42">
        <f>(P17-T17)/T17</f>
        <v>0.26258799986169257</v>
      </c>
      <c r="AX17" s="42">
        <f t="shared" si="5"/>
        <v>0.28668534354086433</v>
      </c>
      <c r="AY17" s="673">
        <f t="shared" si="5"/>
        <v>0.23173137155999499</v>
      </c>
      <c r="AZ17" s="42">
        <f t="shared" si="22"/>
        <v>-0.18492029424837503</v>
      </c>
      <c r="BA17" s="42">
        <f t="shared" si="6"/>
        <v>-0.14052381048353593</v>
      </c>
      <c r="BB17" s="42">
        <f t="shared" si="6"/>
        <v>-0.15930015326553945</v>
      </c>
      <c r="BC17" s="42">
        <f t="shared" si="25"/>
        <v>0</v>
      </c>
      <c r="BD17" s="42">
        <f t="shared" si="26"/>
        <v>-5.6948723605685037E-2</v>
      </c>
      <c r="BE17" s="42">
        <f t="shared" si="27"/>
        <v>1.4602668898122817E-2</v>
      </c>
      <c r="BF17" s="507">
        <f>(AB17-AF17)/AF17</f>
        <v>0</v>
      </c>
      <c r="BG17" s="42">
        <f>(AC17-AG17)/AG17</f>
        <v>-6.1722975558747249E-2</v>
      </c>
      <c r="BH17" s="507">
        <f t="shared" si="28"/>
        <v>4.5197779589392403E-2</v>
      </c>
      <c r="BI17" s="42">
        <f t="shared" ref="BI17:BI19" si="37">(AF17-AJ17)/AJ17</f>
        <v>0.37633658783665758</v>
      </c>
      <c r="BJ17" s="42">
        <f t="shared" si="29"/>
        <v>0.19093519171366108</v>
      </c>
      <c r="BK17" s="368">
        <f t="shared" si="29"/>
        <v>-1.3351952208429144E-2</v>
      </c>
      <c r="BL17" s="785">
        <v>1.0996272775662862E-2</v>
      </c>
      <c r="BM17" s="824">
        <v>1.1000108815254707E-2</v>
      </c>
      <c r="BN17" s="824">
        <v>1.1018661842143736E-2</v>
      </c>
      <c r="BO17" s="42">
        <v>1.4635396891085187E-2</v>
      </c>
      <c r="BP17" s="42">
        <v>1.2486598481377042E-2</v>
      </c>
      <c r="BQ17" s="42">
        <v>2.67512290652244E-2</v>
      </c>
      <c r="BR17" s="42">
        <v>2.67512290652244E-2</v>
      </c>
      <c r="BS17" s="42">
        <v>2.6780395491007407E-2</v>
      </c>
      <c r="BT17" s="368">
        <v>2.1095224407255211E-2</v>
      </c>
    </row>
    <row r="18" spans="2:72" x14ac:dyDescent="0.25">
      <c r="B18" s="505" t="s">
        <v>380</v>
      </c>
      <c r="C18" s="703" t="s">
        <v>381</v>
      </c>
      <c r="D18" s="304">
        <v>0</v>
      </c>
      <c r="E18" s="514">
        <v>2.10910223</v>
      </c>
      <c r="F18" s="514">
        <v>0.58823543999999994</v>
      </c>
      <c r="G18" s="43">
        <f t="shared" si="34"/>
        <v>0.27890323742154499</v>
      </c>
      <c r="H18" s="304">
        <v>0</v>
      </c>
      <c r="I18" s="514">
        <v>2.9270189599999998</v>
      </c>
      <c r="J18" s="514">
        <v>0.60178981999999992</v>
      </c>
      <c r="K18" s="43">
        <f t="shared" si="35"/>
        <v>0.20559819674007165</v>
      </c>
      <c r="L18" s="304">
        <v>0</v>
      </c>
      <c r="M18" s="514">
        <v>3.4379850999999997</v>
      </c>
      <c r="N18" s="514">
        <v>0.51094722999999997</v>
      </c>
      <c r="O18" s="43">
        <f t="shared" si="36"/>
        <v>0.14861822117844548</v>
      </c>
      <c r="P18" s="304">
        <v>0</v>
      </c>
      <c r="Q18" s="587">
        <v>0.75306176000000002</v>
      </c>
      <c r="R18" s="24">
        <v>0</v>
      </c>
      <c r="S18" s="43">
        <f t="shared" si="3"/>
        <v>0</v>
      </c>
      <c r="T18" s="304">
        <v>0</v>
      </c>
      <c r="U18" s="24">
        <v>0</v>
      </c>
      <c r="V18" s="24">
        <v>0</v>
      </c>
      <c r="W18" s="24">
        <v>0</v>
      </c>
      <c r="X18" s="9">
        <v>0</v>
      </c>
      <c r="Y18" s="321">
        <v>0</v>
      </c>
      <c r="Z18" s="7">
        <v>0</v>
      </c>
      <c r="AA18" s="499">
        <v>0</v>
      </c>
      <c r="AB18" s="9">
        <v>0</v>
      </c>
      <c r="AC18" s="7">
        <v>0</v>
      </c>
      <c r="AD18" s="7">
        <v>0</v>
      </c>
      <c r="AE18" s="499">
        <v>0</v>
      </c>
      <c r="AF18" s="9">
        <v>0</v>
      </c>
      <c r="AG18" s="7">
        <v>0</v>
      </c>
      <c r="AH18" s="7">
        <v>0</v>
      </c>
      <c r="AI18" s="499">
        <v>0</v>
      </c>
      <c r="AJ18" s="9">
        <v>0</v>
      </c>
      <c r="AK18" s="7">
        <v>0</v>
      </c>
      <c r="AL18" s="7">
        <v>0</v>
      </c>
      <c r="AM18" s="7">
        <v>0</v>
      </c>
      <c r="AN18" s="9">
        <v>0</v>
      </c>
      <c r="AO18" s="42">
        <f t="shared" si="14"/>
        <v>-0.27943677208021911</v>
      </c>
      <c r="AP18" s="303">
        <f t="shared" si="15"/>
        <v>-2.2523445145682223E-2</v>
      </c>
      <c r="AQ18" s="24">
        <v>0</v>
      </c>
      <c r="AR18" s="42">
        <f t="shared" si="17"/>
        <v>-0.14862372149315012</v>
      </c>
      <c r="AS18" s="673">
        <f t="shared" si="18"/>
        <v>0.17779250902289842</v>
      </c>
      <c r="AT18" s="24">
        <v>0</v>
      </c>
      <c r="AU18" s="42">
        <f t="shared" si="20"/>
        <v>3.5653428212846707</v>
      </c>
      <c r="AV18" s="303">
        <v>0</v>
      </c>
      <c r="AW18" s="24">
        <v>0</v>
      </c>
      <c r="AX18" s="24">
        <v>0</v>
      </c>
      <c r="AY18" s="24">
        <v>0</v>
      </c>
      <c r="AZ18" s="24">
        <v>0</v>
      </c>
      <c r="BA18" s="24">
        <v>0</v>
      </c>
      <c r="BB18" s="24">
        <v>0</v>
      </c>
      <c r="BC18" s="24">
        <v>0</v>
      </c>
      <c r="BD18" s="24">
        <v>0</v>
      </c>
      <c r="BE18" s="301">
        <v>0</v>
      </c>
      <c r="BF18" s="301">
        <v>0</v>
      </c>
      <c r="BG18" s="321">
        <v>0</v>
      </c>
      <c r="BH18" s="301">
        <v>0</v>
      </c>
      <c r="BI18" s="301">
        <v>0</v>
      </c>
      <c r="BJ18" s="301">
        <v>0</v>
      </c>
      <c r="BK18" s="293">
        <v>0</v>
      </c>
      <c r="BL18" s="44">
        <v>0</v>
      </c>
      <c r="BM18" s="24">
        <v>0</v>
      </c>
      <c r="BN18" s="24">
        <v>0</v>
      </c>
      <c r="BO18" s="801">
        <v>0</v>
      </c>
      <c r="BP18" s="801">
        <v>0</v>
      </c>
      <c r="BQ18" s="801">
        <v>0</v>
      </c>
      <c r="BR18" s="301">
        <v>0</v>
      </c>
      <c r="BS18" s="301">
        <v>0</v>
      </c>
      <c r="BT18" s="293">
        <v>0</v>
      </c>
    </row>
    <row r="19" spans="2:72" x14ac:dyDescent="0.25">
      <c r="B19" s="505" t="s">
        <v>27</v>
      </c>
      <c r="C19" s="703" t="s">
        <v>118</v>
      </c>
      <c r="D19" s="513">
        <v>330.08744999999999</v>
      </c>
      <c r="E19" s="514">
        <v>371.25832801000001</v>
      </c>
      <c r="F19" s="514">
        <v>356.36462517000007</v>
      </c>
      <c r="G19" s="43">
        <f t="shared" si="34"/>
        <v>0.95988318182697097</v>
      </c>
      <c r="H19" s="513">
        <v>330.08744999999999</v>
      </c>
      <c r="I19" s="514">
        <v>377.75503564000007</v>
      </c>
      <c r="J19" s="514">
        <v>363.83339227999994</v>
      </c>
      <c r="K19" s="43">
        <f t="shared" si="35"/>
        <v>0.96314637252574598</v>
      </c>
      <c r="L19" s="513">
        <v>328.04745000000003</v>
      </c>
      <c r="M19" s="514">
        <v>396.05420838999999</v>
      </c>
      <c r="N19" s="514">
        <v>370.30609268000001</v>
      </c>
      <c r="O19" s="43">
        <f t="shared" si="36"/>
        <v>0.93498840521183035</v>
      </c>
      <c r="P19" s="513">
        <v>288.70442000000003</v>
      </c>
      <c r="Q19" s="514">
        <v>327.21398880000004</v>
      </c>
      <c r="R19" s="514">
        <v>309.12184543000001</v>
      </c>
      <c r="S19" s="43">
        <f t="shared" si="3"/>
        <v>0.94470852717406795</v>
      </c>
      <c r="T19" s="513">
        <v>287.42872</v>
      </c>
      <c r="U19" s="514">
        <v>294.00201643999998</v>
      </c>
      <c r="V19" s="514">
        <v>274.57393919000003</v>
      </c>
      <c r="W19" s="43">
        <f t="shared" si="4"/>
        <v>0.9339185578206235</v>
      </c>
      <c r="X19" s="581">
        <v>270.84712999999999</v>
      </c>
      <c r="Y19" s="514">
        <v>381.34103419000002</v>
      </c>
      <c r="Z19" s="587">
        <v>362.19800166999994</v>
      </c>
      <c r="AA19" s="368">
        <f>Z19/Y19</f>
        <v>0.94980075364650574</v>
      </c>
      <c r="AB19" s="581">
        <v>270.84712999999999</v>
      </c>
      <c r="AC19" s="587">
        <v>312.86039371000004</v>
      </c>
      <c r="AD19" s="587">
        <v>291.40409381000006</v>
      </c>
      <c r="AE19" s="368">
        <f>AD19/AC19</f>
        <v>0.93141893211357241</v>
      </c>
      <c r="AF19" s="591">
        <v>270.84712999999999</v>
      </c>
      <c r="AG19" s="594">
        <v>274.36180623000001</v>
      </c>
      <c r="AH19" s="594">
        <v>259.47763283</v>
      </c>
      <c r="AI19" s="368">
        <f t="shared" si="23"/>
        <v>0.9457498344812526</v>
      </c>
      <c r="AJ19" s="581">
        <v>269.95738</v>
      </c>
      <c r="AK19" s="587">
        <v>272.02159829000004</v>
      </c>
      <c r="AL19" s="587">
        <v>255.51334518999997</v>
      </c>
      <c r="AM19" s="507">
        <f t="shared" si="24"/>
        <v>0.93931271191782073</v>
      </c>
      <c r="AN19" s="785">
        <f t="shared" si="13"/>
        <v>0</v>
      </c>
      <c r="AO19" s="42">
        <f t="shared" si="14"/>
        <v>-1.7198202583833751E-2</v>
      </c>
      <c r="AP19" s="673">
        <f t="shared" si="15"/>
        <v>-2.0527986898607808E-2</v>
      </c>
      <c r="AQ19" s="42">
        <f t="shared" si="16"/>
        <v>6.2186125818077947E-3</v>
      </c>
      <c r="AR19" s="42">
        <f t="shared" si="17"/>
        <v>-4.6203707377300396E-2</v>
      </c>
      <c r="AS19" s="673">
        <f t="shared" si="18"/>
        <v>-1.7479324612661582E-2</v>
      </c>
      <c r="AT19" s="42">
        <f t="shared" si="19"/>
        <v>0.13627442905099962</v>
      </c>
      <c r="AU19" s="42">
        <f t="shared" si="20"/>
        <v>0.2103828746517207</v>
      </c>
      <c r="AV19" s="673">
        <f t="shared" si="21"/>
        <v>0.19792922484947781</v>
      </c>
      <c r="AW19" s="42">
        <f t="shared" ref="AW19:AW27" si="38">(P19-T19)/T19</f>
        <v>4.4383177853626766E-3</v>
      </c>
      <c r="AX19" s="42">
        <f t="shared" si="5"/>
        <v>0.11296511759393994</v>
      </c>
      <c r="AY19" s="673">
        <f t="shared" si="5"/>
        <v>0.12582369012120073</v>
      </c>
      <c r="AZ19" s="42">
        <f t="shared" si="22"/>
        <v>6.1221213604884812E-2</v>
      </c>
      <c r="BA19" s="42">
        <f t="shared" si="6"/>
        <v>-0.22903126052383888</v>
      </c>
      <c r="BB19" s="42">
        <f t="shared" si="6"/>
        <v>-0.2419230975212131</v>
      </c>
      <c r="BC19" s="42">
        <f t="shared" si="25"/>
        <v>0</v>
      </c>
      <c r="BD19" s="42">
        <f t="shared" si="26"/>
        <v>0.21888561753673685</v>
      </c>
      <c r="BE19" s="42">
        <f t="shared" si="27"/>
        <v>0.24294067710029699</v>
      </c>
      <c r="BF19" s="507">
        <f>(AB19-AF19)/AF19</f>
        <v>0</v>
      </c>
      <c r="BG19" s="42">
        <f>(AC19-AG19)/AG19</f>
        <v>0.14032050600995938</v>
      </c>
      <c r="BH19" s="507">
        <f t="shared" si="28"/>
        <v>0.12304128348865073</v>
      </c>
      <c r="BI19" s="42">
        <f t="shared" si="37"/>
        <v>3.2958906328102318E-3</v>
      </c>
      <c r="BJ19" s="42">
        <f t="shared" si="29"/>
        <v>8.603022534648494E-3</v>
      </c>
      <c r="BK19" s="368">
        <f t="shared" si="29"/>
        <v>1.5514992522414787E-2</v>
      </c>
      <c r="BL19" s="785">
        <v>1.8540947568775019E-2</v>
      </c>
      <c r="BM19" s="824">
        <v>1.8547415561193464E-2</v>
      </c>
      <c r="BN19" s="824">
        <v>1.8463878336481044E-2</v>
      </c>
      <c r="BO19" s="42">
        <v>2.1709732361162894E-2</v>
      </c>
      <c r="BP19" s="42">
        <v>2.3282654693970225E-2</v>
      </c>
      <c r="BQ19" s="42">
        <v>3.8311243429440735E-2</v>
      </c>
      <c r="BR19" s="42">
        <v>3.8311243429440735E-2</v>
      </c>
      <c r="BS19" s="42">
        <v>3.8353013549064591E-2</v>
      </c>
      <c r="BT19" s="368">
        <v>4.1444058577382287E-2</v>
      </c>
    </row>
    <row r="20" spans="2:72" x14ac:dyDescent="0.25">
      <c r="B20" s="505" t="s">
        <v>380</v>
      </c>
      <c r="C20" s="703" t="s">
        <v>284</v>
      </c>
      <c r="D20" s="513">
        <v>159.23604</v>
      </c>
      <c r="E20" s="514">
        <v>42.43948236</v>
      </c>
      <c r="F20" s="514">
        <v>11.516130169999999</v>
      </c>
      <c r="G20" s="43">
        <f t="shared" si="34"/>
        <v>0.27135416196438261</v>
      </c>
      <c r="H20" s="513">
        <v>159.23604</v>
      </c>
      <c r="I20" s="514">
        <v>127.71361862000001</v>
      </c>
      <c r="J20" s="514">
        <v>99.603756069999989</v>
      </c>
      <c r="K20" s="43">
        <f t="shared" si="35"/>
        <v>0.77989925542992955</v>
      </c>
      <c r="L20" s="513">
        <v>159.23604</v>
      </c>
      <c r="M20" s="514">
        <v>198.02542181000001</v>
      </c>
      <c r="N20" s="514">
        <v>62.752671849999999</v>
      </c>
      <c r="O20" s="43">
        <f t="shared" si="36"/>
        <v>0.31689199940303359</v>
      </c>
      <c r="P20" s="513">
        <v>270.35500000000002</v>
      </c>
      <c r="Q20" s="514">
        <v>274.62570476000002</v>
      </c>
      <c r="R20" s="514">
        <v>170.73939676000001</v>
      </c>
      <c r="S20" s="43">
        <f t="shared" si="3"/>
        <v>0.62171673590865073</v>
      </c>
      <c r="T20" s="513">
        <v>115</v>
      </c>
      <c r="U20" s="514">
        <v>114.81402225999999</v>
      </c>
      <c r="V20" s="514">
        <v>106.67259395999997</v>
      </c>
      <c r="W20" s="43">
        <f t="shared" si="4"/>
        <v>0.92909029629182838</v>
      </c>
      <c r="X20" s="9">
        <v>0</v>
      </c>
      <c r="Y20" s="321">
        <v>0</v>
      </c>
      <c r="Z20" s="7">
        <v>0</v>
      </c>
      <c r="AA20" s="499">
        <v>0</v>
      </c>
      <c r="AB20" s="9">
        <v>0</v>
      </c>
      <c r="AC20" s="7">
        <v>0</v>
      </c>
      <c r="AD20" s="7">
        <v>0</v>
      </c>
      <c r="AE20" s="499">
        <v>0</v>
      </c>
      <c r="AF20" s="9">
        <v>0</v>
      </c>
      <c r="AG20" s="7">
        <v>0</v>
      </c>
      <c r="AH20" s="7">
        <v>0</v>
      </c>
      <c r="AI20" s="499">
        <v>0</v>
      </c>
      <c r="AJ20" s="9">
        <v>0</v>
      </c>
      <c r="AK20" s="7">
        <v>0</v>
      </c>
      <c r="AL20" s="7">
        <v>0</v>
      </c>
      <c r="AM20" s="7">
        <v>0</v>
      </c>
      <c r="AN20" s="785">
        <f t="shared" si="13"/>
        <v>0</v>
      </c>
      <c r="AO20" s="42">
        <f t="shared" si="14"/>
        <v>-0.66769806682657129</v>
      </c>
      <c r="AP20" s="673">
        <f t="shared" si="15"/>
        <v>-0.88438056330017678</v>
      </c>
      <c r="AQ20" s="42">
        <f t="shared" si="16"/>
        <v>0</v>
      </c>
      <c r="AR20" s="42">
        <f t="shared" si="17"/>
        <v>-0.35506452932827109</v>
      </c>
      <c r="AS20" s="673">
        <f t="shared" si="18"/>
        <v>0.58724327002500354</v>
      </c>
      <c r="AT20" s="42">
        <f t="shared" si="19"/>
        <v>-0.41101129995746338</v>
      </c>
      <c r="AU20" s="42">
        <f t="shared" si="20"/>
        <v>-0.27892612243614368</v>
      </c>
      <c r="AV20" s="673">
        <f t="shared" si="21"/>
        <v>-0.63246518940084839</v>
      </c>
      <c r="AW20" s="42">
        <f t="shared" si="38"/>
        <v>1.350913043478261</v>
      </c>
      <c r="AX20" s="42">
        <f t="shared" si="5"/>
        <v>1.3919178106843204</v>
      </c>
      <c r="AY20" s="673">
        <f t="shared" si="5"/>
        <v>0.60059290227838436</v>
      </c>
      <c r="AZ20" s="24">
        <v>0</v>
      </c>
      <c r="BA20" s="24">
        <v>0</v>
      </c>
      <c r="BB20" s="24">
        <v>0</v>
      </c>
      <c r="BC20" s="24">
        <v>0</v>
      </c>
      <c r="BD20" s="24">
        <v>0</v>
      </c>
      <c r="BE20" s="301">
        <v>0</v>
      </c>
      <c r="BF20" s="301">
        <v>0</v>
      </c>
      <c r="BG20" s="321">
        <v>0</v>
      </c>
      <c r="BH20" s="301">
        <v>0</v>
      </c>
      <c r="BI20" s="301">
        <v>0</v>
      </c>
      <c r="BJ20" s="301">
        <v>0</v>
      </c>
      <c r="BK20" s="293">
        <v>0</v>
      </c>
      <c r="BL20" s="786">
        <v>8.9442572527351823E-3</v>
      </c>
      <c r="BM20" s="825">
        <v>8.947377448608922E-3</v>
      </c>
      <c r="BN20" s="825">
        <v>8.9624682933613069E-3</v>
      </c>
      <c r="BO20" s="518">
        <v>2.0329909367172813E-2</v>
      </c>
      <c r="BP20" s="518">
        <v>9.3153714416797876E-3</v>
      </c>
      <c r="BQ20" s="301">
        <v>0</v>
      </c>
      <c r="BR20" s="301">
        <v>0</v>
      </c>
      <c r="BS20" s="301">
        <v>0</v>
      </c>
      <c r="BT20" s="293">
        <v>0</v>
      </c>
    </row>
    <row r="21" spans="2:72" x14ac:dyDescent="0.25">
      <c r="B21" s="515" t="s">
        <v>22</v>
      </c>
      <c r="C21" s="705" t="s">
        <v>121</v>
      </c>
      <c r="D21" s="516">
        <v>115.29423</v>
      </c>
      <c r="E21" s="517">
        <v>128.37443648999999</v>
      </c>
      <c r="F21" s="517">
        <v>111.38810286000002</v>
      </c>
      <c r="G21" s="102">
        <f>F21/E21</f>
        <v>0.86768133832218874</v>
      </c>
      <c r="H21" s="516">
        <v>115.29422999999998</v>
      </c>
      <c r="I21" s="517">
        <v>134.96023871</v>
      </c>
      <c r="J21" s="517">
        <v>119.93723036</v>
      </c>
      <c r="K21" s="102">
        <f>J21/I21</f>
        <v>0.88868567147186839</v>
      </c>
      <c r="L21" s="516">
        <v>115.29422999999998</v>
      </c>
      <c r="M21" s="517">
        <v>123.94187821999999</v>
      </c>
      <c r="N21" s="517">
        <v>113.55201423</v>
      </c>
      <c r="O21" s="102">
        <f>N21/M21</f>
        <v>0.91617148183314023</v>
      </c>
      <c r="P21" s="516">
        <v>113.26047</v>
      </c>
      <c r="Q21" s="517">
        <v>118.59862747</v>
      </c>
      <c r="R21" s="517">
        <v>107.00788168000001</v>
      </c>
      <c r="S21" s="102">
        <f>R21/Q21</f>
        <v>0.90226914056883234</v>
      </c>
      <c r="T21" s="516">
        <v>112.50833</v>
      </c>
      <c r="U21" s="517">
        <v>123.33360661</v>
      </c>
      <c r="V21" s="517">
        <v>107.37359836</v>
      </c>
      <c r="W21" s="102">
        <f>V21/U21</f>
        <v>0.87059481443311693</v>
      </c>
      <c r="X21" s="582">
        <v>89.214730000000003</v>
      </c>
      <c r="Y21" s="517">
        <v>105.65058454</v>
      </c>
      <c r="Z21" s="588">
        <v>87.053672369999958</v>
      </c>
      <c r="AA21" s="102">
        <f>Z21/Y21</f>
        <v>0.82397719566843353</v>
      </c>
      <c r="AB21" s="582">
        <v>89.214730000000003</v>
      </c>
      <c r="AC21" s="588">
        <v>106.14047413999998</v>
      </c>
      <c r="AD21" s="588">
        <v>87.539630310000007</v>
      </c>
      <c r="AE21" s="102">
        <f>AD21/AC21</f>
        <v>0.82475258396278373</v>
      </c>
      <c r="AF21" s="592">
        <v>90.429230000000004</v>
      </c>
      <c r="AG21" s="595">
        <v>97.274619859999987</v>
      </c>
      <c r="AH21" s="595">
        <v>82.255544850000021</v>
      </c>
      <c r="AI21" s="102">
        <f>AH21/AG21</f>
        <v>0.84560129834878017</v>
      </c>
      <c r="AJ21" s="582">
        <v>87.304680000000005</v>
      </c>
      <c r="AK21" s="588">
        <v>98.212021099999987</v>
      </c>
      <c r="AL21" s="588">
        <v>82.686461870000002</v>
      </c>
      <c r="AM21" s="529">
        <f>AL21/AK21</f>
        <v>0.84191793371005186</v>
      </c>
      <c r="AN21" s="786">
        <f t="shared" si="13"/>
        <v>1.2325729323316533E-16</v>
      </c>
      <c r="AO21" s="518">
        <f t="shared" si="14"/>
        <v>-4.8798092556367301E-2</v>
      </c>
      <c r="AP21" s="674">
        <f t="shared" si="15"/>
        <v>-7.1280014340327671E-2</v>
      </c>
      <c r="AQ21" s="518">
        <f t="shared" si="16"/>
        <v>0</v>
      </c>
      <c r="AR21" s="518">
        <f t="shared" si="17"/>
        <v>8.8899415179445121E-2</v>
      </c>
      <c r="AS21" s="674">
        <f t="shared" si="18"/>
        <v>5.6231641272930011E-2</v>
      </c>
      <c r="AT21" s="518">
        <f t="shared" si="19"/>
        <v>1.7956485612323405E-2</v>
      </c>
      <c r="AU21" s="518">
        <f t="shared" si="20"/>
        <v>4.5053225859224992E-2</v>
      </c>
      <c r="AV21" s="674">
        <f t="shared" si="21"/>
        <v>6.1155612533007442E-2</v>
      </c>
      <c r="AW21" s="518">
        <f t="shared" si="38"/>
        <v>6.685193887421466E-3</v>
      </c>
      <c r="AX21" s="518">
        <f t="shared" si="5"/>
        <v>-3.8391637690226202E-2</v>
      </c>
      <c r="AY21" s="674">
        <f t="shared" si="5"/>
        <v>-3.4060205263292376E-3</v>
      </c>
      <c r="AZ21" s="402">
        <f t="shared" si="22"/>
        <v>0.26109589750481782</v>
      </c>
      <c r="BA21" s="402">
        <f t="shared" si="6"/>
        <v>0.16737268560312699</v>
      </c>
      <c r="BB21" s="402">
        <f t="shared" si="6"/>
        <v>0.23341836635719695</v>
      </c>
      <c r="BC21" s="518">
        <f t="shared" ref="BC21:BE21" si="39">(X21-AB21)/AB21</f>
        <v>0</v>
      </c>
      <c r="BD21" s="518">
        <f t="shared" si="39"/>
        <v>-4.6154834333396334E-3</v>
      </c>
      <c r="BE21" s="518">
        <f t="shared" si="39"/>
        <v>-5.5512907500197143E-3</v>
      </c>
      <c r="BF21" s="529">
        <f>(AB21-AF21)/AF21</f>
        <v>-1.343039192084242E-2</v>
      </c>
      <c r="BG21" s="518">
        <f>(AC21-AG21)/AG21</f>
        <v>9.1142523021523481E-2</v>
      </c>
      <c r="BH21" s="529">
        <f>(AD21-AH21)/AH21</f>
        <v>6.4239869417143422E-2</v>
      </c>
      <c r="BI21" s="518">
        <f>(AF21-AJ21)/AJ21</f>
        <v>3.5789032157268079E-2</v>
      </c>
      <c r="BJ21" s="518">
        <f>(AG21-AK21)/AK21</f>
        <v>-9.5446690690290659E-3</v>
      </c>
      <c r="BK21" s="102">
        <f>(AH21-AL21)/AL21</f>
        <v>-5.2114579612496997E-3</v>
      </c>
      <c r="BL21" s="786">
        <v>6.4760543710834445E-3</v>
      </c>
      <c r="BM21" s="825">
        <v>6.4783135366637485E-3</v>
      </c>
      <c r="BN21" s="825">
        <v>6.4892400035978411E-3</v>
      </c>
      <c r="BO21" s="518">
        <v>8.5168577980188846E-3</v>
      </c>
      <c r="BP21" s="518">
        <v>9.1135381237659584E-3</v>
      </c>
      <c r="BQ21" s="518">
        <v>1.2619396183086119E-2</v>
      </c>
      <c r="BR21" s="518">
        <v>1.2619396183086119E-2</v>
      </c>
      <c r="BS21" s="518">
        <v>1.280513285638832E-2</v>
      </c>
      <c r="BT21" s="102">
        <v>1.3403079671315583E-2</v>
      </c>
    </row>
    <row r="22" spans="2:72" ht="15.75" thickBot="1" x14ac:dyDescent="0.3">
      <c r="B22" s="505" t="s">
        <v>380</v>
      </c>
      <c r="C22" s="706" t="s">
        <v>285</v>
      </c>
      <c r="D22" s="521">
        <v>26.60859</v>
      </c>
      <c r="E22" s="522">
        <v>19.310995720000001</v>
      </c>
      <c r="F22" s="522">
        <v>12.507200189999995</v>
      </c>
      <c r="G22" s="414">
        <f t="shared" ref="G22:G23" si="40">F22/E22</f>
        <v>0.64767246450407245</v>
      </c>
      <c r="H22" s="521">
        <v>26.60859</v>
      </c>
      <c r="I22" s="522">
        <v>22.139980659999999</v>
      </c>
      <c r="J22" s="522">
        <v>4.5643588099999999</v>
      </c>
      <c r="K22" s="414">
        <f t="shared" ref="K22:K28" si="41">J22/I22</f>
        <v>0.20615911459427624</v>
      </c>
      <c r="L22" s="521">
        <v>26.60859</v>
      </c>
      <c r="M22" s="522">
        <v>49.928518060000002</v>
      </c>
      <c r="N22" s="522">
        <v>20.820949410000001</v>
      </c>
      <c r="O22" s="414">
        <f t="shared" ref="O22:O28" si="42">N22/M22</f>
        <v>0.41701516926617149</v>
      </c>
      <c r="P22" s="521">
        <v>23</v>
      </c>
      <c r="Q22" s="522">
        <v>48.290396230000006</v>
      </c>
      <c r="R22" s="522">
        <v>12.588154759999997</v>
      </c>
      <c r="S22" s="414">
        <f t="shared" ref="S22:S28" si="43">R22/Q22</f>
        <v>0.26067615390945398</v>
      </c>
      <c r="T22" s="521">
        <v>15.9</v>
      </c>
      <c r="U22" s="522">
        <v>16.919560230000002</v>
      </c>
      <c r="V22" s="522">
        <v>5.5090328</v>
      </c>
      <c r="W22" s="414">
        <f t="shared" ref="W22:W28" si="44">V22/U22</f>
        <v>0.32560141783306856</v>
      </c>
      <c r="X22" s="440">
        <v>0</v>
      </c>
      <c r="Y22" s="295">
        <v>0</v>
      </c>
      <c r="Z22" s="302">
        <v>0</v>
      </c>
      <c r="AA22" s="499">
        <v>0</v>
      </c>
      <c r="AB22" s="440">
        <v>0</v>
      </c>
      <c r="AC22" s="302">
        <v>0</v>
      </c>
      <c r="AD22" s="302">
        <v>0</v>
      </c>
      <c r="AE22" s="296">
        <v>0</v>
      </c>
      <c r="AF22" s="440">
        <v>0</v>
      </c>
      <c r="AG22" s="302">
        <v>0</v>
      </c>
      <c r="AH22" s="302">
        <v>0</v>
      </c>
      <c r="AI22" s="296">
        <v>0</v>
      </c>
      <c r="AJ22" s="440">
        <v>0</v>
      </c>
      <c r="AK22" s="302">
        <v>0</v>
      </c>
      <c r="AL22" s="302">
        <v>0</v>
      </c>
      <c r="AM22" s="302">
        <v>0</v>
      </c>
      <c r="AN22" s="786">
        <f t="shared" si="13"/>
        <v>0</v>
      </c>
      <c r="AO22" s="518">
        <f t="shared" si="14"/>
        <v>-0.12777720917846538</v>
      </c>
      <c r="AP22" s="674">
        <f t="shared" si="15"/>
        <v>1.740187770207311</v>
      </c>
      <c r="AQ22" s="518">
        <f t="shared" si="16"/>
        <v>0</v>
      </c>
      <c r="AR22" s="518">
        <f t="shared" si="17"/>
        <v>-0.55656643697307451</v>
      </c>
      <c r="AS22" s="674">
        <f t="shared" si="18"/>
        <v>-0.78078046682118141</v>
      </c>
      <c r="AT22" s="518">
        <f t="shared" si="19"/>
        <v>0.15689521739130433</v>
      </c>
      <c r="AU22" s="518">
        <f t="shared" si="20"/>
        <v>3.3922310808920768E-2</v>
      </c>
      <c r="AV22" s="674">
        <f t="shared" si="21"/>
        <v>0.65401123571823694</v>
      </c>
      <c r="AW22" s="518">
        <f t="shared" si="38"/>
        <v>0.44654088050314461</v>
      </c>
      <c r="AX22" s="518">
        <f t="shared" si="5"/>
        <v>1.854116512105114</v>
      </c>
      <c r="AY22" s="674">
        <f t="shared" si="5"/>
        <v>1.2850026886752239</v>
      </c>
      <c r="AZ22" s="295">
        <v>0</v>
      </c>
      <c r="BA22" s="295">
        <v>0</v>
      </c>
      <c r="BB22" s="302">
        <v>0</v>
      </c>
      <c r="BC22" s="295">
        <v>0</v>
      </c>
      <c r="BD22" s="295">
        <v>0</v>
      </c>
      <c r="BE22" s="302">
        <v>0</v>
      </c>
      <c r="BF22" s="302">
        <v>0</v>
      </c>
      <c r="BG22" s="295">
        <v>0</v>
      </c>
      <c r="BH22" s="302">
        <v>0</v>
      </c>
      <c r="BI22" s="302">
        <v>0</v>
      </c>
      <c r="BJ22" s="302">
        <v>0</v>
      </c>
      <c r="BK22" s="296">
        <v>0</v>
      </c>
      <c r="BL22" s="786">
        <v>1.4945993010913661E-3</v>
      </c>
      <c r="BM22" s="825">
        <v>1.4951206906758099E-3</v>
      </c>
      <c r="BN22" s="825">
        <v>1.497642394310049E-3</v>
      </c>
      <c r="BO22" s="518">
        <v>1.7295330785262884E-3</v>
      </c>
      <c r="BP22" s="518">
        <v>1.2879513558496402E-3</v>
      </c>
      <c r="BQ22" s="301">
        <v>0</v>
      </c>
      <c r="BR22" s="301">
        <v>0</v>
      </c>
      <c r="BS22" s="301">
        <v>0</v>
      </c>
      <c r="BT22" s="293">
        <v>0</v>
      </c>
    </row>
    <row r="23" spans="2:72" ht="15.75" thickBot="1" x14ac:dyDescent="0.3">
      <c r="B23" s="1028" t="s">
        <v>165</v>
      </c>
      <c r="C23" s="1029"/>
      <c r="D23" s="103">
        <f>SUM(D24:D28)</f>
        <v>24.694240000000001</v>
      </c>
      <c r="E23" s="104">
        <f>SUM(E24:E28)</f>
        <v>31.213962519999999</v>
      </c>
      <c r="F23" s="104">
        <f>SUM(F24:F28)</f>
        <v>25.260157540000005</v>
      </c>
      <c r="G23" s="519">
        <f t="shared" si="40"/>
        <v>0.80925827740758127</v>
      </c>
      <c r="H23" s="103">
        <f>SUM(H24:H28)</f>
        <v>24.694240000000001</v>
      </c>
      <c r="I23" s="104">
        <f>SUM(I24:I28)</f>
        <v>29.035130160000001</v>
      </c>
      <c r="J23" s="104">
        <f>SUM(J24:J28)</f>
        <v>26.196336469999999</v>
      </c>
      <c r="K23" s="519">
        <f t="shared" si="41"/>
        <v>0.90222900071890011</v>
      </c>
      <c r="L23" s="103">
        <f>SUM(L24:L28)</f>
        <v>24.694240000000001</v>
      </c>
      <c r="M23" s="104">
        <f>SUM(M24:M28)</f>
        <v>28.163771920000002</v>
      </c>
      <c r="N23" s="104">
        <f>SUM(N24:N28)</f>
        <v>24.251272350000001</v>
      </c>
      <c r="O23" s="519">
        <f t="shared" si="42"/>
        <v>0.86108041276880209</v>
      </c>
      <c r="P23" s="103">
        <f>SUM(P24:P28)</f>
        <v>22.943819999999999</v>
      </c>
      <c r="Q23" s="104">
        <f>SUM(Q24:Q28)</f>
        <v>23.036256269999999</v>
      </c>
      <c r="R23" s="104">
        <f>SUM(R24:R28)</f>
        <v>18.637148060000005</v>
      </c>
      <c r="S23" s="519">
        <f t="shared" si="43"/>
        <v>0.80903545444018476</v>
      </c>
      <c r="T23" s="103">
        <f>SUM(T24:T28)</f>
        <v>20.470330000000001</v>
      </c>
      <c r="U23" s="104">
        <f>SUM(U24:U28)</f>
        <v>20.500483780000003</v>
      </c>
      <c r="V23" s="104">
        <f>SUM(V24:V28)</f>
        <v>16.294394440000001</v>
      </c>
      <c r="W23" s="519">
        <f t="shared" si="44"/>
        <v>0.79482975206158768</v>
      </c>
      <c r="X23" s="583">
        <f>SUM(X24:X28)</f>
        <v>18.75254</v>
      </c>
      <c r="Y23" s="104">
        <f>SUM(Y24:Y28)</f>
        <v>19.24658793</v>
      </c>
      <c r="Z23" s="584">
        <f>SUM(Z24:Z28)</f>
        <v>15.667014420000001</v>
      </c>
      <c r="AA23" s="519">
        <f t="shared" ref="AA23:AA27" si="45">Z23/Y23</f>
        <v>0.81401516346591207</v>
      </c>
      <c r="AB23" s="583">
        <f>SUM(AB24:AB28)</f>
        <v>18.752540000000003</v>
      </c>
      <c r="AC23" s="584">
        <f>SUM(AC24:AC28)</f>
        <v>20.39934015</v>
      </c>
      <c r="AD23" s="584">
        <f>SUM(AD24:AD28)</f>
        <v>16.832333810000002</v>
      </c>
      <c r="AE23" s="519">
        <f>AD23/AC23</f>
        <v>0.82514109212498232</v>
      </c>
      <c r="AF23" s="583">
        <f>SUM(AF24:AF28)</f>
        <v>18.752540000000003</v>
      </c>
      <c r="AG23" s="584">
        <f>SUM(AG24:AG28)</f>
        <v>18.775538190000002</v>
      </c>
      <c r="AH23" s="584">
        <f>SUM(AB23:AG23)</f>
        <v>94.337433242124987</v>
      </c>
      <c r="AI23" s="519">
        <f>AH23/AG23</f>
        <v>5.0244862377564141</v>
      </c>
      <c r="AJ23" s="583">
        <v>18.926549999999999</v>
      </c>
      <c r="AK23" s="584">
        <v>18.964254549999996</v>
      </c>
      <c r="AL23" s="584">
        <v>15.097826769999998</v>
      </c>
      <c r="AM23" s="384">
        <f>AL23/AK23</f>
        <v>0.79612023400097209</v>
      </c>
      <c r="AN23" s="781">
        <f t="shared" si="13"/>
        <v>0</v>
      </c>
      <c r="AO23" s="379">
        <f t="shared" si="14"/>
        <v>7.5041246517353222E-2</v>
      </c>
      <c r="AP23" s="384">
        <f t="shared" si="15"/>
        <v>-3.5737017314314314E-2</v>
      </c>
      <c r="AQ23" s="379">
        <f t="shared" si="16"/>
        <v>0</v>
      </c>
      <c r="AR23" s="379">
        <f t="shared" si="17"/>
        <v>3.0938975165511112E-2</v>
      </c>
      <c r="AS23" s="384">
        <f t="shared" si="18"/>
        <v>8.0204621511332688E-2</v>
      </c>
      <c r="AT23" s="379">
        <f t="shared" si="19"/>
        <v>7.6291567838311231E-2</v>
      </c>
      <c r="AU23" s="379">
        <f t="shared" si="20"/>
        <v>0.22258458969644043</v>
      </c>
      <c r="AV23" s="384">
        <f t="shared" si="21"/>
        <v>0.3012330144035994</v>
      </c>
      <c r="AW23" s="379">
        <f t="shared" si="38"/>
        <v>0.12083293234647405</v>
      </c>
      <c r="AX23" s="379">
        <f t="shared" si="5"/>
        <v>0.1236932999831868</v>
      </c>
      <c r="AY23" s="384">
        <f t="shared" si="5"/>
        <v>0.14377666065631362</v>
      </c>
      <c r="AZ23" s="379">
        <f t="shared" si="22"/>
        <v>9.1603057505809923E-2</v>
      </c>
      <c r="BA23" s="379">
        <f t="shared" si="6"/>
        <v>6.5148994437893737E-2</v>
      </c>
      <c r="BB23" s="379">
        <f t="shared" si="6"/>
        <v>4.0044644319667408E-2</v>
      </c>
      <c r="BC23" s="379">
        <f t="shared" si="25"/>
        <v>-1.8945239838445888E-16</v>
      </c>
      <c r="BD23" s="379">
        <f t="shared" si="26"/>
        <v>-5.6509289590918457E-2</v>
      </c>
      <c r="BE23" s="379">
        <f t="shared" si="27"/>
        <v>-6.9231005228026693E-2</v>
      </c>
      <c r="BF23" s="287">
        <v>0</v>
      </c>
      <c r="BG23" s="379">
        <v>8.6484975480747822E-2</v>
      </c>
      <c r="BH23" s="287">
        <v>0.16116523531676122</v>
      </c>
      <c r="BI23" s="379">
        <v>-9.1939629779330678E-3</v>
      </c>
      <c r="BJ23" s="379">
        <v>-9.9511615129630141E-3</v>
      </c>
      <c r="BK23" s="519">
        <v>-3.9857105209056366E-2</v>
      </c>
      <c r="BL23" s="781">
        <v>1.3870706356474531E-3</v>
      </c>
      <c r="BM23" s="826">
        <v>1.3875545139563656E-3</v>
      </c>
      <c r="BN23" s="826">
        <v>1.3898947940972066E-3</v>
      </c>
      <c r="BO23" s="379">
        <v>1.7253085059892618E-3</v>
      </c>
      <c r="BP23" s="379">
        <v>1.577159617757228E-3</v>
      </c>
      <c r="BQ23" s="379">
        <v>2.6525410288095893E-3</v>
      </c>
      <c r="BR23" s="287">
        <v>2.6525410288095893E-3</v>
      </c>
      <c r="BS23" s="106">
        <v>2.6554330507374243E-3</v>
      </c>
      <c r="BT23" s="519">
        <v>2.9056180900398228E-3</v>
      </c>
    </row>
    <row r="24" spans="2:72" x14ac:dyDescent="0.25">
      <c r="B24" s="505" t="s">
        <v>26</v>
      </c>
      <c r="C24" s="703" t="s">
        <v>113</v>
      </c>
      <c r="D24" s="513">
        <v>4.5186400000000004</v>
      </c>
      <c r="E24" s="514">
        <v>4.8297625200000001</v>
      </c>
      <c r="F24" s="514">
        <v>4.2977340500000007</v>
      </c>
      <c r="G24" s="368">
        <f t="shared" ref="G24:G25" si="46">F24/E24</f>
        <v>0.88984376192475834</v>
      </c>
      <c r="H24" s="513">
        <v>4.5186400000000004</v>
      </c>
      <c r="I24" s="514">
        <v>4.5508425100000007</v>
      </c>
      <c r="J24" s="514">
        <v>3.9884553499999997</v>
      </c>
      <c r="K24" s="368">
        <f t="shared" si="41"/>
        <v>0.87642130907316307</v>
      </c>
      <c r="L24" s="513">
        <v>4.5186400000000004</v>
      </c>
      <c r="M24" s="514">
        <v>4.5729690500000002</v>
      </c>
      <c r="N24" s="514">
        <v>3.69634237</v>
      </c>
      <c r="O24" s="368">
        <f t="shared" si="42"/>
        <v>0.80830251190963121</v>
      </c>
      <c r="P24" s="513">
        <v>4.3949199999999999</v>
      </c>
      <c r="Q24" s="514">
        <v>4.4768905800000001</v>
      </c>
      <c r="R24" s="514">
        <v>3.7257530300000004</v>
      </c>
      <c r="S24" s="368">
        <f t="shared" si="43"/>
        <v>0.83221891699662676</v>
      </c>
      <c r="T24" s="513">
        <v>4.2099900000000003</v>
      </c>
      <c r="U24" s="514">
        <v>4.2099900000000003</v>
      </c>
      <c r="V24" s="514">
        <v>3.8266747700000003</v>
      </c>
      <c r="W24" s="368">
        <f t="shared" si="44"/>
        <v>0.90895103551314849</v>
      </c>
      <c r="X24" s="581">
        <v>4.0204000000000004</v>
      </c>
      <c r="Y24" s="514">
        <v>4.0204000000000004</v>
      </c>
      <c r="Z24" s="587">
        <v>3.3089189700000001</v>
      </c>
      <c r="AA24" s="368">
        <f t="shared" si="45"/>
        <v>0.82303227788279765</v>
      </c>
      <c r="AB24" s="581">
        <v>4.0204000000000004</v>
      </c>
      <c r="AC24" s="587">
        <v>4.0204000000000004</v>
      </c>
      <c r="AD24" s="587">
        <v>3.2195645900000001</v>
      </c>
      <c r="AE24" s="368">
        <f>AD24/AC24</f>
        <v>0.80080703163864286</v>
      </c>
      <c r="AF24" s="581">
        <v>4.0204000000000004</v>
      </c>
      <c r="AG24" s="587">
        <v>4.0291583900000001</v>
      </c>
      <c r="AH24" s="587">
        <v>2.9324663599999998</v>
      </c>
      <c r="AI24" s="368">
        <f>AH24/AG24</f>
        <v>0.7278111397353132</v>
      </c>
      <c r="AJ24" s="581">
        <v>3.9380199999999999</v>
      </c>
      <c r="AK24" s="587">
        <v>3.9701886000000002</v>
      </c>
      <c r="AL24" s="587">
        <v>3.2004710699999999</v>
      </c>
      <c r="AM24" s="507">
        <f>AL24/AK24</f>
        <v>0.80612570143393181</v>
      </c>
      <c r="AN24" s="785">
        <f t="shared" si="13"/>
        <v>0</v>
      </c>
      <c r="AO24" s="42">
        <f t="shared" si="14"/>
        <v>6.1289752257324172E-2</v>
      </c>
      <c r="AP24" s="673">
        <f t="shared" si="15"/>
        <v>7.7543478078550138E-2</v>
      </c>
      <c r="AQ24" s="42">
        <f t="shared" si="16"/>
        <v>0</v>
      </c>
      <c r="AR24" s="42">
        <f t="shared" si="17"/>
        <v>-4.8385501318884876E-3</v>
      </c>
      <c r="AS24" s="673">
        <f t="shared" si="18"/>
        <v>7.9027576658165385E-2</v>
      </c>
      <c r="AT24" s="42">
        <f t="shared" si="19"/>
        <v>2.8150683061352766E-2</v>
      </c>
      <c r="AU24" s="42">
        <f t="shared" si="20"/>
        <v>2.1460982412485081E-2</v>
      </c>
      <c r="AV24" s="673">
        <f t="shared" si="21"/>
        <v>-7.8938834010692238E-3</v>
      </c>
      <c r="AW24" s="42">
        <f t="shared" si="38"/>
        <v>4.3926470134133234E-2</v>
      </c>
      <c r="AX24" s="42">
        <f t="shared" si="5"/>
        <v>6.339696293815418E-2</v>
      </c>
      <c r="AY24" s="673">
        <f t="shared" si="5"/>
        <v>-2.6373221155661465E-2</v>
      </c>
      <c r="AZ24" s="42">
        <f t="shared" si="22"/>
        <v>4.7156999303551862E-2</v>
      </c>
      <c r="BA24" s="42">
        <f t="shared" si="6"/>
        <v>4.7156999303551862E-2</v>
      </c>
      <c r="BB24" s="42">
        <f t="shared" si="6"/>
        <v>0.15647279510141651</v>
      </c>
      <c r="BC24" s="42">
        <f t="shared" si="25"/>
        <v>0</v>
      </c>
      <c r="BD24" s="42">
        <f t="shared" si="26"/>
        <v>0</v>
      </c>
      <c r="BE24" s="42">
        <f t="shared" si="27"/>
        <v>2.7753560303631016E-2</v>
      </c>
      <c r="BF24" s="507">
        <f t="shared" ref="BF24:BH27" si="47">(AB24-AF24)/AF24</f>
        <v>0</v>
      </c>
      <c r="BG24" s="42">
        <f t="shared" si="47"/>
        <v>-2.1737517248607524E-3</v>
      </c>
      <c r="BH24" s="507">
        <f t="shared" si="47"/>
        <v>9.7903332810951746E-2</v>
      </c>
      <c r="BI24" s="42">
        <f>(AF24-AJ24)/AJ24</f>
        <v>2.091914210694729E-2</v>
      </c>
      <c r="BJ24" s="42">
        <f t="shared" si="29"/>
        <v>1.4853145767432789E-2</v>
      </c>
      <c r="BK24" s="368">
        <f t="shared" si="29"/>
        <v>-8.3739144687847489E-2</v>
      </c>
      <c r="BL24" s="783">
        <v>2.5381112587639898E-4</v>
      </c>
      <c r="BM24" s="417">
        <v>2.5389966765301515E-4</v>
      </c>
      <c r="BN24" s="417">
        <v>2.5432790044963531E-4</v>
      </c>
      <c r="BO24" s="512">
        <v>3.3048519641203284E-4</v>
      </c>
      <c r="BP24" s="512">
        <v>3.4102278796310862E-4</v>
      </c>
      <c r="BQ24" s="512">
        <v>5.6868434634593898E-4</v>
      </c>
      <c r="BR24" s="512">
        <v>5.6868434634593898E-4</v>
      </c>
      <c r="BS24" s="512">
        <v>5.6930437355071583E-4</v>
      </c>
      <c r="BT24" s="506">
        <v>6.0456777124930972E-4</v>
      </c>
    </row>
    <row r="25" spans="2:72" x14ac:dyDescent="0.25">
      <c r="B25" s="505" t="s">
        <v>26</v>
      </c>
      <c r="C25" s="703" t="s">
        <v>114</v>
      </c>
      <c r="D25" s="513">
        <v>12.65911</v>
      </c>
      <c r="E25" s="514">
        <v>18.40785575</v>
      </c>
      <c r="F25" s="514">
        <v>13.90622046</v>
      </c>
      <c r="G25" s="368">
        <f t="shared" si="46"/>
        <v>0.75545031691157183</v>
      </c>
      <c r="H25" s="513">
        <v>12.659109999999998</v>
      </c>
      <c r="I25" s="514">
        <v>16.728078570000001</v>
      </c>
      <c r="J25" s="514">
        <v>15.304141300000001</v>
      </c>
      <c r="K25" s="368">
        <f t="shared" si="41"/>
        <v>0.91487741619329332</v>
      </c>
      <c r="L25" s="513">
        <v>12.659109999999998</v>
      </c>
      <c r="M25" s="514">
        <v>15.942726260000001</v>
      </c>
      <c r="N25" s="514">
        <v>14.035539520000002</v>
      </c>
      <c r="O25" s="368">
        <f t="shared" si="42"/>
        <v>0.8803726094962131</v>
      </c>
      <c r="P25" s="513">
        <v>11.08709</v>
      </c>
      <c r="Q25" s="514">
        <v>11.08709</v>
      </c>
      <c r="R25" s="514">
        <v>8.7242946000000003</v>
      </c>
      <c r="S25" s="368">
        <f t="shared" si="43"/>
        <v>0.78688768648942153</v>
      </c>
      <c r="T25" s="513">
        <v>9.1233000000000004</v>
      </c>
      <c r="U25" s="514">
        <v>9.1233000000000004</v>
      </c>
      <c r="V25" s="514">
        <v>7.1701571900000012</v>
      </c>
      <c r="W25" s="368">
        <f t="shared" si="44"/>
        <v>0.78591706838534314</v>
      </c>
      <c r="X25" s="581">
        <v>8.0551199999999987</v>
      </c>
      <c r="Y25" s="514">
        <v>8.5327277099999996</v>
      </c>
      <c r="Z25" s="587">
        <v>6.7889615399999999</v>
      </c>
      <c r="AA25" s="368">
        <f t="shared" si="45"/>
        <v>0.79563789807140117</v>
      </c>
      <c r="AB25" s="581">
        <v>8.0551200000000005</v>
      </c>
      <c r="AC25" s="587">
        <v>9.6994615500000005</v>
      </c>
      <c r="AD25" s="587">
        <v>7.6401977900000011</v>
      </c>
      <c r="AE25" s="368">
        <f>AD25/AC25</f>
        <v>0.78769298178206615</v>
      </c>
      <c r="AF25" s="581">
        <v>8.0551200000000005</v>
      </c>
      <c r="AG25" s="587">
        <v>8.0551200000000005</v>
      </c>
      <c r="AH25" s="587">
        <v>6.1707717799999999</v>
      </c>
      <c r="AI25" s="368">
        <f>AH25/AG25</f>
        <v>0.76606826217362367</v>
      </c>
      <c r="AJ25" s="581">
        <v>8.0476200000000002</v>
      </c>
      <c r="AK25" s="587">
        <v>8.0476200000000002</v>
      </c>
      <c r="AL25" s="587">
        <v>6.4388806600000006</v>
      </c>
      <c r="AM25" s="507">
        <f>AL25/AK25</f>
        <v>0.80009750211863884</v>
      </c>
      <c r="AN25" s="785">
        <f t="shared" si="13"/>
        <v>1.4032241124378022E-16</v>
      </c>
      <c r="AO25" s="42">
        <f t="shared" si="14"/>
        <v>0.10041662423875132</v>
      </c>
      <c r="AP25" s="673">
        <f t="shared" si="15"/>
        <v>-9.1342651155475227E-2</v>
      </c>
      <c r="AQ25" s="42">
        <f t="shared" si="16"/>
        <v>0</v>
      </c>
      <c r="AR25" s="42">
        <f t="shared" si="17"/>
        <v>4.9260853958863642E-2</v>
      </c>
      <c r="AS25" s="673">
        <f t="shared" si="18"/>
        <v>9.0384967260595833E-2</v>
      </c>
      <c r="AT25" s="42">
        <f t="shared" si="19"/>
        <v>0.14178833219537304</v>
      </c>
      <c r="AU25" s="42">
        <f t="shared" si="20"/>
        <v>0.43795407631759109</v>
      </c>
      <c r="AV25" s="673">
        <f t="shared" si="21"/>
        <v>0.60878789214660423</v>
      </c>
      <c r="AW25" s="42">
        <f t="shared" si="38"/>
        <v>0.21524996437692495</v>
      </c>
      <c r="AX25" s="42">
        <f t="shared" ref="AX25:AY27" si="48">(Q25-U25)/U25</f>
        <v>0.21524996437692495</v>
      </c>
      <c r="AY25" s="673">
        <f t="shared" si="48"/>
        <v>0.21675081435697213</v>
      </c>
      <c r="AZ25" s="42">
        <f t="shared" si="22"/>
        <v>0.13260882519441075</v>
      </c>
      <c r="BA25" s="42">
        <f t="shared" si="22"/>
        <v>6.9212602355501723E-2</v>
      </c>
      <c r="BB25" s="42">
        <f t="shared" si="22"/>
        <v>5.6149331198008426E-2</v>
      </c>
      <c r="BC25" s="42">
        <f t="shared" si="25"/>
        <v>-2.2052518639079869E-16</v>
      </c>
      <c r="BD25" s="42">
        <f t="shared" si="26"/>
        <v>-0.12028851642800738</v>
      </c>
      <c r="BE25" s="42">
        <f t="shared" si="27"/>
        <v>-0.11141547292324759</v>
      </c>
      <c r="BF25" s="507">
        <f t="shared" si="47"/>
        <v>0</v>
      </c>
      <c r="BG25" s="42">
        <f t="shared" si="47"/>
        <v>0.20413619536394242</v>
      </c>
      <c r="BH25" s="507">
        <f t="shared" si="47"/>
        <v>0.23812677933780291</v>
      </c>
      <c r="BI25" s="42">
        <f>(AF25-AJ25)/AJ25</f>
        <v>9.319525524316859E-4</v>
      </c>
      <c r="BJ25" s="42">
        <f t="shared" si="29"/>
        <v>9.319525524316859E-4</v>
      </c>
      <c r="BK25" s="368">
        <f t="shared" si="29"/>
        <v>-4.1639050971322186E-2</v>
      </c>
      <c r="BL25" s="785">
        <v>7.1105973516216855E-4</v>
      </c>
      <c r="BM25" s="824">
        <v>7.1130778769341212E-4</v>
      </c>
      <c r="BN25" s="824">
        <v>7.1250749514477406E-4</v>
      </c>
      <c r="BO25" s="42">
        <v>8.337169086781751E-4</v>
      </c>
      <c r="BP25" s="42">
        <v>7.3901676759893222E-4</v>
      </c>
      <c r="BQ25" s="42">
        <v>1.1393942522978061E-3</v>
      </c>
      <c r="BR25" s="42">
        <v>1.1393942522978061E-3</v>
      </c>
      <c r="BS25" s="42">
        <v>1.1406365151417376E-3</v>
      </c>
      <c r="BT25" s="368">
        <v>1.235476632231774E-3</v>
      </c>
    </row>
    <row r="26" spans="2:72" x14ac:dyDescent="0.25">
      <c r="B26" s="505" t="s">
        <v>20</v>
      </c>
      <c r="C26" s="703" t="s">
        <v>115</v>
      </c>
      <c r="D26" s="513">
        <v>6.5120199999999997</v>
      </c>
      <c r="E26" s="514">
        <v>6.8442318500000008</v>
      </c>
      <c r="F26" s="514">
        <v>6.2645958800000026</v>
      </c>
      <c r="G26" s="102">
        <f>F26/E26</f>
        <v>0.91531029592458968</v>
      </c>
      <c r="H26" s="513">
        <v>6.5120199999999997</v>
      </c>
      <c r="I26" s="514">
        <v>6.6479749099999985</v>
      </c>
      <c r="J26" s="514">
        <v>6.1111010500000003</v>
      </c>
      <c r="K26" s="102">
        <f t="shared" si="41"/>
        <v>0.91924249605809683</v>
      </c>
      <c r="L26" s="513">
        <v>6.5120199999999997</v>
      </c>
      <c r="M26" s="514">
        <v>6.5353778599999997</v>
      </c>
      <c r="N26" s="514">
        <v>6.0232057699999988</v>
      </c>
      <c r="O26" s="102">
        <f t="shared" si="42"/>
        <v>0.92163083742490737</v>
      </c>
      <c r="P26" s="513">
        <v>6.4618099999999998</v>
      </c>
      <c r="Q26" s="514">
        <v>6.4678111100000004</v>
      </c>
      <c r="R26" s="514">
        <v>5.2848614300000021</v>
      </c>
      <c r="S26" s="102">
        <f t="shared" si="43"/>
        <v>0.81710200562737245</v>
      </c>
      <c r="T26" s="513">
        <v>6.1370399999999998</v>
      </c>
      <c r="U26" s="514">
        <v>6.1389180899999998</v>
      </c>
      <c r="V26" s="514">
        <v>5.2387640200000005</v>
      </c>
      <c r="W26" s="102">
        <f t="shared" si="44"/>
        <v>0.85336926526739187</v>
      </c>
      <c r="X26" s="581">
        <v>5.7170199999999989</v>
      </c>
      <c r="Y26" s="514">
        <v>5.7334602199999987</v>
      </c>
      <c r="Z26" s="587">
        <v>5.1488946800000006</v>
      </c>
      <c r="AA26" s="102">
        <f t="shared" si="45"/>
        <v>0.89804315063338869</v>
      </c>
      <c r="AB26" s="581">
        <v>5.7170199999999998</v>
      </c>
      <c r="AC26" s="587">
        <v>5.7194785999999995</v>
      </c>
      <c r="AD26" s="587">
        <v>5.2727875099999997</v>
      </c>
      <c r="AE26" s="102">
        <f>AD26/AC26</f>
        <v>0.92190003298552425</v>
      </c>
      <c r="AF26" s="581">
        <v>5.7170199999999998</v>
      </c>
      <c r="AG26" s="587">
        <v>5.7312598000000001</v>
      </c>
      <c r="AH26" s="587">
        <v>5.2335874999999987</v>
      </c>
      <c r="AI26" s="368">
        <f>AH26/AG26</f>
        <v>0.91316528697582311</v>
      </c>
      <c r="AJ26" s="581">
        <v>5.9809099999999997</v>
      </c>
      <c r="AK26" s="587">
        <v>5.9864459500000002</v>
      </c>
      <c r="AL26" s="587">
        <v>5.2790518400000011</v>
      </c>
      <c r="AM26" s="507">
        <f>AL26/AK26</f>
        <v>0.88183404378686503</v>
      </c>
      <c r="AN26" s="785">
        <f t="shared" si="13"/>
        <v>0</v>
      </c>
      <c r="AO26" s="42">
        <f t="shared" si="14"/>
        <v>2.9521311776431226E-2</v>
      </c>
      <c r="AP26" s="673">
        <f t="shared" si="15"/>
        <v>2.5117377170518609E-2</v>
      </c>
      <c r="AQ26" s="42">
        <f t="shared" si="16"/>
        <v>0</v>
      </c>
      <c r="AR26" s="42">
        <f t="shared" si="17"/>
        <v>1.7228850789049691E-2</v>
      </c>
      <c r="AS26" s="673">
        <f t="shared" si="18"/>
        <v>1.4592773907506979E-2</v>
      </c>
      <c r="AT26" s="42">
        <f t="shared" si="19"/>
        <v>7.7702687018033441E-3</v>
      </c>
      <c r="AU26" s="42">
        <f t="shared" si="20"/>
        <v>1.0446617696601103E-2</v>
      </c>
      <c r="AV26" s="673">
        <f t="shared" si="21"/>
        <v>0.13970930927511499</v>
      </c>
      <c r="AW26" s="42">
        <f t="shared" si="38"/>
        <v>5.2919648560217955E-2</v>
      </c>
      <c r="AX26" s="42">
        <f t="shared" si="48"/>
        <v>5.357507873182922E-2</v>
      </c>
      <c r="AY26" s="673">
        <f t="shared" si="48"/>
        <v>8.7992911732644816E-3</v>
      </c>
      <c r="AZ26" s="42">
        <f t="shared" si="22"/>
        <v>7.3468345396727849E-2</v>
      </c>
      <c r="BA26" s="42">
        <f t="shared" si="22"/>
        <v>7.0717830845960103E-2</v>
      </c>
      <c r="BB26" s="42">
        <f t="shared" si="22"/>
        <v>1.7454103372726182E-2</v>
      </c>
      <c r="BC26" s="42">
        <f t="shared" si="25"/>
        <v>-1.5535688517796428E-16</v>
      </c>
      <c r="BD26" s="42">
        <f t="shared" si="26"/>
        <v>2.4445619920667491E-3</v>
      </c>
      <c r="BE26" s="42">
        <f t="shared" si="27"/>
        <v>-2.349664760148832E-2</v>
      </c>
      <c r="BF26" s="507">
        <f t="shared" si="47"/>
        <v>0</v>
      </c>
      <c r="BG26" s="42">
        <f t="shared" si="47"/>
        <v>-2.0556039005596295E-3</v>
      </c>
      <c r="BH26" s="507">
        <f t="shared" si="47"/>
        <v>7.4900840006976019E-3</v>
      </c>
      <c r="BI26" s="42">
        <f>(AF26-AJ26)/AJ26</f>
        <v>-4.4122048317062117E-2</v>
      </c>
      <c r="BJ26" s="42">
        <f t="shared" si="29"/>
        <v>-4.2627320472174331E-2</v>
      </c>
      <c r="BK26" s="368">
        <f t="shared" si="29"/>
        <v>-8.6122169999380636E-3</v>
      </c>
      <c r="BL26" s="785">
        <v>3.6577889097817653E-4</v>
      </c>
      <c r="BM26" s="824">
        <v>3.6590649260613534E-4</v>
      </c>
      <c r="BN26" s="824">
        <v>3.6652363859170762E-4</v>
      </c>
      <c r="BO26" s="42">
        <v>4.859093105283459E-4</v>
      </c>
      <c r="BP26" s="42">
        <v>4.9712006219518714E-4</v>
      </c>
      <c r="BQ26" s="42">
        <v>8.0867072474048837E-4</v>
      </c>
      <c r="BR26" s="42">
        <v>8.0867072474048837E-4</v>
      </c>
      <c r="BS26" s="42">
        <v>8.0955240515294825E-4</v>
      </c>
      <c r="BT26" s="368">
        <v>9.181937696463474E-4</v>
      </c>
    </row>
    <row r="27" spans="2:72" x14ac:dyDescent="0.25">
      <c r="B27" s="505" t="s">
        <v>21</v>
      </c>
      <c r="C27" s="703" t="s">
        <v>124</v>
      </c>
      <c r="D27" s="513">
        <v>1</v>
      </c>
      <c r="E27" s="514">
        <v>1</v>
      </c>
      <c r="F27" s="514">
        <v>0.66069259000000014</v>
      </c>
      <c r="G27" s="368">
        <f t="shared" ref="G27:G28" si="49">F27/E27</f>
        <v>0.66069259000000014</v>
      </c>
      <c r="H27" s="513">
        <v>1</v>
      </c>
      <c r="I27" s="514">
        <v>1</v>
      </c>
      <c r="J27" s="514">
        <v>0.74683543999999991</v>
      </c>
      <c r="K27" s="368">
        <f t="shared" si="41"/>
        <v>0.74683543999999991</v>
      </c>
      <c r="L27" s="513">
        <v>1</v>
      </c>
      <c r="M27" s="514">
        <v>1</v>
      </c>
      <c r="N27" s="514">
        <v>0.49618469000000004</v>
      </c>
      <c r="O27" s="368">
        <f t="shared" si="42"/>
        <v>0.49618469000000004</v>
      </c>
      <c r="P27" s="513">
        <v>1</v>
      </c>
      <c r="Q27" s="514">
        <v>1</v>
      </c>
      <c r="R27" s="514">
        <v>0.90223900000000001</v>
      </c>
      <c r="S27" s="368">
        <f t="shared" si="43"/>
        <v>0.90223900000000001</v>
      </c>
      <c r="T27" s="513">
        <v>1</v>
      </c>
      <c r="U27" s="514">
        <v>1</v>
      </c>
      <c r="V27" s="514">
        <v>5.8798459999999997E-2</v>
      </c>
      <c r="W27" s="368">
        <f t="shared" si="44"/>
        <v>5.8798459999999997E-2</v>
      </c>
      <c r="X27" s="581">
        <v>0.96</v>
      </c>
      <c r="Y27" s="514">
        <v>0.96</v>
      </c>
      <c r="Z27" s="587">
        <v>0.42023922999999996</v>
      </c>
      <c r="AA27" s="368">
        <f t="shared" si="45"/>
        <v>0.43774919791666667</v>
      </c>
      <c r="AB27" s="581">
        <v>0.96</v>
      </c>
      <c r="AC27" s="587">
        <v>0.96</v>
      </c>
      <c r="AD27" s="587">
        <v>0.69978391999999989</v>
      </c>
      <c r="AE27" s="368">
        <f>AD27/AC27</f>
        <v>0.72894158333333325</v>
      </c>
      <c r="AF27" s="581">
        <v>0.96</v>
      </c>
      <c r="AG27" s="587">
        <v>0.96</v>
      </c>
      <c r="AH27" s="587">
        <v>0.15924546000000001</v>
      </c>
      <c r="AI27" s="368">
        <f>AH27/AG27</f>
        <v>0.16588068750000001</v>
      </c>
      <c r="AJ27" s="581">
        <v>0.96</v>
      </c>
      <c r="AK27" s="587">
        <v>0.96</v>
      </c>
      <c r="AL27" s="587">
        <v>0.1794232</v>
      </c>
      <c r="AM27" s="507">
        <f>AL27/AK27</f>
        <v>0.18689916666666667</v>
      </c>
      <c r="AN27" s="785">
        <f t="shared" si="13"/>
        <v>0</v>
      </c>
      <c r="AO27" s="42">
        <f t="shared" si="14"/>
        <v>0</v>
      </c>
      <c r="AP27" s="673">
        <f t="shared" si="15"/>
        <v>-0.11534381657088981</v>
      </c>
      <c r="AQ27" s="42">
        <f t="shared" si="16"/>
        <v>0</v>
      </c>
      <c r="AR27" s="42">
        <f t="shared" si="17"/>
        <v>0</v>
      </c>
      <c r="AS27" s="673">
        <f t="shared" si="18"/>
        <v>0.50515615465684738</v>
      </c>
      <c r="AT27" s="42">
        <f t="shared" si="19"/>
        <v>0</v>
      </c>
      <c r="AU27" s="42">
        <f t="shared" si="20"/>
        <v>0</v>
      </c>
      <c r="AV27" s="673">
        <f t="shared" si="21"/>
        <v>-0.45005182662243592</v>
      </c>
      <c r="AW27" s="42">
        <f t="shared" si="38"/>
        <v>0</v>
      </c>
      <c r="AX27" s="42">
        <f t="shared" si="48"/>
        <v>0</v>
      </c>
      <c r="AY27" s="673">
        <f t="shared" si="48"/>
        <v>14.344602562720182</v>
      </c>
      <c r="AZ27" s="42">
        <f t="shared" si="22"/>
        <v>4.1666666666666706E-2</v>
      </c>
      <c r="BA27" s="42">
        <f t="shared" si="22"/>
        <v>4.1666666666666706E-2</v>
      </c>
      <c r="BB27" s="42">
        <f t="shared" si="22"/>
        <v>-0.86008336251710726</v>
      </c>
      <c r="BC27" s="42">
        <f t="shared" ref="BC27:BE27" si="50">(X27-AB27)/AB27</f>
        <v>0</v>
      </c>
      <c r="BD27" s="42">
        <f t="shared" si="50"/>
        <v>0</v>
      </c>
      <c r="BE27" s="42">
        <f t="shared" si="50"/>
        <v>-0.39947286871067283</v>
      </c>
      <c r="BF27" s="507">
        <f t="shared" si="47"/>
        <v>0</v>
      </c>
      <c r="BG27" s="42">
        <f t="shared" si="47"/>
        <v>0</v>
      </c>
      <c r="BH27" s="507">
        <f t="shared" si="47"/>
        <v>3.3943728128889816</v>
      </c>
      <c r="BI27" s="42">
        <f>(AF27-AJ27)/AJ27</f>
        <v>0</v>
      </c>
      <c r="BJ27" s="42">
        <f>(AG27-AK27)/AK27</f>
        <v>0</v>
      </c>
      <c r="BK27" s="368">
        <f>(AH27-AL27)/AL27</f>
        <v>-0.11245892392956985</v>
      </c>
      <c r="BL27" s="785">
        <v>5.6169804604128452E-5</v>
      </c>
      <c r="BM27" s="824">
        <v>5.618939938853618E-5</v>
      </c>
      <c r="BN27" s="824">
        <v>5.6284169672652669E-5</v>
      </c>
      <c r="BO27" s="42">
        <v>7.5197090370708196E-5</v>
      </c>
      <c r="BP27" s="42">
        <v>0</v>
      </c>
      <c r="BQ27" s="42">
        <v>1.3579170542535603E-4</v>
      </c>
      <c r="BR27" s="42">
        <v>1.3579170542535603E-4</v>
      </c>
      <c r="BS27" s="42">
        <v>1.3593975689202246E-4</v>
      </c>
      <c r="BT27" s="368">
        <v>1.4737991691239185E-4</v>
      </c>
    </row>
    <row r="28" spans="2:72" ht="15.75" thickBot="1" x14ac:dyDescent="0.3">
      <c r="B28" s="520" t="s">
        <v>380</v>
      </c>
      <c r="C28" s="706" t="s">
        <v>288</v>
      </c>
      <c r="D28" s="521">
        <v>4.47E-3</v>
      </c>
      <c r="E28" s="522">
        <v>0.13211239999999999</v>
      </c>
      <c r="F28" s="522">
        <v>0.13091455999999999</v>
      </c>
      <c r="G28" s="414">
        <f t="shared" si="49"/>
        <v>0.99093317508424639</v>
      </c>
      <c r="H28" s="521">
        <v>4.47E-3</v>
      </c>
      <c r="I28" s="522">
        <v>0.10823417</v>
      </c>
      <c r="J28" s="522">
        <v>4.5803330000000003E-2</v>
      </c>
      <c r="K28" s="414">
        <f t="shared" si="41"/>
        <v>0.42318733538585829</v>
      </c>
      <c r="L28" s="521">
        <v>4.47E-3</v>
      </c>
      <c r="M28" s="522">
        <v>0.11269875</v>
      </c>
      <c r="N28" s="522">
        <v>0</v>
      </c>
      <c r="O28" s="414">
        <f t="shared" si="42"/>
        <v>0</v>
      </c>
      <c r="P28" s="521">
        <v>0</v>
      </c>
      <c r="Q28" s="522">
        <v>4.4645800000000001E-3</v>
      </c>
      <c r="R28" s="522">
        <v>0</v>
      </c>
      <c r="S28" s="414">
        <f t="shared" si="43"/>
        <v>0</v>
      </c>
      <c r="T28" s="521">
        <v>0</v>
      </c>
      <c r="U28" s="522">
        <v>2.8275690000000003E-2</v>
      </c>
      <c r="V28" s="522">
        <v>0</v>
      </c>
      <c r="W28" s="414">
        <f t="shared" si="44"/>
        <v>0</v>
      </c>
      <c r="X28" s="163">
        <v>0</v>
      </c>
      <c r="Y28" s="532">
        <v>0</v>
      </c>
      <c r="Z28" s="164">
        <v>0</v>
      </c>
      <c r="AA28" s="414">
        <v>0</v>
      </c>
      <c r="AB28" s="163">
        <v>0</v>
      </c>
      <c r="AC28" s="164">
        <v>0</v>
      </c>
      <c r="AD28" s="164">
        <v>0</v>
      </c>
      <c r="AE28" s="414">
        <v>0</v>
      </c>
      <c r="AF28" s="163">
        <v>0</v>
      </c>
      <c r="AG28" s="164">
        <v>0</v>
      </c>
      <c r="AH28" s="164">
        <v>0</v>
      </c>
      <c r="AI28" s="589">
        <v>0</v>
      </c>
      <c r="AJ28" s="163">
        <v>0</v>
      </c>
      <c r="AK28" s="164">
        <v>0</v>
      </c>
      <c r="AL28" s="164">
        <v>0</v>
      </c>
      <c r="AM28" s="164">
        <v>0</v>
      </c>
      <c r="AN28" s="830">
        <f t="shared" si="13"/>
        <v>0</v>
      </c>
      <c r="AO28" s="288">
        <f t="shared" si="14"/>
        <v>0.22061637281461099</v>
      </c>
      <c r="AP28" s="820">
        <f t="shared" si="15"/>
        <v>1.8581886950140956</v>
      </c>
      <c r="AQ28" s="288">
        <f t="shared" si="16"/>
        <v>0</v>
      </c>
      <c r="AR28" s="288">
        <f t="shared" si="17"/>
        <v>-3.9615168757417413E-2</v>
      </c>
      <c r="AS28" s="164">
        <v>0</v>
      </c>
      <c r="AT28" s="288">
        <v>0</v>
      </c>
      <c r="AU28" s="288">
        <f t="shared" si="20"/>
        <v>24.242855990933077</v>
      </c>
      <c r="AV28" s="820">
        <v>0</v>
      </c>
      <c r="AW28" s="295">
        <v>0</v>
      </c>
      <c r="AX28" s="295">
        <v>0</v>
      </c>
      <c r="AY28" s="302">
        <v>0</v>
      </c>
      <c r="AZ28" s="295">
        <v>0</v>
      </c>
      <c r="BA28" s="295">
        <v>0</v>
      </c>
      <c r="BB28" s="302">
        <v>0</v>
      </c>
      <c r="BC28" s="295">
        <v>0</v>
      </c>
      <c r="BD28" s="295">
        <v>0</v>
      </c>
      <c r="BE28" s="302">
        <v>0</v>
      </c>
      <c r="BF28" s="302">
        <v>0</v>
      </c>
      <c r="BG28" s="532">
        <v>0</v>
      </c>
      <c r="BH28" s="302">
        <v>0</v>
      </c>
      <c r="BI28" s="302">
        <v>0</v>
      </c>
      <c r="BJ28" s="302">
        <v>0</v>
      </c>
      <c r="BK28" s="296">
        <v>0</v>
      </c>
      <c r="BL28" s="830">
        <v>2.5107902658045417E-7</v>
      </c>
      <c r="BM28" s="827">
        <v>2.5116661526675672E-7</v>
      </c>
      <c r="BN28" s="827">
        <v>2.5159023843675746E-7</v>
      </c>
      <c r="BO28" s="288">
        <v>7.5197090370708196E-5</v>
      </c>
      <c r="BP28" s="288">
        <v>0</v>
      </c>
      <c r="BQ28" s="288">
        <v>1.3579170542535603E-4</v>
      </c>
      <c r="BR28" s="288">
        <v>1.3579170542535603E-4</v>
      </c>
      <c r="BS28" s="288">
        <v>1.3593975689202246E-4</v>
      </c>
      <c r="BT28" s="414">
        <v>1.4737991691239185E-4</v>
      </c>
    </row>
    <row r="29" spans="2:72" x14ac:dyDescent="0.25">
      <c r="B29" s="700" t="s">
        <v>361</v>
      </c>
      <c r="AG29" s="41"/>
      <c r="AH29" s="41"/>
      <c r="BN29" s="40"/>
    </row>
    <row r="30" spans="2:72" x14ac:dyDescent="0.25">
      <c r="B30" s="700" t="s">
        <v>360</v>
      </c>
      <c r="D30" s="41"/>
      <c r="E30" s="41"/>
      <c r="F30" s="41"/>
      <c r="H30" s="41"/>
      <c r="I30" s="41"/>
      <c r="J30" s="41"/>
      <c r="L30" s="41"/>
      <c r="M30" s="41"/>
      <c r="N30" s="41"/>
      <c r="P30" s="41"/>
      <c r="Q30" s="41"/>
      <c r="R30" s="41"/>
      <c r="T30" s="41"/>
      <c r="U30" s="41"/>
      <c r="V30" s="41"/>
      <c r="X30" s="41"/>
      <c r="Y30" s="41"/>
      <c r="Z30" s="41"/>
      <c r="AB30" s="41"/>
      <c r="AC30" s="41"/>
      <c r="AD30" s="41"/>
    </row>
    <row r="31" spans="2:72" x14ac:dyDescent="0.25">
      <c r="D31" s="41"/>
      <c r="E31" s="41"/>
      <c r="F31" s="41"/>
      <c r="H31" s="41"/>
      <c r="I31" s="41"/>
      <c r="J31" s="41"/>
      <c r="L31" s="41"/>
      <c r="M31" s="41"/>
      <c r="N31" s="41"/>
      <c r="P31" s="41"/>
      <c r="Q31" s="41"/>
      <c r="R31" s="41"/>
      <c r="T31" s="41"/>
      <c r="U31" s="41"/>
      <c r="V31" s="41"/>
      <c r="X31" s="41"/>
      <c r="Y31" s="41"/>
      <c r="Z31" s="41"/>
      <c r="AB31" s="41"/>
      <c r="AC31" s="41"/>
      <c r="AD31" s="41"/>
    </row>
    <row r="32" spans="2:72" x14ac:dyDescent="0.25">
      <c r="B32" s="1" t="s">
        <v>156</v>
      </c>
      <c r="D32" s="41"/>
      <c r="E32" s="41"/>
      <c r="F32" s="41"/>
      <c r="H32" s="41"/>
      <c r="I32" s="41"/>
      <c r="J32" s="41"/>
      <c r="L32" s="41"/>
      <c r="M32" s="41"/>
      <c r="N32" s="41"/>
      <c r="P32" s="41"/>
      <c r="Q32" s="41"/>
      <c r="R32" s="41"/>
      <c r="T32" s="41"/>
      <c r="U32" s="41"/>
      <c r="V32" s="41"/>
      <c r="X32" s="41"/>
      <c r="Y32" s="41"/>
      <c r="Z32" s="41"/>
      <c r="AB32" s="41"/>
      <c r="AC32" s="41"/>
      <c r="AD32" s="41"/>
    </row>
    <row r="33" spans="2:74" ht="15.75" thickBot="1" x14ac:dyDescent="0.3">
      <c r="B33" s="5" t="s">
        <v>136</v>
      </c>
      <c r="D33" s="41"/>
      <c r="E33" s="41"/>
      <c r="F33" s="41"/>
      <c r="H33" s="41"/>
      <c r="I33" s="41"/>
      <c r="J33" s="41"/>
      <c r="L33" s="41"/>
      <c r="M33" s="41"/>
      <c r="N33" s="41"/>
      <c r="P33" s="41"/>
      <c r="Q33" s="41"/>
      <c r="R33" s="41"/>
      <c r="T33" s="41"/>
      <c r="U33" s="41"/>
      <c r="V33" s="41"/>
      <c r="X33" s="41"/>
      <c r="Y33" s="41"/>
      <c r="Z33" s="41"/>
      <c r="AB33" s="41"/>
      <c r="AC33" s="41"/>
      <c r="AD33" s="41"/>
    </row>
    <row r="34" spans="2:74" ht="21" customHeight="1" x14ac:dyDescent="0.25">
      <c r="B34" s="1017" t="s">
        <v>122</v>
      </c>
      <c r="C34" s="1018"/>
      <c r="D34" s="1019" t="s">
        <v>493</v>
      </c>
      <c r="E34" s="1020"/>
      <c r="F34" s="1020"/>
      <c r="G34" s="1021"/>
      <c r="H34" s="1019">
        <v>2024</v>
      </c>
      <c r="I34" s="1020"/>
      <c r="J34" s="1020"/>
      <c r="K34" s="1021"/>
      <c r="L34" s="1019">
        <v>2023</v>
      </c>
      <c r="M34" s="1020"/>
      <c r="N34" s="1020"/>
      <c r="O34" s="1021"/>
      <c r="P34" s="1019">
        <v>2022</v>
      </c>
      <c r="Q34" s="1020"/>
      <c r="R34" s="1020"/>
      <c r="S34" s="1021"/>
      <c r="T34" s="1019">
        <v>2021</v>
      </c>
      <c r="U34" s="1020"/>
      <c r="V34" s="1020"/>
      <c r="W34" s="1021"/>
      <c r="X34" s="1019">
        <v>2020</v>
      </c>
      <c r="Y34" s="1020"/>
      <c r="Z34" s="1020"/>
      <c r="AA34" s="1021"/>
      <c r="AB34" s="1019">
        <v>2019</v>
      </c>
      <c r="AC34" s="1020"/>
      <c r="AD34" s="1020"/>
      <c r="AE34" s="1021"/>
      <c r="AF34" s="1019">
        <v>2018</v>
      </c>
      <c r="AG34" s="1020"/>
      <c r="AH34" s="1020"/>
      <c r="AI34" s="1021"/>
      <c r="AJ34" s="1019">
        <v>2017</v>
      </c>
      <c r="AK34" s="1020"/>
      <c r="AL34" s="1020"/>
      <c r="AM34" s="1022"/>
      <c r="AN34" s="1031" t="s">
        <v>209</v>
      </c>
      <c r="AO34" s="1032"/>
      <c r="AP34" s="1032"/>
      <c r="AQ34" s="1032"/>
      <c r="AR34" s="1032"/>
      <c r="AS34" s="1032"/>
      <c r="AT34" s="1032"/>
      <c r="AU34" s="1032"/>
      <c r="AV34" s="1032"/>
      <c r="AW34" s="1032"/>
      <c r="AX34" s="1032"/>
      <c r="AY34" s="1032"/>
      <c r="AZ34" s="1032"/>
      <c r="BA34" s="1032"/>
      <c r="BB34" s="1032"/>
      <c r="BC34" s="1032"/>
      <c r="BD34" s="1032"/>
      <c r="BE34" s="1032"/>
      <c r="BF34" s="1032"/>
      <c r="BG34" s="1032"/>
      <c r="BH34" s="1032"/>
      <c r="BI34" s="912"/>
      <c r="BJ34" s="912"/>
      <c r="BK34" s="913"/>
    </row>
    <row r="35" spans="2:74" ht="36.4" customHeight="1" x14ac:dyDescent="0.25">
      <c r="B35" s="1026" t="s">
        <v>164</v>
      </c>
      <c r="C35" s="1027"/>
      <c r="D35" s="1023" t="s">
        <v>107</v>
      </c>
      <c r="E35" s="1008" t="s">
        <v>108</v>
      </c>
      <c r="F35" s="1014" t="s">
        <v>50</v>
      </c>
      <c r="G35" s="1024" t="s">
        <v>148</v>
      </c>
      <c r="H35" s="1023" t="s">
        <v>107</v>
      </c>
      <c r="I35" s="1008" t="s">
        <v>108</v>
      </c>
      <c r="J35" s="1014" t="s">
        <v>50</v>
      </c>
      <c r="K35" s="1024" t="s">
        <v>148</v>
      </c>
      <c r="L35" s="1023" t="s">
        <v>119</v>
      </c>
      <c r="M35" s="1008" t="s">
        <v>120</v>
      </c>
      <c r="N35" s="1014" t="s">
        <v>53</v>
      </c>
      <c r="O35" s="1024" t="s">
        <v>149</v>
      </c>
      <c r="P35" s="1023" t="s">
        <v>142</v>
      </c>
      <c r="Q35" s="1008" t="s">
        <v>143</v>
      </c>
      <c r="R35" s="1014" t="s">
        <v>56</v>
      </c>
      <c r="S35" s="1024" t="s">
        <v>150</v>
      </c>
      <c r="T35" s="1023" t="s">
        <v>187</v>
      </c>
      <c r="U35" s="1008" t="s">
        <v>188</v>
      </c>
      <c r="V35" s="1014" t="s">
        <v>180</v>
      </c>
      <c r="W35" s="1024" t="s">
        <v>181</v>
      </c>
      <c r="X35" s="1023" t="s">
        <v>280</v>
      </c>
      <c r="Y35" s="1008" t="s">
        <v>281</v>
      </c>
      <c r="Z35" s="1014" t="s">
        <v>233</v>
      </c>
      <c r="AA35" s="1024" t="s">
        <v>282</v>
      </c>
      <c r="AB35" s="1023" t="s">
        <v>300</v>
      </c>
      <c r="AC35" s="1008" t="s">
        <v>301</v>
      </c>
      <c r="AD35" s="1014" t="s">
        <v>291</v>
      </c>
      <c r="AE35" s="1024" t="s">
        <v>302</v>
      </c>
      <c r="AF35" s="1023" t="s">
        <v>395</v>
      </c>
      <c r="AG35" s="1008" t="s">
        <v>396</v>
      </c>
      <c r="AH35" s="1014" t="s">
        <v>388</v>
      </c>
      <c r="AI35" s="1011" t="s">
        <v>397</v>
      </c>
      <c r="AJ35" s="1023" t="s">
        <v>480</v>
      </c>
      <c r="AK35" s="1008" t="s">
        <v>481</v>
      </c>
      <c r="AL35" s="1014" t="s">
        <v>418</v>
      </c>
      <c r="AM35" s="1011" t="s">
        <v>419</v>
      </c>
      <c r="AN35" s="942" t="s">
        <v>494</v>
      </c>
      <c r="AO35" s="943" t="s">
        <v>495</v>
      </c>
      <c r="AP35" s="1004" t="s">
        <v>496</v>
      </c>
      <c r="AQ35" s="943" t="s">
        <v>488</v>
      </c>
      <c r="AR35" s="943" t="s">
        <v>489</v>
      </c>
      <c r="AS35" s="1004" t="s">
        <v>490</v>
      </c>
      <c r="AT35" s="943" t="s">
        <v>420</v>
      </c>
      <c r="AU35" s="943" t="s">
        <v>421</v>
      </c>
      <c r="AV35" s="1004" t="s">
        <v>422</v>
      </c>
      <c r="AW35" s="943" t="s">
        <v>423</v>
      </c>
      <c r="AX35" s="943" t="s">
        <v>424</v>
      </c>
      <c r="AY35" s="1004" t="s">
        <v>425</v>
      </c>
      <c r="AZ35" s="943" t="s">
        <v>426</v>
      </c>
      <c r="BA35" s="943" t="s">
        <v>427</v>
      </c>
      <c r="BB35" s="1004" t="s">
        <v>428</v>
      </c>
      <c r="BC35" s="943" t="s">
        <v>482</v>
      </c>
      <c r="BD35" s="943" t="s">
        <v>483</v>
      </c>
      <c r="BE35" s="1004" t="s">
        <v>484</v>
      </c>
      <c r="BF35" s="943" t="s">
        <v>429</v>
      </c>
      <c r="BG35" s="943" t="s">
        <v>485</v>
      </c>
      <c r="BH35" s="943" t="s">
        <v>430</v>
      </c>
      <c r="BI35" s="943" t="s">
        <v>431</v>
      </c>
      <c r="BJ35" s="943" t="s">
        <v>432</v>
      </c>
      <c r="BK35" s="1001" t="s">
        <v>433</v>
      </c>
    </row>
    <row r="36" spans="2:74" ht="19.5" customHeight="1" thickBot="1" x14ac:dyDescent="0.3">
      <c r="B36" s="97" t="s">
        <v>92</v>
      </c>
      <c r="C36" s="98" t="s">
        <v>10</v>
      </c>
      <c r="D36" s="932"/>
      <c r="E36" s="934"/>
      <c r="F36" s="964"/>
      <c r="G36" s="1025"/>
      <c r="H36" s="932"/>
      <c r="I36" s="934"/>
      <c r="J36" s="964"/>
      <c r="K36" s="1025"/>
      <c r="L36" s="932"/>
      <c r="M36" s="934"/>
      <c r="N36" s="964"/>
      <c r="O36" s="1025"/>
      <c r="P36" s="932"/>
      <c r="Q36" s="934"/>
      <c r="R36" s="964"/>
      <c r="S36" s="1025"/>
      <c r="T36" s="932"/>
      <c r="U36" s="934"/>
      <c r="V36" s="964"/>
      <c r="W36" s="1025"/>
      <c r="X36" s="932"/>
      <c r="Y36" s="934"/>
      <c r="Z36" s="964"/>
      <c r="AA36" s="1025"/>
      <c r="AB36" s="932"/>
      <c r="AC36" s="934"/>
      <c r="AD36" s="964"/>
      <c r="AE36" s="1025"/>
      <c r="AF36" s="932"/>
      <c r="AG36" s="934"/>
      <c r="AH36" s="964"/>
      <c r="AI36" s="964"/>
      <c r="AJ36" s="932"/>
      <c r="AK36" s="934"/>
      <c r="AL36" s="964"/>
      <c r="AM36" s="964"/>
      <c r="AN36" s="1030"/>
      <c r="AO36" s="1003"/>
      <c r="AP36" s="1005"/>
      <c r="AQ36" s="1003"/>
      <c r="AR36" s="1003"/>
      <c r="AS36" s="1005"/>
      <c r="AT36" s="1003"/>
      <c r="AU36" s="1003"/>
      <c r="AV36" s="1005"/>
      <c r="AW36" s="1003"/>
      <c r="AX36" s="1003"/>
      <c r="AY36" s="1005"/>
      <c r="AZ36" s="1003"/>
      <c r="BA36" s="1003"/>
      <c r="BB36" s="1005"/>
      <c r="BC36" s="1003"/>
      <c r="BD36" s="1003"/>
      <c r="BE36" s="1005"/>
      <c r="BF36" s="1003"/>
      <c r="BG36" s="1003"/>
      <c r="BH36" s="1003"/>
      <c r="BI36" s="1003"/>
      <c r="BJ36" s="1003"/>
      <c r="BK36" s="1002"/>
    </row>
    <row r="37" spans="2:74" ht="15.75" customHeight="1" thickBot="1" x14ac:dyDescent="0.3">
      <c r="B37" s="1015" t="s">
        <v>224</v>
      </c>
      <c r="C37" s="1016"/>
      <c r="D37" s="103">
        <f>D38+D142</f>
        <v>2027.8662000000002</v>
      </c>
      <c r="E37" s="104">
        <f>E38+E142</f>
        <v>2435.4218169300002</v>
      </c>
      <c r="F37" s="584">
        <f>F38+F142</f>
        <v>1987.3839300800003</v>
      </c>
      <c r="G37" s="519">
        <f>F37/E37</f>
        <v>0.81603273661448128</v>
      </c>
      <c r="H37" s="103">
        <f>H38+H142</f>
        <v>2027.8662000000002</v>
      </c>
      <c r="I37" s="104">
        <f>I38+I142</f>
        <v>2428.59043006</v>
      </c>
      <c r="J37" s="584">
        <f>J38+J142</f>
        <v>1924.3236511300001</v>
      </c>
      <c r="K37" s="519">
        <f>J37/I37</f>
        <v>0.79236236267407933</v>
      </c>
      <c r="L37" s="103">
        <f>L38+L142</f>
        <v>2025.8262000000002</v>
      </c>
      <c r="M37" s="104">
        <f>M38+M142</f>
        <v>2418.7130161099999</v>
      </c>
      <c r="N37" s="584">
        <f>N38+N142</f>
        <v>1917.7672412700001</v>
      </c>
      <c r="O37" s="519">
        <f>N37/M37</f>
        <v>0.79288746887149619</v>
      </c>
      <c r="P37" s="103">
        <f>P38+P142</f>
        <v>2030.69481</v>
      </c>
      <c r="Q37" s="104">
        <f>Q38+Q142</f>
        <v>2358.4996418700007</v>
      </c>
      <c r="R37" s="584">
        <f>R38+R142</f>
        <v>1779.8265537500004</v>
      </c>
      <c r="S37" s="519">
        <f>R37/Q37</f>
        <v>0.75464355480623113</v>
      </c>
      <c r="T37" s="103">
        <f>T38+T142</f>
        <v>1812.9737600000003</v>
      </c>
      <c r="U37" s="104">
        <f>U38+U142</f>
        <v>1892.7235980000003</v>
      </c>
      <c r="V37" s="584">
        <f>V38+V142</f>
        <v>1522.15887527</v>
      </c>
      <c r="W37" s="519">
        <f>V37/U37</f>
        <v>0.80421614486047088</v>
      </c>
      <c r="X37" s="103">
        <f>X38+X142</f>
        <v>1333.6940899999997</v>
      </c>
      <c r="Y37" s="104">
        <f>Y38+Y142</f>
        <v>1663.86304088</v>
      </c>
      <c r="Z37" s="104">
        <f>Z38+Z142</f>
        <v>1430.8928817599997</v>
      </c>
      <c r="AA37" s="380">
        <f>Z37/Y37</f>
        <v>0.85998237030568048</v>
      </c>
      <c r="AB37" s="103">
        <f>AB38+AB142</f>
        <v>1333.6940899999997</v>
      </c>
      <c r="AC37" s="104">
        <f>AC38+AC142</f>
        <v>1471.6160682299999</v>
      </c>
      <c r="AD37" s="104">
        <f>AD38+AD142</f>
        <v>1319.9601188199997</v>
      </c>
      <c r="AE37" s="380">
        <f>AD37/AC37</f>
        <v>0.89694598157493222</v>
      </c>
      <c r="AF37" s="103">
        <f>AF38+AF142</f>
        <v>1335.5696599999997</v>
      </c>
      <c r="AG37" s="104">
        <f>AG38+AG142</f>
        <v>1453.6014313199998</v>
      </c>
      <c r="AH37" s="104">
        <f>AH38+AH142</f>
        <v>1243.8926402300001</v>
      </c>
      <c r="AI37" s="380">
        <f>AH37/AG37</f>
        <v>0.85573157361329411</v>
      </c>
      <c r="AJ37" s="103">
        <f>AJ38+AJ142</f>
        <v>1273.6175399999997</v>
      </c>
      <c r="AK37" s="104">
        <f>AK38+AK142</f>
        <v>1407.7798906599999</v>
      </c>
      <c r="AL37" s="104">
        <f>AL38+AL142</f>
        <v>1267.35485412</v>
      </c>
      <c r="AM37" s="384">
        <f>AL37/AK37</f>
        <v>0.9002507157037416</v>
      </c>
      <c r="AN37" s="781">
        <f>(D37-H37)/H37</f>
        <v>0</v>
      </c>
      <c r="AO37" s="287">
        <f>(E37-I37)/I37</f>
        <v>2.8129019967485474E-3</v>
      </c>
      <c r="AP37" s="379">
        <f>(F37-J37)/J37</f>
        <v>3.277010024429617E-2</v>
      </c>
      <c r="AQ37" s="379">
        <f>(H37-L37)/L37</f>
        <v>1.0069965528138414E-3</v>
      </c>
      <c r="AR37" s="287">
        <f>(I37-M37)/M37</f>
        <v>4.0837477965392924E-3</v>
      </c>
      <c r="AS37" s="379">
        <f>(J37-N37)/N37</f>
        <v>3.4187724760895329E-3</v>
      </c>
      <c r="AT37" s="379">
        <f>(L37-P37)/P37</f>
        <v>-2.3975094514570422E-3</v>
      </c>
      <c r="AU37" s="287">
        <f>(M37-Q37)/Q37</f>
        <v>2.5530372432983454E-2</v>
      </c>
      <c r="AV37" s="287">
        <f>(N37-R37)/R37</f>
        <v>7.7502320228544752E-2</v>
      </c>
      <c r="AW37" s="379">
        <f>(P37-T37)/T37</f>
        <v>0.12009056876807726</v>
      </c>
      <c r="AX37" s="287">
        <f t="shared" ref="AX37:AY38" si="51">(Q37-U37)/U37</f>
        <v>0.24608772478040417</v>
      </c>
      <c r="AY37" s="287">
        <f t="shared" si="51"/>
        <v>0.16927778214629233</v>
      </c>
      <c r="AZ37" s="287">
        <f>(T37-X37)/X37</f>
        <v>0.35936252068118613</v>
      </c>
      <c r="BA37" s="287">
        <f>(U37-Y37)/Y37</f>
        <v>0.13754771366215232</v>
      </c>
      <c r="BB37" s="287">
        <f>(V37-Z37)/Z37</f>
        <v>6.3782547717857824E-2</v>
      </c>
      <c r="BC37" s="287">
        <f>(X37-AB37)/AB37</f>
        <v>0</v>
      </c>
      <c r="BD37" s="379">
        <f>(Y37-AC37)/AC37</f>
        <v>0.13063663600875666</v>
      </c>
      <c r="BE37" s="384">
        <f>(Z37-AD37)/AD37</f>
        <v>8.4042511101903722E-2</v>
      </c>
      <c r="BF37" s="287">
        <f t="shared" ref="BF37:BH38" si="52">(AB37-AF37)/AF37</f>
        <v>-1.4043221077663036E-3</v>
      </c>
      <c r="BG37" s="379">
        <f t="shared" si="52"/>
        <v>1.2393106199435382E-2</v>
      </c>
      <c r="BH37" s="384">
        <f t="shared" si="52"/>
        <v>6.1152768438226687E-2</v>
      </c>
      <c r="BI37" s="287">
        <f t="shared" ref="BI37:BK38" si="53">(AF37-AJ37)/AJ37</f>
        <v>4.8642640395797264E-2</v>
      </c>
      <c r="BJ37" s="379">
        <f t="shared" si="53"/>
        <v>3.2548796132126724E-2</v>
      </c>
      <c r="BK37" s="380">
        <f t="shared" si="53"/>
        <v>-1.8512742357617861E-2</v>
      </c>
    </row>
    <row r="38" spans="2:74" ht="15.75" customHeight="1" thickBot="1" x14ac:dyDescent="0.3">
      <c r="B38" s="1012" t="s">
        <v>362</v>
      </c>
      <c r="C38" s="1013"/>
      <c r="D38" s="103">
        <f>D39+D50+D94+D105+D110+D121+D126+D137</f>
        <v>2003.1719600000001</v>
      </c>
      <c r="E38" s="104">
        <f>E39+E50+E94+E105+E110+E121+E126+E137</f>
        <v>2404.20785441</v>
      </c>
      <c r="F38" s="584">
        <f>F39+F50+F94+F105+F110+F121+F126+F137</f>
        <v>1962.1237725400003</v>
      </c>
      <c r="G38" s="519">
        <f>F38/E38</f>
        <v>0.81612068979015606</v>
      </c>
      <c r="H38" s="103">
        <f>H39+H50+H94+H105+H110+H121+H126+H137</f>
        <v>2003.1719600000001</v>
      </c>
      <c r="I38" s="104">
        <f>I39+I50+I94+I105+I110+I121+I126+I137</f>
        <v>2399.5552999000001</v>
      </c>
      <c r="J38" s="584">
        <f>J39+J50+J94+J105+J110+J121+J126+J137</f>
        <v>1898.1273146600001</v>
      </c>
      <c r="K38" s="519">
        <f>J38/I38</f>
        <v>0.79103295295553444</v>
      </c>
      <c r="L38" s="103">
        <f>L39+L50+L94+L105+L110+L121+L126+L137</f>
        <v>2001.1319600000002</v>
      </c>
      <c r="M38" s="104">
        <f>M39+M50+M94+M105+M110+M121+M126+M137</f>
        <v>2390.5492441900001</v>
      </c>
      <c r="N38" s="584">
        <f>N39+N50+N94+N105+N110+N121+N126+N137</f>
        <v>1893.5159689200002</v>
      </c>
      <c r="O38" s="519">
        <f>N38/M38</f>
        <v>0.7920840675095937</v>
      </c>
      <c r="P38" s="103">
        <v>2007.75099</v>
      </c>
      <c r="Q38" s="104">
        <v>2335.4633856000005</v>
      </c>
      <c r="R38" s="584">
        <v>1761.1894056900003</v>
      </c>
      <c r="S38" s="519">
        <f>R38/Q38</f>
        <v>0.75410705068173689</v>
      </c>
      <c r="T38" s="103">
        <f>T39+T50+T94+T110+T121+T55+T66+T69+T80+T83+T126+T137</f>
        <v>1792.5034300000002</v>
      </c>
      <c r="U38" s="104">
        <f>U39+U50+U94+U110+U121+U55+U66+U69+U80+U83+U126+U137</f>
        <v>1872.2231142200003</v>
      </c>
      <c r="V38" s="584">
        <f>V39+V50+V94+V110+V121+V55+V66+V69+V80+V83+V126+V137</f>
        <v>1505.86448083</v>
      </c>
      <c r="W38" s="519">
        <f>V38/U38</f>
        <v>0.80431892406016392</v>
      </c>
      <c r="X38" s="103">
        <f>X39+X50+X94+X110+X121+X55+X66+X69+X80+X83+X126+X137</f>
        <v>1314.9415499999998</v>
      </c>
      <c r="Y38" s="104">
        <f>Y39+Y50+Y94+Y110+Y121+Y55+Y66+Y69+Y80+Y83+Y126+Y137</f>
        <v>1644.6164529499999</v>
      </c>
      <c r="Z38" s="104">
        <f>Z39+Z50+Z94+Z110+Z121+Z55+Z66+Z69+Z80+Z83+Z126+Z137</f>
        <v>1415.2258673399997</v>
      </c>
      <c r="AA38" s="380">
        <f>Z38/Y38</f>
        <v>0.86052031450948019</v>
      </c>
      <c r="AB38" s="103">
        <f>AB39+AB94+AB110+AB55+AB69+AB83+AB126</f>
        <v>1314.9415499999998</v>
      </c>
      <c r="AC38" s="104">
        <f>AC39+AC94+AC110+AC55+AC69+AC83+AC126</f>
        <v>1451.2167280799999</v>
      </c>
      <c r="AD38" s="104">
        <f>AD39+AD94+AD110+AD55+AD69+AD83+AD126</f>
        <v>1303.1277850099998</v>
      </c>
      <c r="AE38" s="380">
        <f>AD38/AC38</f>
        <v>0.89795532245143983</v>
      </c>
      <c r="AF38" s="103">
        <f>AF39+AF94+AF110+AF55+AF69+AF83+AF126</f>
        <v>1316.8171199999997</v>
      </c>
      <c r="AG38" s="104">
        <f>AG39+AG94+AG110+AG55+AG69+AG83+AG126</f>
        <v>1434.8258931299999</v>
      </c>
      <c r="AH38" s="104">
        <f>AH39+AH94+AH110+AH55+AH69+AH83+AH126</f>
        <v>1229.39656913</v>
      </c>
      <c r="AI38" s="380">
        <f>AH38/AG38</f>
        <v>0.85682630555832362</v>
      </c>
      <c r="AJ38" s="103">
        <f>AJ39+AJ94+AJ110+AJ55+AJ69+AJ83+AJ126</f>
        <v>1254.6909899999998</v>
      </c>
      <c r="AK38" s="104">
        <f>AK39+AK94+AK110+AK55+AK69+AK83+AK126</f>
        <v>1388.8156361099998</v>
      </c>
      <c r="AL38" s="104">
        <f>AL39+AL94+AL110+AL55+AL69+AL83+AL126</f>
        <v>1252.25702735</v>
      </c>
      <c r="AM38" s="384">
        <f>AL38/AK38</f>
        <v>0.90167261570981927</v>
      </c>
      <c r="AN38" s="781">
        <f t="shared" ref="AN38:AN101" si="54">(D38-H38)/H38</f>
        <v>0</v>
      </c>
      <c r="AO38" s="287">
        <f t="shared" ref="AO38:AO101" si="55">(E38-I38)/I38</f>
        <v>1.938923645641231E-3</v>
      </c>
      <c r="AP38" s="379">
        <f t="shared" ref="AP38:AP101" si="56">(F38-J38)/J38</f>
        <v>3.3715577130011165E-2</v>
      </c>
      <c r="AQ38" s="379">
        <f t="shared" ref="AQ38:AQ101" si="57">(H38-L38)/L38</f>
        <v>1.0194230269551857E-3</v>
      </c>
      <c r="AR38" s="287">
        <f t="shared" ref="AR38:AR101" si="58">(I38-M38)/M38</f>
        <v>3.7673583725114246E-3</v>
      </c>
      <c r="AS38" s="379">
        <f t="shared" ref="AS38:AS101" si="59">(J38-N38)/N38</f>
        <v>2.4353350146976024E-3</v>
      </c>
      <c r="AT38" s="379">
        <f t="shared" ref="AT38:AT101" si="60">(L38-P38)/P38</f>
        <v>-3.2967385064020509E-3</v>
      </c>
      <c r="AU38" s="287">
        <f t="shared" ref="AU38:AU101" si="61">(M38-Q38)/Q38</f>
        <v>2.3586693300202417E-2</v>
      </c>
      <c r="AV38" s="287">
        <f t="shared" ref="AV38:AV101" si="62">(N38-R38)/R38</f>
        <v>7.5134771309935802E-2</v>
      </c>
      <c r="AW38" s="379">
        <f>(P38-T38)/T38</f>
        <v>0.1200820910005175</v>
      </c>
      <c r="AX38" s="287">
        <f t="shared" si="51"/>
        <v>0.24742792024175703</v>
      </c>
      <c r="AY38" s="287">
        <f t="shared" si="51"/>
        <v>0.16955372021210743</v>
      </c>
      <c r="AZ38" s="287">
        <f t="shared" ref="AZ38:AZ102" si="63">(T38-X38)/X38</f>
        <v>0.36318107067192495</v>
      </c>
      <c r="BA38" s="287">
        <f t="shared" ref="BA38:BA102" si="64">(U38-Y38)/Y38</f>
        <v>0.13839498009504597</v>
      </c>
      <c r="BB38" s="287">
        <f t="shared" ref="BB38:BB102" si="65">(V38-Z38)/Z38</f>
        <v>6.4045334092402484E-2</v>
      </c>
      <c r="BC38" s="287">
        <f t="shared" ref="BC38:BC49" si="66">(X38-AB38)/AB38</f>
        <v>0</v>
      </c>
      <c r="BD38" s="379">
        <f t="shared" ref="BD38:BE120" si="67">(Y38-AC38)/AC38</f>
        <v>0.13326729297413295</v>
      </c>
      <c r="BE38" s="384">
        <f t="shared" si="67"/>
        <v>8.6022325377046349E-2</v>
      </c>
      <c r="BF38" s="287">
        <f t="shared" si="52"/>
        <v>-1.4243207895109425E-3</v>
      </c>
      <c r="BG38" s="379">
        <f t="shared" si="52"/>
        <v>1.1423570642598472E-2</v>
      </c>
      <c r="BH38" s="384">
        <f t="shared" si="52"/>
        <v>5.9973500602963907E-2</v>
      </c>
      <c r="BI38" s="287">
        <f t="shared" si="53"/>
        <v>4.9515084188179181E-2</v>
      </c>
      <c r="BJ38" s="379">
        <f t="shared" si="53"/>
        <v>3.3129132351125079E-2</v>
      </c>
      <c r="BK38" s="380">
        <f t="shared" si="53"/>
        <v>-1.8255404218714487E-2</v>
      </c>
    </row>
    <row r="39" spans="2:74" x14ac:dyDescent="0.25">
      <c r="B39" s="109" t="s">
        <v>2</v>
      </c>
      <c r="C39" s="110" t="s">
        <v>365</v>
      </c>
      <c r="D39" s="802">
        <f>D46+D49</f>
        <v>1060.0962900000002</v>
      </c>
      <c r="E39" s="803">
        <f>E46+E49</f>
        <v>1366.8247934400001</v>
      </c>
      <c r="F39" s="779">
        <f>F46+F49</f>
        <v>1203.6066591400001</v>
      </c>
      <c r="G39" s="365">
        <f t="shared" ref="G39:G45" si="68">F39/E39</f>
        <v>0.88058591336405634</v>
      </c>
      <c r="H39" s="802">
        <f>H46+H49</f>
        <v>1060.0962900000002</v>
      </c>
      <c r="I39" s="803">
        <f>I46+I49</f>
        <v>1272.5394959800001</v>
      </c>
      <c r="J39" s="779">
        <f>J46+J49</f>
        <v>1083.7042447300003</v>
      </c>
      <c r="K39" s="365">
        <f t="shared" ref="K39:K45" si="69">J39/I39</f>
        <v>0.85160755179187952</v>
      </c>
      <c r="L39" s="802">
        <f>L46+L49</f>
        <v>1060.0962900000002</v>
      </c>
      <c r="M39" s="803">
        <f>M46+M49</f>
        <v>1195.2170642399999</v>
      </c>
      <c r="N39" s="779">
        <f>N46+N49</f>
        <v>1064.0251328300001</v>
      </c>
      <c r="O39" s="365">
        <f t="shared" ref="O39:O45" si="70">N39/M39</f>
        <v>0.89023589493894939</v>
      </c>
      <c r="P39" s="802">
        <f>P46+P49</f>
        <v>1041.8489299999999</v>
      </c>
      <c r="Q39" s="803">
        <f>Q46+Q49</f>
        <v>1161.6657792400001</v>
      </c>
      <c r="R39" s="779">
        <f>R46+R49</f>
        <v>967.50269723000008</v>
      </c>
      <c r="S39" s="365">
        <f t="shared" ref="S39:S45" si="71">R39/Q39</f>
        <v>0.83285805136049729</v>
      </c>
      <c r="T39" s="441">
        <f>T46+T49</f>
        <v>756.90064000000007</v>
      </c>
      <c r="U39" s="447">
        <f>U46+U49</f>
        <v>856.18285242000002</v>
      </c>
      <c r="V39" s="622">
        <f>V46+V49</f>
        <v>759.40625910999984</v>
      </c>
      <c r="W39" s="365">
        <f t="shared" ref="W39:W45" si="72">V39/U39</f>
        <v>0.88696737731144548</v>
      </c>
      <c r="X39" s="441">
        <f>X46+X49</f>
        <v>628.39371999999992</v>
      </c>
      <c r="Y39" s="447">
        <f>Y46+Y49</f>
        <v>744.96893207999995</v>
      </c>
      <c r="Z39" s="447">
        <f>Z46+Z49</f>
        <v>707.65563043999998</v>
      </c>
      <c r="AA39" s="381">
        <f t="shared" ref="AA39:AA45" si="73">Z39/Y39</f>
        <v>0.94991294262994441</v>
      </c>
      <c r="AB39" s="441">
        <f>AB46+AB49</f>
        <v>628.39371999999992</v>
      </c>
      <c r="AC39" s="447">
        <f>AC46+AC49</f>
        <v>704.46964680999997</v>
      </c>
      <c r="AD39" s="447">
        <f>AD46+AD49</f>
        <v>675.52641767</v>
      </c>
      <c r="AE39" s="381">
        <f t="shared" ref="AE39:AE49" si="74">AD39/AC39</f>
        <v>0.95891486699098882</v>
      </c>
      <c r="AF39" s="441">
        <f>AF46+AF49</f>
        <v>628.39371999999992</v>
      </c>
      <c r="AG39" s="447">
        <f>AG46+AG49</f>
        <v>718.39371999999992</v>
      </c>
      <c r="AH39" s="447">
        <f>AH46+AH49</f>
        <v>645.14038993999998</v>
      </c>
      <c r="AI39" s="381">
        <f t="shared" ref="AI39:AI49" si="75">AH39/AG39</f>
        <v>0.89803177836799586</v>
      </c>
      <c r="AJ39" s="441">
        <f>AJ46+AJ49</f>
        <v>621.94198999999992</v>
      </c>
      <c r="AK39" s="447">
        <f>AK46+AK49</f>
        <v>709.79235774999995</v>
      </c>
      <c r="AL39" s="447">
        <f>AL46+AL49</f>
        <v>675.66135959999997</v>
      </c>
      <c r="AM39" s="385">
        <f t="shared" ref="AM39:AM49" si="76">AL39/AK39</f>
        <v>0.95191410871456372</v>
      </c>
      <c r="AN39" s="831">
        <f t="shared" si="54"/>
        <v>0</v>
      </c>
      <c r="AO39" s="376">
        <f t="shared" si="55"/>
        <v>7.4092236632223071E-2</v>
      </c>
      <c r="AP39" s="453">
        <f t="shared" si="56"/>
        <v>0.11064127043248133</v>
      </c>
      <c r="AQ39" s="453">
        <f t="shared" si="57"/>
        <v>0</v>
      </c>
      <c r="AR39" s="376">
        <f t="shared" si="58"/>
        <v>6.4693212683645071E-2</v>
      </c>
      <c r="AS39" s="453">
        <f t="shared" si="59"/>
        <v>1.8494969049893978E-2</v>
      </c>
      <c r="AT39" s="453">
        <f t="shared" si="60"/>
        <v>1.7514401056207163E-2</v>
      </c>
      <c r="AU39" s="376">
        <f t="shared" si="61"/>
        <v>2.8882046453972441E-2</v>
      </c>
      <c r="AV39" s="376">
        <f t="shared" si="62"/>
        <v>9.9764513190865198E-2</v>
      </c>
      <c r="AW39" s="453">
        <v>0.10978793915720497</v>
      </c>
      <c r="AX39" s="376">
        <v>0.11685196528185447</v>
      </c>
      <c r="AY39" s="376">
        <v>9.8521359825838359E-2</v>
      </c>
      <c r="AZ39" s="376">
        <f t="shared" si="63"/>
        <v>0.20450064332278842</v>
      </c>
      <c r="BA39" s="376">
        <f t="shared" si="64"/>
        <v>0.14928665552465906</v>
      </c>
      <c r="BB39" s="376">
        <f t="shared" si="65"/>
        <v>7.3129678397136189E-2</v>
      </c>
      <c r="BC39" s="376">
        <f t="shared" si="66"/>
        <v>0</v>
      </c>
      <c r="BD39" s="453">
        <f t="shared" si="67"/>
        <v>5.7489042222599679E-2</v>
      </c>
      <c r="BE39" s="385">
        <f t="shared" si="67"/>
        <v>4.7561741376183096E-2</v>
      </c>
      <c r="BF39" s="376">
        <f t="shared" ref="BF39:BH45" si="77">(AB39-AF39)/AF39</f>
        <v>0</v>
      </c>
      <c r="BG39" s="453">
        <f t="shared" si="77"/>
        <v>-1.9382231222733887E-2</v>
      </c>
      <c r="BH39" s="385">
        <f t="shared" si="77"/>
        <v>4.7099868809680347E-2</v>
      </c>
      <c r="BI39" s="376">
        <f t="shared" ref="BI39:BI99" si="78">(AF39-AJ39)/AJ39</f>
        <v>1.0373523742945864E-2</v>
      </c>
      <c r="BJ39" s="453">
        <f t="shared" ref="BJ39:BK45" si="79">(AG39-AK39)/AK39</f>
        <v>1.2118138714913441E-2</v>
      </c>
      <c r="BK39" s="381">
        <f t="shared" si="79"/>
        <v>-4.5171992191574771E-2</v>
      </c>
      <c r="BR39" s="96"/>
      <c r="BS39" s="96"/>
      <c r="BT39" s="707"/>
      <c r="BU39" s="707"/>
      <c r="BV39" s="707"/>
    </row>
    <row r="40" spans="2:74" x14ac:dyDescent="0.25">
      <c r="B40" s="81"/>
      <c r="C40" s="84" t="s">
        <v>57</v>
      </c>
      <c r="D40" s="442">
        <v>506.19627000000003</v>
      </c>
      <c r="E40" s="448">
        <v>563.00857234</v>
      </c>
      <c r="F40" s="623">
        <v>558.0430832400001</v>
      </c>
      <c r="G40" s="498">
        <f t="shared" si="68"/>
        <v>0.99118043784064935</v>
      </c>
      <c r="H40" s="442">
        <v>506.19627000000003</v>
      </c>
      <c r="I40" s="448">
        <v>506.19627000000003</v>
      </c>
      <c r="J40" s="623">
        <v>496.31225840000002</v>
      </c>
      <c r="K40" s="498">
        <f t="shared" si="69"/>
        <v>0.9804739541047981</v>
      </c>
      <c r="L40" s="442">
        <v>506.19627000000003</v>
      </c>
      <c r="M40" s="448">
        <v>506.19627000000003</v>
      </c>
      <c r="N40" s="623">
        <v>451.81117814000004</v>
      </c>
      <c r="O40" s="498">
        <f t="shared" si="70"/>
        <v>0.89256125522220864</v>
      </c>
      <c r="P40" s="442">
        <v>504.18986000000001</v>
      </c>
      <c r="Q40" s="448">
        <v>504.18986000000001</v>
      </c>
      <c r="R40" s="623">
        <v>435.23113691000009</v>
      </c>
      <c r="S40" s="498">
        <f t="shared" si="71"/>
        <v>0.86322865935859971</v>
      </c>
      <c r="T40" s="442">
        <v>353.02593999999999</v>
      </c>
      <c r="U40" s="448">
        <v>353.02593999999999</v>
      </c>
      <c r="V40" s="623">
        <v>348.22821457999999</v>
      </c>
      <c r="W40" s="498">
        <f t="shared" si="72"/>
        <v>0.986409708533033</v>
      </c>
      <c r="X40" s="442">
        <v>344.75668999999999</v>
      </c>
      <c r="Y40" s="448">
        <v>345.52870999999999</v>
      </c>
      <c r="Z40" s="448">
        <v>341.47731733999996</v>
      </c>
      <c r="AA40" s="85">
        <f t="shared" si="73"/>
        <v>0.98827480165106962</v>
      </c>
      <c r="AB40" s="442">
        <v>344.75668999999999</v>
      </c>
      <c r="AC40" s="448">
        <v>344.76628514999999</v>
      </c>
      <c r="AD40" s="448">
        <v>335.46976149</v>
      </c>
      <c r="AE40" s="85">
        <f t="shared" si="74"/>
        <v>0.97303528778646298</v>
      </c>
      <c r="AF40" s="442">
        <v>344.75668999999999</v>
      </c>
      <c r="AG40" s="448">
        <v>344.75668999999999</v>
      </c>
      <c r="AH40" s="448">
        <v>324.26150979999994</v>
      </c>
      <c r="AI40" s="85">
        <f t="shared" si="75"/>
        <v>0.94055175492025966</v>
      </c>
      <c r="AJ40" s="442">
        <v>330.02587999999997</v>
      </c>
      <c r="AK40" s="448">
        <v>330.02587999999997</v>
      </c>
      <c r="AL40" s="448">
        <v>317.45605655000003</v>
      </c>
      <c r="AM40" s="95">
        <f t="shared" si="76"/>
        <v>0.96191261288357155</v>
      </c>
      <c r="AN40" s="788">
        <f t="shared" si="54"/>
        <v>0</v>
      </c>
      <c r="AO40" s="253">
        <f t="shared" si="55"/>
        <v>0.11223374352402868</v>
      </c>
      <c r="AP40" s="402">
        <f t="shared" si="56"/>
        <v>0.124379004941378</v>
      </c>
      <c r="AQ40" s="402">
        <f t="shared" si="57"/>
        <v>0</v>
      </c>
      <c r="AR40" s="253">
        <f t="shared" si="58"/>
        <v>0</v>
      </c>
      <c r="AS40" s="402">
        <f t="shared" si="59"/>
        <v>9.8494863370137103E-2</v>
      </c>
      <c r="AT40" s="402">
        <f t="shared" si="60"/>
        <v>3.979473129427904E-3</v>
      </c>
      <c r="AU40" s="253">
        <f t="shared" si="61"/>
        <v>3.979473129427904E-3</v>
      </c>
      <c r="AV40" s="253">
        <f t="shared" si="62"/>
        <v>3.8094795670440461E-2</v>
      </c>
      <c r="AW40" s="402">
        <v>0.15433353698274466</v>
      </c>
      <c r="AX40" s="253">
        <v>0.15022701003286631</v>
      </c>
      <c r="AY40" s="253">
        <v>3.4053584135571448E-2</v>
      </c>
      <c r="AZ40" s="253">
        <f t="shared" si="63"/>
        <v>2.3985756447539856E-2</v>
      </c>
      <c r="BA40" s="253">
        <f t="shared" si="64"/>
        <v>2.1697849651914604E-2</v>
      </c>
      <c r="BB40" s="253">
        <f t="shared" si="65"/>
        <v>1.9769679850443297E-2</v>
      </c>
      <c r="BC40" s="253">
        <f t="shared" si="66"/>
        <v>0</v>
      </c>
      <c r="BD40" s="402">
        <f t="shared" si="67"/>
        <v>2.2114251968352659E-3</v>
      </c>
      <c r="BE40" s="95">
        <f t="shared" si="67"/>
        <v>1.7907890783709395E-2</v>
      </c>
      <c r="BF40" s="253">
        <f t="shared" si="77"/>
        <v>0</v>
      </c>
      <c r="BG40" s="402">
        <f t="shared" si="77"/>
        <v>2.7831657160867731E-5</v>
      </c>
      <c r="BH40" s="95">
        <f t="shared" si="77"/>
        <v>3.4565470619418108E-2</v>
      </c>
      <c r="BI40" s="253">
        <f t="shared" si="78"/>
        <v>4.4635317690842974E-2</v>
      </c>
      <c r="BJ40" s="402">
        <f t="shared" si="79"/>
        <v>4.4635317690842974E-2</v>
      </c>
      <c r="BK40" s="85">
        <f t="shared" si="79"/>
        <v>2.1437465468320781E-2</v>
      </c>
      <c r="BR40" s="96"/>
      <c r="BS40" s="96"/>
      <c r="BT40" s="96"/>
    </row>
    <row r="41" spans="2:74" x14ac:dyDescent="0.25">
      <c r="B41" s="81"/>
      <c r="C41" s="84" t="s">
        <v>58</v>
      </c>
      <c r="D41" s="442">
        <v>231.57839000000001</v>
      </c>
      <c r="E41" s="448">
        <v>245.70405136000005</v>
      </c>
      <c r="F41" s="623">
        <v>261.35107333999997</v>
      </c>
      <c r="G41" s="498">
        <f t="shared" si="68"/>
        <v>1.0636823930797716</v>
      </c>
      <c r="H41" s="442">
        <v>231.57839000000001</v>
      </c>
      <c r="I41" s="448">
        <v>243.03972949000001</v>
      </c>
      <c r="J41" s="623">
        <v>245.10361710000001</v>
      </c>
      <c r="K41" s="498">
        <f t="shared" si="69"/>
        <v>1.0084919762473852</v>
      </c>
      <c r="L41" s="442">
        <v>231.57839000000001</v>
      </c>
      <c r="M41" s="448">
        <v>242.09500679999999</v>
      </c>
      <c r="N41" s="623">
        <v>258.06855537000001</v>
      </c>
      <c r="O41" s="498">
        <f t="shared" si="70"/>
        <v>1.065980495761303</v>
      </c>
      <c r="P41" s="442">
        <v>218.76801</v>
      </c>
      <c r="Q41" s="448">
        <v>214.48779450999999</v>
      </c>
      <c r="R41" s="623">
        <v>210.05483785000004</v>
      </c>
      <c r="S41" s="498">
        <f t="shared" si="71"/>
        <v>0.97933235935346774</v>
      </c>
      <c r="T41" s="442">
        <v>133.41200000000001</v>
      </c>
      <c r="U41" s="448">
        <v>164.78230450999999</v>
      </c>
      <c r="V41" s="623">
        <v>144.78066107999993</v>
      </c>
      <c r="W41" s="498">
        <f t="shared" si="72"/>
        <v>0.87861777094647786</v>
      </c>
      <c r="X41" s="442">
        <v>110.54946</v>
      </c>
      <c r="Y41" s="448">
        <v>150.99407815999999</v>
      </c>
      <c r="Z41" s="448">
        <v>135.91787153000004</v>
      </c>
      <c r="AA41" s="85">
        <f t="shared" si="73"/>
        <v>0.90015365626442301</v>
      </c>
      <c r="AB41" s="442">
        <v>110.54946</v>
      </c>
      <c r="AC41" s="448">
        <v>146.62538681000001</v>
      </c>
      <c r="AD41" s="448">
        <v>142.56802676999999</v>
      </c>
      <c r="AE41" s="85">
        <f t="shared" si="74"/>
        <v>0.9723283932730038</v>
      </c>
      <c r="AF41" s="442">
        <v>110.54946</v>
      </c>
      <c r="AG41" s="448">
        <v>155.54946000000001</v>
      </c>
      <c r="AH41" s="448">
        <v>142.02170731000007</v>
      </c>
      <c r="AI41" s="85">
        <f t="shared" si="75"/>
        <v>0.91303246767941248</v>
      </c>
      <c r="AJ41" s="442">
        <v>110.34959000000001</v>
      </c>
      <c r="AK41" s="448">
        <v>165.34959000000001</v>
      </c>
      <c r="AL41" s="448">
        <v>146.16449628999996</v>
      </c>
      <c r="AM41" s="95">
        <f t="shared" si="76"/>
        <v>0.88397253534163556</v>
      </c>
      <c r="AN41" s="788">
        <f t="shared" si="54"/>
        <v>0</v>
      </c>
      <c r="AO41" s="253">
        <f t="shared" si="55"/>
        <v>1.0962495208462049E-2</v>
      </c>
      <c r="AP41" s="402">
        <f t="shared" si="56"/>
        <v>6.6288112889705542E-2</v>
      </c>
      <c r="AQ41" s="402">
        <f t="shared" si="57"/>
        <v>0</v>
      </c>
      <c r="AR41" s="253">
        <f t="shared" si="58"/>
        <v>3.9022807718643963E-3</v>
      </c>
      <c r="AS41" s="402">
        <f t="shared" si="59"/>
        <v>-5.0238349462652723E-2</v>
      </c>
      <c r="AT41" s="402">
        <f t="shared" si="60"/>
        <v>5.8556916068304543E-2</v>
      </c>
      <c r="AU41" s="253">
        <f t="shared" si="61"/>
        <v>0.12871227639348443</v>
      </c>
      <c r="AV41" s="253">
        <f t="shared" si="62"/>
        <v>0.22857706116860074</v>
      </c>
      <c r="AW41" s="402">
        <v>0.18343706420982098</v>
      </c>
      <c r="AX41" s="253">
        <v>-7.1518219776740555E-3</v>
      </c>
      <c r="AY41" s="253">
        <v>0.17100306032503709</v>
      </c>
      <c r="AZ41" s="253">
        <f t="shared" si="63"/>
        <v>0.20680824673408635</v>
      </c>
      <c r="BA41" s="253">
        <f t="shared" si="64"/>
        <v>9.1316338481760781E-2</v>
      </c>
      <c r="BB41" s="253">
        <f t="shared" si="65"/>
        <v>6.5206947770982987E-2</v>
      </c>
      <c r="BC41" s="253">
        <f t="shared" si="66"/>
        <v>0</v>
      </c>
      <c r="BD41" s="402">
        <f t="shared" si="67"/>
        <v>2.9794917817751516E-2</v>
      </c>
      <c r="BE41" s="95">
        <f t="shared" si="67"/>
        <v>-4.6645488407638616E-2</v>
      </c>
      <c r="BF41" s="253">
        <f t="shared" si="77"/>
        <v>0</v>
      </c>
      <c r="BG41" s="402">
        <f t="shared" si="77"/>
        <v>-5.7371290070695205E-2</v>
      </c>
      <c r="BH41" s="95">
        <f t="shared" si="77"/>
        <v>3.8467320971394469E-3</v>
      </c>
      <c r="BI41" s="253">
        <f t="shared" si="78"/>
        <v>1.8112437028537213E-3</v>
      </c>
      <c r="BJ41" s="402">
        <f t="shared" si="79"/>
        <v>-5.9269152103733645E-2</v>
      </c>
      <c r="BK41" s="85">
        <f t="shared" si="79"/>
        <v>-2.8343332923888211E-2</v>
      </c>
      <c r="BR41" s="96"/>
      <c r="BS41" s="96"/>
      <c r="BT41" s="96"/>
    </row>
    <row r="42" spans="2:74" x14ac:dyDescent="0.25">
      <c r="B42" s="81"/>
      <c r="C42" s="84" t="s">
        <v>59</v>
      </c>
      <c r="D42" s="442">
        <v>1.44618</v>
      </c>
      <c r="E42" s="448">
        <v>1.44618</v>
      </c>
      <c r="F42" s="623">
        <v>1.8560419399999999</v>
      </c>
      <c r="G42" s="498">
        <f t="shared" si="68"/>
        <v>1.2834100457757678</v>
      </c>
      <c r="H42" s="442">
        <v>1.44618</v>
      </c>
      <c r="I42" s="448">
        <v>1.44618</v>
      </c>
      <c r="J42" s="623">
        <v>1.56316787</v>
      </c>
      <c r="K42" s="498">
        <f t="shared" si="69"/>
        <v>1.080894404569279</v>
      </c>
      <c r="L42" s="442">
        <v>1.44618</v>
      </c>
      <c r="M42" s="448">
        <v>1.44618</v>
      </c>
      <c r="N42" s="623">
        <v>1.92045694</v>
      </c>
      <c r="O42" s="498">
        <f t="shared" si="70"/>
        <v>1.3279515274723754</v>
      </c>
      <c r="P42" s="442">
        <v>1.44618</v>
      </c>
      <c r="Q42" s="448">
        <v>1.44618</v>
      </c>
      <c r="R42" s="623">
        <v>4.7947202500000001</v>
      </c>
      <c r="S42" s="498">
        <f t="shared" si="71"/>
        <v>3.3154380851622895</v>
      </c>
      <c r="T42" s="442">
        <v>0.97</v>
      </c>
      <c r="U42" s="448">
        <v>0.97</v>
      </c>
      <c r="V42" s="623">
        <v>0.82653071</v>
      </c>
      <c r="W42" s="498">
        <f t="shared" si="72"/>
        <v>0.85209351546391754</v>
      </c>
      <c r="X42" s="442">
        <v>0.95</v>
      </c>
      <c r="Y42" s="448">
        <v>0.95</v>
      </c>
      <c r="Z42" s="448">
        <v>0.93349635000000009</v>
      </c>
      <c r="AA42" s="85">
        <f t="shared" si="73"/>
        <v>0.98262773684210536</v>
      </c>
      <c r="AB42" s="442">
        <v>0.95</v>
      </c>
      <c r="AC42" s="448">
        <v>0.95</v>
      </c>
      <c r="AD42" s="448">
        <v>0.72831055</v>
      </c>
      <c r="AE42" s="85">
        <f t="shared" si="74"/>
        <v>0.76664268421052639</v>
      </c>
      <c r="AF42" s="442">
        <v>0.95</v>
      </c>
      <c r="AG42" s="448">
        <v>0.95</v>
      </c>
      <c r="AH42" s="448">
        <v>1.6907336100000001</v>
      </c>
      <c r="AI42" s="85">
        <f t="shared" si="75"/>
        <v>1.7797195894736844</v>
      </c>
      <c r="AJ42" s="442">
        <v>1.4</v>
      </c>
      <c r="AK42" s="448">
        <v>1.369</v>
      </c>
      <c r="AL42" s="448">
        <v>1.04020522</v>
      </c>
      <c r="AM42" s="95">
        <f t="shared" si="76"/>
        <v>0.75982850255661072</v>
      </c>
      <c r="AN42" s="788">
        <f t="shared" si="54"/>
        <v>0</v>
      </c>
      <c r="AO42" s="253">
        <f t="shared" si="55"/>
        <v>0</v>
      </c>
      <c r="AP42" s="402">
        <f t="shared" si="56"/>
        <v>0.18735932053158172</v>
      </c>
      <c r="AQ42" s="402">
        <f t="shared" si="57"/>
        <v>0</v>
      </c>
      <c r="AR42" s="253">
        <f t="shared" si="58"/>
        <v>0</v>
      </c>
      <c r="AS42" s="402">
        <f t="shared" si="59"/>
        <v>-0.18604378080978998</v>
      </c>
      <c r="AT42" s="402">
        <f t="shared" si="60"/>
        <v>0</v>
      </c>
      <c r="AU42" s="253">
        <f t="shared" si="61"/>
        <v>0</v>
      </c>
      <c r="AV42" s="253">
        <f t="shared" si="62"/>
        <v>-0.59946423568716023</v>
      </c>
      <c r="AW42" s="402">
        <v>0</v>
      </c>
      <c r="AX42" s="253">
        <v>-0.11993501279504509</v>
      </c>
      <c r="AY42" s="253">
        <v>3.7890890923201024</v>
      </c>
      <c r="AZ42" s="253">
        <f t="shared" si="63"/>
        <v>2.1052631578947389E-2</v>
      </c>
      <c r="BA42" s="253">
        <f t="shared" si="64"/>
        <v>2.1052631578947389E-2</v>
      </c>
      <c r="BB42" s="253">
        <f t="shared" si="65"/>
        <v>-0.11458602917943929</v>
      </c>
      <c r="BC42" s="253">
        <f t="shared" si="66"/>
        <v>0</v>
      </c>
      <c r="BD42" s="402">
        <f t="shared" si="67"/>
        <v>0</v>
      </c>
      <c r="BE42" s="95">
        <f t="shared" si="67"/>
        <v>0.2817284467456912</v>
      </c>
      <c r="BF42" s="253">
        <f t="shared" si="77"/>
        <v>0</v>
      </c>
      <c r="BG42" s="402">
        <f t="shared" si="77"/>
        <v>0</v>
      </c>
      <c r="BH42" s="95">
        <f t="shared" si="77"/>
        <v>-0.56923400251089828</v>
      </c>
      <c r="BI42" s="253">
        <f t="shared" si="78"/>
        <v>-0.3214285714285714</v>
      </c>
      <c r="BJ42" s="402">
        <f t="shared" si="79"/>
        <v>-0.30606281957633313</v>
      </c>
      <c r="BK42" s="85">
        <f t="shared" si="79"/>
        <v>0.62538466207658527</v>
      </c>
    </row>
    <row r="43" spans="2:74" x14ac:dyDescent="0.25">
      <c r="B43" s="81"/>
      <c r="C43" s="84" t="s">
        <v>60</v>
      </c>
      <c r="D43" s="442">
        <v>11.29223</v>
      </c>
      <c r="E43" s="448">
        <v>11.29223</v>
      </c>
      <c r="F43" s="623">
        <v>12.852075710000001</v>
      </c>
      <c r="G43" s="498">
        <f t="shared" si="68"/>
        <v>1.1381344260611059</v>
      </c>
      <c r="H43" s="442">
        <v>11.29223</v>
      </c>
      <c r="I43" s="448">
        <v>11.442126</v>
      </c>
      <c r="J43" s="623">
        <v>8.7364156199999989</v>
      </c>
      <c r="K43" s="498">
        <f t="shared" si="69"/>
        <v>0.76353080013277241</v>
      </c>
      <c r="L43" s="442">
        <v>11.29223</v>
      </c>
      <c r="M43" s="448">
        <v>11.29223</v>
      </c>
      <c r="N43" s="623">
        <v>9.9775282000000001</v>
      </c>
      <c r="O43" s="498">
        <f t="shared" si="70"/>
        <v>0.88357465265939505</v>
      </c>
      <c r="P43" s="442">
        <v>10.662409999999999</v>
      </c>
      <c r="Q43" s="448">
        <v>10.62549497</v>
      </c>
      <c r="R43" s="623">
        <v>8.4182951700000022</v>
      </c>
      <c r="S43" s="498">
        <f t="shared" si="71"/>
        <v>0.79227322527262956</v>
      </c>
      <c r="T43" s="442">
        <v>9.5951400000000007</v>
      </c>
      <c r="U43" s="448">
        <v>9.5951400000000007</v>
      </c>
      <c r="V43" s="623">
        <v>8.2524464500000008</v>
      </c>
      <c r="W43" s="498">
        <f t="shared" si="72"/>
        <v>0.86006524657274419</v>
      </c>
      <c r="X43" s="442">
        <v>7.6314000000000002</v>
      </c>
      <c r="Y43" s="448">
        <v>6.2354000000000003</v>
      </c>
      <c r="Z43" s="448">
        <v>7.9151534400000001</v>
      </c>
      <c r="AA43" s="85">
        <f t="shared" si="73"/>
        <v>1.2693898450781025</v>
      </c>
      <c r="AB43" s="442">
        <v>7.6314000000000002</v>
      </c>
      <c r="AC43" s="448">
        <v>7.6218048499999993</v>
      </c>
      <c r="AD43" s="448">
        <v>8.3433992099999994</v>
      </c>
      <c r="AE43" s="85">
        <f t="shared" si="74"/>
        <v>1.0946749981403683</v>
      </c>
      <c r="AF43" s="442">
        <v>7.6314000000000002</v>
      </c>
      <c r="AG43" s="448">
        <v>7.6314000000000002</v>
      </c>
      <c r="AH43" s="448">
        <v>8.1816806300000007</v>
      </c>
      <c r="AI43" s="85">
        <f t="shared" si="75"/>
        <v>1.0721074285190135</v>
      </c>
      <c r="AJ43" s="442">
        <v>5.6389300000000002</v>
      </c>
      <c r="AK43" s="448">
        <v>5.6699299999999999</v>
      </c>
      <c r="AL43" s="448">
        <v>6.8124344200000007</v>
      </c>
      <c r="AM43" s="95">
        <f t="shared" si="76"/>
        <v>1.2015023853910014</v>
      </c>
      <c r="AN43" s="788">
        <f t="shared" si="54"/>
        <v>0</v>
      </c>
      <c r="AO43" s="253">
        <f t="shared" si="55"/>
        <v>-1.3100362642397053E-2</v>
      </c>
      <c r="AP43" s="402">
        <f t="shared" si="56"/>
        <v>0.47109252455642703</v>
      </c>
      <c r="AQ43" s="402">
        <f t="shared" si="57"/>
        <v>0</v>
      </c>
      <c r="AR43" s="253">
        <f t="shared" si="58"/>
        <v>1.3274260265687116E-2</v>
      </c>
      <c r="AS43" s="402">
        <f t="shared" si="59"/>
        <v>-0.12439078648757927</v>
      </c>
      <c r="AT43" s="402">
        <f t="shared" si="60"/>
        <v>5.90691973015482E-2</v>
      </c>
      <c r="AU43" s="253">
        <f t="shared" si="61"/>
        <v>6.2748609065503128E-2</v>
      </c>
      <c r="AV43" s="253">
        <f t="shared" si="62"/>
        <v>0.18521957219516189</v>
      </c>
      <c r="AW43" s="402">
        <v>-7.4415747019972878E-3</v>
      </c>
      <c r="AX43" s="253">
        <v>-1.087797642042942E-2</v>
      </c>
      <c r="AY43" s="253">
        <v>-4.7140815243980859E-2</v>
      </c>
      <c r="AZ43" s="253">
        <f t="shared" si="63"/>
        <v>0.25732368896925867</v>
      </c>
      <c r="BA43" s="253">
        <f t="shared" si="64"/>
        <v>0.53881707669115053</v>
      </c>
      <c r="BB43" s="253">
        <f t="shared" si="65"/>
        <v>4.2613578189837423E-2</v>
      </c>
      <c r="BC43" s="253">
        <f t="shared" si="66"/>
        <v>0</v>
      </c>
      <c r="BD43" s="402">
        <f t="shared" si="67"/>
        <v>-0.18189980946573292</v>
      </c>
      <c r="BE43" s="95">
        <f t="shared" si="67"/>
        <v>-5.1327493653512878E-2</v>
      </c>
      <c r="BF43" s="253">
        <f t="shared" si="77"/>
        <v>0</v>
      </c>
      <c r="BG43" s="402">
        <f t="shared" si="77"/>
        <v>-1.2573249993449282E-3</v>
      </c>
      <c r="BH43" s="95">
        <f t="shared" si="77"/>
        <v>1.9765936524950706E-2</v>
      </c>
      <c r="BI43" s="253">
        <f t="shared" si="78"/>
        <v>0.35334185740911839</v>
      </c>
      <c r="BJ43" s="402">
        <f t="shared" si="79"/>
        <v>0.34594254250052475</v>
      </c>
      <c r="BK43" s="85">
        <f t="shared" si="79"/>
        <v>0.20099220419357811</v>
      </c>
    </row>
    <row r="44" spans="2:74" x14ac:dyDescent="0.25">
      <c r="B44" s="81"/>
      <c r="C44" s="84" t="s">
        <v>61</v>
      </c>
      <c r="D44" s="442">
        <v>305.36916000000002</v>
      </c>
      <c r="E44" s="448">
        <v>541.15969974000006</v>
      </c>
      <c r="F44" s="623">
        <v>367.28528658000005</v>
      </c>
      <c r="G44" s="498">
        <f t="shared" si="68"/>
        <v>0.67870036655808275</v>
      </c>
      <c r="H44" s="442">
        <v>305.36916000000002</v>
      </c>
      <c r="I44" s="448">
        <v>506.20113049000003</v>
      </c>
      <c r="J44" s="623">
        <v>328.68787025000006</v>
      </c>
      <c r="K44" s="498">
        <f t="shared" si="69"/>
        <v>0.64932267127067045</v>
      </c>
      <c r="L44" s="442">
        <v>305.36916000000002</v>
      </c>
      <c r="M44" s="448">
        <v>428.07331743999998</v>
      </c>
      <c r="N44" s="623">
        <v>337.68741810000006</v>
      </c>
      <c r="O44" s="498">
        <f t="shared" si="70"/>
        <v>0.78885416199137737</v>
      </c>
      <c r="P44" s="442">
        <v>302.06840999999997</v>
      </c>
      <c r="Q44" s="448">
        <v>426.20238976000007</v>
      </c>
      <c r="R44" s="623">
        <v>272.16883664000005</v>
      </c>
      <c r="S44" s="498">
        <f t="shared" si="71"/>
        <v>0.63859059258973594</v>
      </c>
      <c r="T44" s="442">
        <v>256.03971000000001</v>
      </c>
      <c r="U44" s="448">
        <v>323.95161790999998</v>
      </c>
      <c r="V44" s="623">
        <v>255.28662045999991</v>
      </c>
      <c r="W44" s="498">
        <f t="shared" si="72"/>
        <v>0.78803934398291375</v>
      </c>
      <c r="X44" s="442">
        <v>153.58617000000001</v>
      </c>
      <c r="Y44" s="448">
        <v>230.34074391999999</v>
      </c>
      <c r="Z44" s="448">
        <v>218.63777672999998</v>
      </c>
      <c r="AA44" s="85">
        <f t="shared" si="73"/>
        <v>0.94919280457796651</v>
      </c>
      <c r="AB44" s="442">
        <v>153.58617000000001</v>
      </c>
      <c r="AC44" s="448">
        <v>193.58617000000001</v>
      </c>
      <c r="AD44" s="448">
        <v>185.82059228</v>
      </c>
      <c r="AE44" s="85">
        <f t="shared" si="74"/>
        <v>0.95988567923008128</v>
      </c>
      <c r="AF44" s="442">
        <v>153.58617000000001</v>
      </c>
      <c r="AG44" s="448">
        <v>198.58617000000001</v>
      </c>
      <c r="AH44" s="448">
        <v>166.48414134000001</v>
      </c>
      <c r="AI44" s="85">
        <f t="shared" si="75"/>
        <v>0.83834710815964675</v>
      </c>
      <c r="AJ44" s="442">
        <v>163.07758999999999</v>
      </c>
      <c r="AK44" s="448">
        <v>191.07758999999999</v>
      </c>
      <c r="AL44" s="448">
        <v>188.36948374000002</v>
      </c>
      <c r="AM44" s="95">
        <f t="shared" si="76"/>
        <v>0.98582719061926638</v>
      </c>
      <c r="AN44" s="788">
        <f t="shared" si="54"/>
        <v>0</v>
      </c>
      <c r="AO44" s="253">
        <f t="shared" si="55"/>
        <v>6.9060630536641299E-2</v>
      </c>
      <c r="AP44" s="402">
        <f t="shared" si="56"/>
        <v>0.11742878220800416</v>
      </c>
      <c r="AQ44" s="402">
        <f t="shared" si="57"/>
        <v>0</v>
      </c>
      <c r="AR44" s="253">
        <f t="shared" si="58"/>
        <v>0.18251035480843925</v>
      </c>
      <c r="AS44" s="402">
        <f t="shared" si="59"/>
        <v>-2.6650527581501261E-2</v>
      </c>
      <c r="AT44" s="402">
        <f t="shared" si="60"/>
        <v>1.0927160506456306E-2</v>
      </c>
      <c r="AU44" s="253">
        <f t="shared" si="61"/>
        <v>4.3897634667263404E-3</v>
      </c>
      <c r="AV44" s="253">
        <f t="shared" si="62"/>
        <v>0.24072771250685829</v>
      </c>
      <c r="AW44" s="402">
        <v>5.8848586608949843E-3</v>
      </c>
      <c r="AX44" s="253">
        <v>0.15591850856181949</v>
      </c>
      <c r="AY44" s="253">
        <v>1.3353880486321051E-2</v>
      </c>
      <c r="AZ44" s="253">
        <f t="shared" si="63"/>
        <v>0.66707529720937764</v>
      </c>
      <c r="BA44" s="253">
        <f t="shared" si="64"/>
        <v>0.40640171772004058</v>
      </c>
      <c r="BB44" s="253">
        <f t="shared" si="65"/>
        <v>0.16762356568992326</v>
      </c>
      <c r="BC44" s="253">
        <f t="shared" si="66"/>
        <v>0</v>
      </c>
      <c r="BD44" s="402">
        <f t="shared" si="67"/>
        <v>0.18986156872673282</v>
      </c>
      <c r="BE44" s="95">
        <f t="shared" si="67"/>
        <v>0.17660682299704478</v>
      </c>
      <c r="BF44" s="253">
        <f t="shared" si="77"/>
        <v>0</v>
      </c>
      <c r="BG44" s="402">
        <f t="shared" si="77"/>
        <v>-2.5177986966564689E-2</v>
      </c>
      <c r="BH44" s="95">
        <f t="shared" si="77"/>
        <v>0.11614590305337481</v>
      </c>
      <c r="BI44" s="253">
        <f t="shared" si="78"/>
        <v>-5.8201865749916822E-2</v>
      </c>
      <c r="BJ44" s="402">
        <f t="shared" si="79"/>
        <v>3.9295973954873643E-2</v>
      </c>
      <c r="BK44" s="85">
        <f t="shared" si="79"/>
        <v>-0.11618305664736867</v>
      </c>
    </row>
    <row r="45" spans="2:74" x14ac:dyDescent="0.25">
      <c r="B45" s="81"/>
      <c r="C45" s="84" t="s">
        <v>62</v>
      </c>
      <c r="D45" s="442">
        <v>3.8857900000000001</v>
      </c>
      <c r="E45" s="448">
        <v>3.8857900000000001</v>
      </c>
      <c r="F45" s="623">
        <v>2.0957859700000001</v>
      </c>
      <c r="G45" s="498">
        <f t="shared" si="68"/>
        <v>0.53934617413704811</v>
      </c>
      <c r="H45" s="442">
        <v>3.8857900000000001</v>
      </c>
      <c r="I45" s="448">
        <v>3.8857900000000001</v>
      </c>
      <c r="J45" s="623">
        <v>3.1259029599999999</v>
      </c>
      <c r="K45" s="498">
        <f t="shared" si="69"/>
        <v>0.80444464574771146</v>
      </c>
      <c r="L45" s="442">
        <v>3.8857900000000001</v>
      </c>
      <c r="M45" s="448">
        <v>5.7857900000000004</v>
      </c>
      <c r="N45" s="623">
        <v>4.4326789</v>
      </c>
      <c r="O45" s="498">
        <f t="shared" si="70"/>
        <v>0.76613200617374633</v>
      </c>
      <c r="P45" s="442">
        <v>4.3857900000000001</v>
      </c>
      <c r="Q45" s="448">
        <v>4.3857900000000001</v>
      </c>
      <c r="R45" s="623">
        <v>1.9021356899999999</v>
      </c>
      <c r="S45" s="498">
        <f t="shared" si="71"/>
        <v>0.43370423344482978</v>
      </c>
      <c r="T45" s="442">
        <v>3.7278500000000001</v>
      </c>
      <c r="U45" s="448">
        <v>3.7278500000000001</v>
      </c>
      <c r="V45" s="623">
        <v>1.9477977200000003</v>
      </c>
      <c r="W45" s="498">
        <f t="shared" si="72"/>
        <v>0.52249895247931122</v>
      </c>
      <c r="X45" s="442">
        <v>0.8</v>
      </c>
      <c r="Y45" s="448">
        <v>0.8</v>
      </c>
      <c r="Z45" s="448">
        <v>2.6981169399999998</v>
      </c>
      <c r="AA45" s="85">
        <f t="shared" si="73"/>
        <v>3.3726461749999994</v>
      </c>
      <c r="AB45" s="442">
        <v>0.8</v>
      </c>
      <c r="AC45" s="448">
        <v>0.8</v>
      </c>
      <c r="AD45" s="448">
        <v>1.8133991299999999</v>
      </c>
      <c r="AE45" s="85">
        <f t="shared" si="74"/>
        <v>2.2667489124999998</v>
      </c>
      <c r="AF45" s="442">
        <v>0.8</v>
      </c>
      <c r="AG45" s="448">
        <v>0.8</v>
      </c>
      <c r="AH45" s="448">
        <v>2.2559421800000004</v>
      </c>
      <c r="AI45" s="85">
        <f t="shared" si="75"/>
        <v>2.8199277250000003</v>
      </c>
      <c r="AJ45" s="442">
        <v>1.3</v>
      </c>
      <c r="AK45" s="448">
        <v>1.3</v>
      </c>
      <c r="AL45" s="448">
        <v>0.98105264000000003</v>
      </c>
      <c r="AM45" s="95">
        <f t="shared" si="76"/>
        <v>0.7546558769230769</v>
      </c>
      <c r="AN45" s="788">
        <f t="shared" si="54"/>
        <v>0</v>
      </c>
      <c r="AO45" s="253">
        <f t="shared" si="55"/>
        <v>0</v>
      </c>
      <c r="AP45" s="402">
        <f t="shared" si="56"/>
        <v>-0.32954221649926069</v>
      </c>
      <c r="AQ45" s="402">
        <f t="shared" si="57"/>
        <v>0</v>
      </c>
      <c r="AR45" s="253">
        <f t="shared" si="58"/>
        <v>-0.32839076426901082</v>
      </c>
      <c r="AS45" s="402">
        <f t="shared" si="59"/>
        <v>-0.29480500832126599</v>
      </c>
      <c r="AT45" s="402">
        <f t="shared" si="60"/>
        <v>-0.11400454650131447</v>
      </c>
      <c r="AU45" s="253">
        <f t="shared" si="61"/>
        <v>0.31921273020368057</v>
      </c>
      <c r="AV45" s="253">
        <f t="shared" si="62"/>
        <v>1.3303694490901437</v>
      </c>
      <c r="AW45" s="402">
        <v>1.3870298835588529E-2</v>
      </c>
      <c r="AX45" s="253">
        <v>1.3870298835588529E-2</v>
      </c>
      <c r="AY45" s="253">
        <v>-2.3442901452826605E-2</v>
      </c>
      <c r="AZ45" s="253">
        <f t="shared" si="63"/>
        <v>3.6598125000000001</v>
      </c>
      <c r="BA45" s="253">
        <f t="shared" si="64"/>
        <v>3.6598125000000001</v>
      </c>
      <c r="BB45" s="253">
        <f t="shared" si="65"/>
        <v>-0.27808995558213262</v>
      </c>
      <c r="BC45" s="253">
        <f t="shared" si="66"/>
        <v>0</v>
      </c>
      <c r="BD45" s="402">
        <f t="shared" si="67"/>
        <v>0</v>
      </c>
      <c r="BE45" s="95">
        <f t="shared" si="67"/>
        <v>0.48787814848019695</v>
      </c>
      <c r="BF45" s="253">
        <f t="shared" si="77"/>
        <v>0</v>
      </c>
      <c r="BG45" s="402">
        <f t="shared" si="77"/>
        <v>0</v>
      </c>
      <c r="BH45" s="95">
        <f t="shared" si="77"/>
        <v>-0.19616772713563094</v>
      </c>
      <c r="BI45" s="253">
        <f t="shared" si="78"/>
        <v>-0.38461538461538458</v>
      </c>
      <c r="BJ45" s="402">
        <f t="shared" si="79"/>
        <v>-0.38461538461538458</v>
      </c>
      <c r="BK45" s="85">
        <f t="shared" si="79"/>
        <v>1.2995118590170658</v>
      </c>
    </row>
    <row r="46" spans="2:74" x14ac:dyDescent="0.25">
      <c r="B46" s="81"/>
      <c r="C46" s="111" t="s">
        <v>69</v>
      </c>
      <c r="D46" s="443">
        <f>SUM(D40:D45)</f>
        <v>1059.7680200000002</v>
      </c>
      <c r="E46" s="449">
        <f>SUM(E40:E45)</f>
        <v>1366.4965234400001</v>
      </c>
      <c r="F46" s="624">
        <f>SUM(F40:F45)</f>
        <v>1203.4833467800001</v>
      </c>
      <c r="G46" s="628">
        <f>F46/E46</f>
        <v>0.88070721449796829</v>
      </c>
      <c r="H46" s="443">
        <f>SUM(H40:H45)</f>
        <v>1059.7680200000002</v>
      </c>
      <c r="I46" s="449">
        <f>SUM(I40:I45)</f>
        <v>1272.2112259800001</v>
      </c>
      <c r="J46" s="624">
        <f>SUM(J40:J45)</f>
        <v>1083.5292322000003</v>
      </c>
      <c r="K46" s="628">
        <f>J46/I46</f>
        <v>0.85168972736059945</v>
      </c>
      <c r="L46" s="443">
        <f>SUM(L40:L45)</f>
        <v>1059.7680200000002</v>
      </c>
      <c r="M46" s="449">
        <f>SUM(M40:M45)</f>
        <v>1194.8887942399999</v>
      </c>
      <c r="N46" s="624">
        <f>SUM(N40:N45)</f>
        <v>1063.89781565</v>
      </c>
      <c r="O46" s="628">
        <f>N46/M46</f>
        <v>0.89037391661764154</v>
      </c>
      <c r="P46" s="443">
        <f>SUM(P40:P45)</f>
        <v>1041.5206599999999</v>
      </c>
      <c r="Q46" s="449">
        <f>SUM(Q40:Q45)</f>
        <v>1161.3375092400001</v>
      </c>
      <c r="R46" s="624">
        <f>SUM(R40:R45)</f>
        <v>932.5699625100001</v>
      </c>
      <c r="S46" s="628">
        <f>R46/Q46</f>
        <v>0.80301372778382951</v>
      </c>
      <c r="T46" s="443">
        <f>SUM(T40:T45)</f>
        <v>756.77064000000007</v>
      </c>
      <c r="U46" s="449">
        <f>SUM(U40:U45)</f>
        <v>856.05285242000002</v>
      </c>
      <c r="V46" s="624">
        <f>SUM(V40:V45)</f>
        <v>759.32227099999989</v>
      </c>
      <c r="W46" s="628">
        <f>V46/U46</f>
        <v>0.88700396109124602</v>
      </c>
      <c r="X46" s="443">
        <f>SUM(X40:X45)</f>
        <v>618.27371999999991</v>
      </c>
      <c r="Y46" s="449">
        <f>SUM(Y40:Y45)</f>
        <v>734.84893207999994</v>
      </c>
      <c r="Z46" s="449">
        <f>SUM(Z40:Z45)</f>
        <v>707.57973232999996</v>
      </c>
      <c r="AA46" s="382">
        <f>Z46/Y46</f>
        <v>0.96289142086276946</v>
      </c>
      <c r="AB46" s="443">
        <f>SUM(AB40:AB45)</f>
        <v>618.27371999999991</v>
      </c>
      <c r="AC46" s="449">
        <f>SUM(AC40:AC45)</f>
        <v>694.34964680999997</v>
      </c>
      <c r="AD46" s="449">
        <f>SUM(AD40:AD45)</f>
        <v>674.74348942999995</v>
      </c>
      <c r="AE46" s="382">
        <f>AD46/AC46</f>
        <v>0.97176327881770352</v>
      </c>
      <c r="AF46" s="443">
        <f>SUM(AF40:AF45)</f>
        <v>618.27371999999991</v>
      </c>
      <c r="AG46" s="449">
        <f>SUM(AG40:AG45)</f>
        <v>708.27371999999991</v>
      </c>
      <c r="AH46" s="449">
        <f>SUM(AH40:AH45)</f>
        <v>644.89571487000001</v>
      </c>
      <c r="AI46" s="382">
        <f>AH46/AG46</f>
        <v>0.91051763839268252</v>
      </c>
      <c r="AJ46" s="443">
        <f>SUM(AJ40:AJ45)</f>
        <v>611.79198999999994</v>
      </c>
      <c r="AK46" s="449">
        <f>SUM(AK40:AK45)</f>
        <v>694.79198999999994</v>
      </c>
      <c r="AL46" s="449">
        <f>SUM(AL40:AL45)</f>
        <v>660.82372885999996</v>
      </c>
      <c r="AM46" s="387">
        <f>AL46/AK46</f>
        <v>0.95111017163568623</v>
      </c>
      <c r="AN46" s="832">
        <f t="shared" si="54"/>
        <v>0</v>
      </c>
      <c r="AO46" s="386">
        <f t="shared" si="55"/>
        <v>7.4111354729927734E-2</v>
      </c>
      <c r="AP46" s="454">
        <f t="shared" si="56"/>
        <v>0.11070685590682661</v>
      </c>
      <c r="AQ46" s="454">
        <f t="shared" si="57"/>
        <v>0</v>
      </c>
      <c r="AR46" s="386">
        <f t="shared" si="58"/>
        <v>6.471098575259511E-2</v>
      </c>
      <c r="AS46" s="454">
        <f t="shared" si="59"/>
        <v>1.8452351589805866E-2</v>
      </c>
      <c r="AT46" s="454">
        <f t="shared" si="60"/>
        <v>1.7519921304297796E-2</v>
      </c>
      <c r="AU46" s="386">
        <f t="shared" si="61"/>
        <v>2.8890210410887646E-2</v>
      </c>
      <c r="AV46" s="386">
        <f t="shared" si="62"/>
        <v>0.14082359331683025</v>
      </c>
      <c r="AW46" s="454">
        <v>0.10982634284831841</v>
      </c>
      <c r="AX46" s="386">
        <v>0.11688885613684588</v>
      </c>
      <c r="AY46" s="386">
        <v>5.89827550743421E-2</v>
      </c>
      <c r="AZ46" s="386">
        <f t="shared" si="63"/>
        <v>0.22400583353275985</v>
      </c>
      <c r="BA46" s="386">
        <f t="shared" si="64"/>
        <v>0.16493719327716885</v>
      </c>
      <c r="BB46" s="386">
        <f t="shared" si="65"/>
        <v>7.312608926716449E-2</v>
      </c>
      <c r="BC46" s="386">
        <f t="shared" si="66"/>
        <v>0</v>
      </c>
      <c r="BD46" s="454">
        <f t="shared" si="67"/>
        <v>5.8326932916381379E-2</v>
      </c>
      <c r="BE46" s="387">
        <f t="shared" si="67"/>
        <v>4.8664779155911421E-2</v>
      </c>
      <c r="BF46" s="386">
        <f>(AB46-AF46)/AF46</f>
        <v>0</v>
      </c>
      <c r="BG46" s="454">
        <f>(AC46-AG46)/AG46</f>
        <v>-1.9659169607478797E-2</v>
      </c>
      <c r="BH46" s="387">
        <f>(AD46-AH46)/AH46</f>
        <v>4.6283102634689939E-2</v>
      </c>
      <c r="BI46" s="386">
        <f t="shared" si="78"/>
        <v>1.05946630651375E-2</v>
      </c>
      <c r="BJ46" s="454">
        <f>(AG46-AK46)/AK46</f>
        <v>1.940398017541908E-2</v>
      </c>
      <c r="BK46" s="382">
        <f>(AH46-AL46)/AL46</f>
        <v>-2.410327186264586E-2</v>
      </c>
    </row>
    <row r="47" spans="2:74" x14ac:dyDescent="0.25">
      <c r="B47" s="81"/>
      <c r="C47" s="84" t="s">
        <v>64</v>
      </c>
      <c r="D47" s="442">
        <v>0.32827000000000001</v>
      </c>
      <c r="E47" s="448">
        <v>0.32827000000000001</v>
      </c>
      <c r="F47" s="623">
        <v>0.12331236</v>
      </c>
      <c r="G47" s="498">
        <f t="shared" ref="G47" si="80">F47/E47</f>
        <v>0.37564309866877871</v>
      </c>
      <c r="H47" s="442">
        <v>0.32827000000000001</v>
      </c>
      <c r="I47" s="448">
        <v>0.32827000000000001</v>
      </c>
      <c r="J47" s="623">
        <v>0.17501253</v>
      </c>
      <c r="K47" s="498">
        <f t="shared" ref="K47" si="81">J47/I47</f>
        <v>0.53313592469613424</v>
      </c>
      <c r="L47" s="442">
        <v>0.32827000000000001</v>
      </c>
      <c r="M47" s="448">
        <v>0.32827000000000001</v>
      </c>
      <c r="N47" s="623">
        <v>0.12731718</v>
      </c>
      <c r="O47" s="498">
        <f t="shared" ref="O47" si="82">N47/M47</f>
        <v>0.38784287324458527</v>
      </c>
      <c r="P47" s="442">
        <v>0.32827000000000001</v>
      </c>
      <c r="Q47" s="448">
        <v>0.32827000000000001</v>
      </c>
      <c r="R47" s="623">
        <v>34.932734719999999</v>
      </c>
      <c r="S47" s="498">
        <f t="shared" ref="S47:S53" si="83">R47/Q47</f>
        <v>106.41464258080238</v>
      </c>
      <c r="T47" s="442">
        <v>0.13</v>
      </c>
      <c r="U47" s="448">
        <v>0.13</v>
      </c>
      <c r="V47" s="623">
        <v>8.3988110000000005E-2</v>
      </c>
      <c r="W47" s="498">
        <f t="shared" ref="W47" si="84">V47/U47</f>
        <v>0.64606238461538468</v>
      </c>
      <c r="X47" s="442">
        <v>0.12</v>
      </c>
      <c r="Y47" s="448">
        <v>0.12</v>
      </c>
      <c r="Z47" s="448">
        <v>7.5898110000000005E-2</v>
      </c>
      <c r="AA47" s="85">
        <f>Z47/Y47</f>
        <v>0.63248425000000008</v>
      </c>
      <c r="AB47" s="442">
        <v>0.12</v>
      </c>
      <c r="AC47" s="448">
        <v>0.12</v>
      </c>
      <c r="AD47" s="448">
        <v>0.67695016000000008</v>
      </c>
      <c r="AE47" s="85">
        <f t="shared" si="74"/>
        <v>5.6412513333333338</v>
      </c>
      <c r="AF47" s="442">
        <v>0.12</v>
      </c>
      <c r="AG47" s="448">
        <v>0.12</v>
      </c>
      <c r="AH47" s="448">
        <v>0.11744063</v>
      </c>
      <c r="AI47" s="85">
        <f t="shared" si="75"/>
        <v>0.97867191666666675</v>
      </c>
      <c r="AJ47" s="442">
        <v>0.15</v>
      </c>
      <c r="AK47" s="448">
        <v>0.15</v>
      </c>
      <c r="AL47" s="448">
        <v>0.16500535</v>
      </c>
      <c r="AM47" s="95">
        <f t="shared" si="76"/>
        <v>1.1000356666666666</v>
      </c>
      <c r="AN47" s="788">
        <f t="shared" si="54"/>
        <v>0</v>
      </c>
      <c r="AO47" s="253">
        <f t="shared" si="55"/>
        <v>0</v>
      </c>
      <c r="AP47" s="402">
        <f t="shared" si="56"/>
        <v>-0.29540839161630317</v>
      </c>
      <c r="AQ47" s="402">
        <f t="shared" si="57"/>
        <v>0</v>
      </c>
      <c r="AR47" s="253">
        <f t="shared" si="58"/>
        <v>0</v>
      </c>
      <c r="AS47" s="402">
        <f t="shared" si="59"/>
        <v>0.37461833509036246</v>
      </c>
      <c r="AT47" s="402">
        <f t="shared" si="60"/>
        <v>0</v>
      </c>
      <c r="AU47" s="253">
        <f t="shared" si="61"/>
        <v>0</v>
      </c>
      <c r="AV47" s="253">
        <f t="shared" si="62"/>
        <v>-0.9963553617825659</v>
      </c>
      <c r="AW47" s="402">
        <v>0</v>
      </c>
      <c r="AX47" s="253">
        <v>0</v>
      </c>
      <c r="AY47" s="253">
        <v>357.61169643725145</v>
      </c>
      <c r="AZ47" s="253">
        <f t="shared" si="63"/>
        <v>8.3333333333333412E-2</v>
      </c>
      <c r="BA47" s="253">
        <f t="shared" si="64"/>
        <v>8.3333333333333412E-2</v>
      </c>
      <c r="BB47" s="253">
        <f t="shared" si="65"/>
        <v>0.10659026950736981</v>
      </c>
      <c r="BC47" s="253">
        <f t="shared" si="66"/>
        <v>0</v>
      </c>
      <c r="BD47" s="402">
        <f t="shared" si="67"/>
        <v>0</v>
      </c>
      <c r="BE47" s="95">
        <f t="shared" si="67"/>
        <v>-0.88788227777359563</v>
      </c>
      <c r="BF47" s="253">
        <f t="shared" ref="BF47:BH99" si="85">(AB47-AF47)/AF47</f>
        <v>0</v>
      </c>
      <c r="BG47" s="402">
        <f t="shared" si="85"/>
        <v>0</v>
      </c>
      <c r="BH47" s="95">
        <f t="shared" si="85"/>
        <v>4.7641904679836955</v>
      </c>
      <c r="BI47" s="253">
        <f t="shared" si="78"/>
        <v>-0.2</v>
      </c>
      <c r="BJ47" s="402">
        <f t="shared" ref="BJ47:BK99" si="86">(AG47-AK47)/AK47</f>
        <v>-0.2</v>
      </c>
      <c r="BK47" s="85">
        <f t="shared" si="86"/>
        <v>-0.28826168363631843</v>
      </c>
    </row>
    <row r="48" spans="2:74" x14ac:dyDescent="0.25">
      <c r="B48" s="81"/>
      <c r="C48" s="84" t="s">
        <v>65</v>
      </c>
      <c r="D48" s="9">
        <v>0</v>
      </c>
      <c r="E48" s="7">
        <v>0</v>
      </c>
      <c r="F48" s="7">
        <v>0</v>
      </c>
      <c r="G48" s="499">
        <v>0</v>
      </c>
      <c r="H48" s="9">
        <v>0</v>
      </c>
      <c r="I48" s="7">
        <v>0</v>
      </c>
      <c r="J48" s="7">
        <v>0</v>
      </c>
      <c r="K48" s="499">
        <v>0</v>
      </c>
      <c r="L48" s="9">
        <v>0</v>
      </c>
      <c r="M48" s="7">
        <v>0</v>
      </c>
      <c r="N48" s="7">
        <v>0</v>
      </c>
      <c r="O48" s="499">
        <v>0</v>
      </c>
      <c r="P48" s="9">
        <v>0</v>
      </c>
      <c r="Q48" s="7">
        <v>0</v>
      </c>
      <c r="R48" s="7">
        <v>0</v>
      </c>
      <c r="S48" s="499">
        <v>0</v>
      </c>
      <c r="T48" s="9">
        <v>0</v>
      </c>
      <c r="U48" s="7">
        <v>0</v>
      </c>
      <c r="V48" s="7">
        <v>0</v>
      </c>
      <c r="W48" s="499">
        <v>0</v>
      </c>
      <c r="X48" s="442">
        <v>10</v>
      </c>
      <c r="Y48" s="448">
        <v>10</v>
      </c>
      <c r="Z48" s="448">
        <v>0</v>
      </c>
      <c r="AA48" s="85">
        <f>Z48/Y48</f>
        <v>0</v>
      </c>
      <c r="AB48" s="442">
        <v>10</v>
      </c>
      <c r="AC48" s="448">
        <v>10</v>
      </c>
      <c r="AD48" s="448">
        <v>0.10597808</v>
      </c>
      <c r="AE48" s="85">
        <f t="shared" si="74"/>
        <v>1.0597808E-2</v>
      </c>
      <c r="AF48" s="442">
        <v>10</v>
      </c>
      <c r="AG48" s="448">
        <v>10</v>
      </c>
      <c r="AH48" s="448">
        <v>0.12723444</v>
      </c>
      <c r="AI48" s="85">
        <f t="shared" si="75"/>
        <v>1.2723444E-2</v>
      </c>
      <c r="AJ48" s="442">
        <v>10</v>
      </c>
      <c r="AK48" s="448">
        <v>14.85036775</v>
      </c>
      <c r="AL48" s="448">
        <v>14.67262539</v>
      </c>
      <c r="AM48" s="95">
        <f t="shared" si="76"/>
        <v>0.98803111390962017</v>
      </c>
      <c r="AN48" s="322">
        <v>0</v>
      </c>
      <c r="AO48" s="7">
        <v>0</v>
      </c>
      <c r="AP48" s="7">
        <v>0</v>
      </c>
      <c r="AQ48" s="321">
        <v>0</v>
      </c>
      <c r="AR48" s="7">
        <v>0</v>
      </c>
      <c r="AS48" s="7">
        <v>0</v>
      </c>
      <c r="AT48" s="321">
        <v>0</v>
      </c>
      <c r="AU48" s="7">
        <v>0</v>
      </c>
      <c r="AV48" s="7">
        <v>0</v>
      </c>
      <c r="AW48" s="321">
        <v>0</v>
      </c>
      <c r="AX48" s="7">
        <v>0</v>
      </c>
      <c r="AY48" s="7">
        <v>0</v>
      </c>
      <c r="AZ48" s="253">
        <f t="shared" si="63"/>
        <v>-1</v>
      </c>
      <c r="BA48" s="253">
        <f t="shared" si="64"/>
        <v>-1</v>
      </c>
      <c r="BB48" s="321">
        <v>0</v>
      </c>
      <c r="BC48" s="253">
        <f t="shared" si="66"/>
        <v>0</v>
      </c>
      <c r="BD48" s="402">
        <f t="shared" si="67"/>
        <v>0</v>
      </c>
      <c r="BE48" s="95">
        <f t="shared" si="67"/>
        <v>-1</v>
      </c>
      <c r="BF48" s="253">
        <f t="shared" si="85"/>
        <v>0</v>
      </c>
      <c r="BG48" s="402">
        <f t="shared" si="85"/>
        <v>0</v>
      </c>
      <c r="BH48" s="95">
        <f t="shared" si="85"/>
        <v>-0.16706451492221761</v>
      </c>
      <c r="BI48" s="253">
        <f t="shared" si="78"/>
        <v>0</v>
      </c>
      <c r="BJ48" s="402">
        <f t="shared" si="86"/>
        <v>-0.32661600248923128</v>
      </c>
      <c r="BK48" s="85">
        <f t="shared" si="86"/>
        <v>-0.9913284475942038</v>
      </c>
    </row>
    <row r="49" spans="2:76" ht="15.75" thickBot="1" x14ac:dyDescent="0.3">
      <c r="B49" s="82"/>
      <c r="C49" s="112" t="s">
        <v>70</v>
      </c>
      <c r="D49" s="444">
        <f>SUM(D47:D48)</f>
        <v>0.32827000000000001</v>
      </c>
      <c r="E49" s="450">
        <f>SUM(E47:E48)</f>
        <v>0.32827000000000001</v>
      </c>
      <c r="F49" s="625">
        <f>SUM(F47:F48)</f>
        <v>0.12331236</v>
      </c>
      <c r="G49" s="556">
        <f t="shared" ref="G49:G50" si="87">F49/E49</f>
        <v>0.37564309866877871</v>
      </c>
      <c r="H49" s="444">
        <f>SUM(H47:H48)</f>
        <v>0.32827000000000001</v>
      </c>
      <c r="I49" s="450">
        <f>SUM(I47:I48)</f>
        <v>0.32827000000000001</v>
      </c>
      <c r="J49" s="625">
        <f>SUM(J47:J48)</f>
        <v>0.17501253</v>
      </c>
      <c r="K49" s="556">
        <f t="shared" ref="K49:K50" si="88">J49/I49</f>
        <v>0.53313592469613424</v>
      </c>
      <c r="L49" s="444">
        <f>SUM(L47:L48)</f>
        <v>0.32827000000000001</v>
      </c>
      <c r="M49" s="450">
        <f>SUM(M47:M48)</f>
        <v>0.32827000000000001</v>
      </c>
      <c r="N49" s="625">
        <f>SUM(N47:N48)</f>
        <v>0.12731718</v>
      </c>
      <c r="O49" s="556">
        <f t="shared" ref="O49:O50" si="89">N49/M49</f>
        <v>0.38784287324458527</v>
      </c>
      <c r="P49" s="444">
        <f>SUM(P47:P48)</f>
        <v>0.32827000000000001</v>
      </c>
      <c r="Q49" s="450">
        <f>SUM(Q47:Q48)</f>
        <v>0.32827000000000001</v>
      </c>
      <c r="R49" s="625">
        <f>SUM(R47:R48)</f>
        <v>34.932734719999999</v>
      </c>
      <c r="S49" s="556">
        <f t="shared" si="83"/>
        <v>106.41464258080238</v>
      </c>
      <c r="T49" s="444">
        <f>SUM(T47:T48)</f>
        <v>0.13</v>
      </c>
      <c r="U49" s="450">
        <f>SUM(U47:U48)</f>
        <v>0.13</v>
      </c>
      <c r="V49" s="625">
        <f>SUM(V47:V48)</f>
        <v>8.3988110000000005E-2</v>
      </c>
      <c r="W49" s="556">
        <f t="shared" ref="W49:W99" si="90">V49/U49</f>
        <v>0.64606238461538468</v>
      </c>
      <c r="X49" s="444">
        <f>SUM(X47:X48)</f>
        <v>10.119999999999999</v>
      </c>
      <c r="Y49" s="450">
        <f>SUM(Y47:Y48)</f>
        <v>10.119999999999999</v>
      </c>
      <c r="Z49" s="450">
        <f>SUM(Z47:Z48)</f>
        <v>7.5898110000000005E-2</v>
      </c>
      <c r="AA49" s="383">
        <f>Z49/Y49</f>
        <v>7.4998132411067207E-3</v>
      </c>
      <c r="AB49" s="444">
        <f>SUM(AB47:AB48)</f>
        <v>10.119999999999999</v>
      </c>
      <c r="AC49" s="450">
        <f>SUM(AC47:AC48)</f>
        <v>10.119999999999999</v>
      </c>
      <c r="AD49" s="450">
        <f>SUM(AD47:AD48)</f>
        <v>0.78292824000000005</v>
      </c>
      <c r="AE49" s="383">
        <f t="shared" si="74"/>
        <v>7.7364450592885381E-2</v>
      </c>
      <c r="AF49" s="444">
        <f>SUM(AF47:AF48)</f>
        <v>10.119999999999999</v>
      </c>
      <c r="AG49" s="450">
        <f>SUM(AG47:AG48)</f>
        <v>10.119999999999999</v>
      </c>
      <c r="AH49" s="450">
        <f>SUM(AH47:AH48)</f>
        <v>0.24467506999999999</v>
      </c>
      <c r="AI49" s="383">
        <f t="shared" si="75"/>
        <v>2.4177378458498024E-2</v>
      </c>
      <c r="AJ49" s="444">
        <f>SUM(AJ47:AJ48)</f>
        <v>10.15</v>
      </c>
      <c r="AK49" s="450">
        <f>SUM(AK47:AK48)</f>
        <v>15.000367750000001</v>
      </c>
      <c r="AL49" s="450">
        <f>SUM(AL47:AL48)</f>
        <v>14.83763074</v>
      </c>
      <c r="AM49" s="389">
        <f t="shared" si="76"/>
        <v>0.98915113197808091</v>
      </c>
      <c r="AN49" s="789">
        <f t="shared" si="54"/>
        <v>0</v>
      </c>
      <c r="AO49" s="388">
        <f t="shared" si="55"/>
        <v>0</v>
      </c>
      <c r="AP49" s="455">
        <f t="shared" si="56"/>
        <v>-0.29540839161630317</v>
      </c>
      <c r="AQ49" s="455">
        <f t="shared" si="57"/>
        <v>0</v>
      </c>
      <c r="AR49" s="388">
        <f t="shared" si="58"/>
        <v>0</v>
      </c>
      <c r="AS49" s="455">
        <f t="shared" si="59"/>
        <v>0.37461833509036246</v>
      </c>
      <c r="AT49" s="455">
        <f t="shared" si="60"/>
        <v>0</v>
      </c>
      <c r="AU49" s="388">
        <f t="shared" si="61"/>
        <v>0</v>
      </c>
      <c r="AV49" s="388">
        <f t="shared" si="62"/>
        <v>-0.9963553617825659</v>
      </c>
      <c r="AW49" s="455">
        <v>0</v>
      </c>
      <c r="AX49" s="388">
        <v>0</v>
      </c>
      <c r="AY49" s="388">
        <v>357.61169643725145</v>
      </c>
      <c r="AZ49" s="388">
        <f t="shared" si="63"/>
        <v>-0.98715415019762842</v>
      </c>
      <c r="BA49" s="388">
        <f t="shared" si="64"/>
        <v>-0.98715415019762842</v>
      </c>
      <c r="BB49" s="388">
        <f t="shared" si="65"/>
        <v>0.10659026950736981</v>
      </c>
      <c r="BC49" s="388">
        <f t="shared" si="66"/>
        <v>0</v>
      </c>
      <c r="BD49" s="455">
        <f t="shared" si="67"/>
        <v>0</v>
      </c>
      <c r="BE49" s="389">
        <f t="shared" si="67"/>
        <v>-0.90305866346065122</v>
      </c>
      <c r="BF49" s="388">
        <f t="shared" si="85"/>
        <v>0</v>
      </c>
      <c r="BG49" s="455">
        <f t="shared" si="85"/>
        <v>0</v>
      </c>
      <c r="BH49" s="389">
        <f t="shared" si="85"/>
        <v>2.1998692796940862</v>
      </c>
      <c r="BI49" s="388">
        <f t="shared" si="78"/>
        <v>-2.955665024630654E-3</v>
      </c>
      <c r="BJ49" s="455">
        <f t="shared" si="86"/>
        <v>-0.32534987350560129</v>
      </c>
      <c r="BK49" s="383">
        <f t="shared" si="86"/>
        <v>-0.98350982887447169</v>
      </c>
    </row>
    <row r="50" spans="2:76" x14ac:dyDescent="0.25">
      <c r="B50" s="109" t="s">
        <v>380</v>
      </c>
      <c r="C50" s="110" t="s">
        <v>366</v>
      </c>
      <c r="D50" s="525">
        <f>SUM(D51:D53)</f>
        <v>116.08096</v>
      </c>
      <c r="E50" s="451">
        <f>SUM(E51:E53)</f>
        <v>231.11068808000002</v>
      </c>
      <c r="F50" s="526">
        <f>SUM(F51:F53)</f>
        <v>92.276481499999974</v>
      </c>
      <c r="G50" s="375">
        <f t="shared" si="87"/>
        <v>0.39927396809990046</v>
      </c>
      <c r="H50" s="525">
        <f>SUM(H51:H53)</f>
        <v>116.08096</v>
      </c>
      <c r="I50" s="451">
        <f>SUM(I51:I53)</f>
        <v>258.53944854000002</v>
      </c>
      <c r="J50" s="526">
        <f>SUM(J51:J53)</f>
        <v>79.055011409999992</v>
      </c>
      <c r="K50" s="375">
        <f t="shared" si="88"/>
        <v>0.3057754313952169</v>
      </c>
      <c r="L50" s="525">
        <f>SUM(L51:L53)</f>
        <v>116.08096</v>
      </c>
      <c r="M50" s="451">
        <f>SUM(M51:M53)</f>
        <v>195.11523224999999</v>
      </c>
      <c r="N50" s="526">
        <f>SUM(N51:N53)</f>
        <v>88.241709440000008</v>
      </c>
      <c r="O50" s="375">
        <f t="shared" si="89"/>
        <v>0.45225433413079935</v>
      </c>
      <c r="P50" s="525">
        <f>SUM(P51:P53)</f>
        <v>75.954999999999998</v>
      </c>
      <c r="Q50" s="451">
        <f>SUM(Q51:Q53)</f>
        <v>206.99304876000002</v>
      </c>
      <c r="R50" s="526">
        <f>SUM(R51:R53)</f>
        <v>47.660897919999996</v>
      </c>
      <c r="S50" s="375">
        <f t="shared" si="83"/>
        <v>0.23025361578813625</v>
      </c>
      <c r="T50" s="525">
        <f>SUM(T51:T53)</f>
        <v>147.57499999999999</v>
      </c>
      <c r="U50" s="526">
        <f>SUM(U51:U53)</f>
        <v>118.83134693000001</v>
      </c>
      <c r="V50" s="526">
        <f>SUM(V51:V53)</f>
        <v>11.61408149</v>
      </c>
      <c r="W50" s="375">
        <f t="shared" si="90"/>
        <v>9.7735839827192306E-2</v>
      </c>
      <c r="X50" s="577">
        <v>0</v>
      </c>
      <c r="Y50" s="578">
        <v>0</v>
      </c>
      <c r="Z50" s="576">
        <v>0</v>
      </c>
      <c r="AA50" s="546">
        <v>0</v>
      </c>
      <c r="AB50" s="577">
        <v>0</v>
      </c>
      <c r="AC50" s="578">
        <v>0</v>
      </c>
      <c r="AD50" s="576">
        <v>0</v>
      </c>
      <c r="AE50" s="546">
        <v>0</v>
      </c>
      <c r="AF50" s="577">
        <v>0</v>
      </c>
      <c r="AG50" s="578">
        <v>0</v>
      </c>
      <c r="AH50" s="576">
        <v>0</v>
      </c>
      <c r="AI50" s="546">
        <v>0</v>
      </c>
      <c r="AJ50" s="577">
        <v>0</v>
      </c>
      <c r="AK50" s="576">
        <v>0</v>
      </c>
      <c r="AL50" s="576">
        <v>0</v>
      </c>
      <c r="AM50" s="578">
        <v>0</v>
      </c>
      <c r="AN50" s="787">
        <f t="shared" si="54"/>
        <v>0</v>
      </c>
      <c r="AO50" s="391">
        <f t="shared" si="55"/>
        <v>-0.10609120045274775</v>
      </c>
      <c r="AP50" s="378">
        <f t="shared" si="56"/>
        <v>0.16724392108970773</v>
      </c>
      <c r="AQ50" s="378">
        <f t="shared" si="57"/>
        <v>0</v>
      </c>
      <c r="AR50" s="391">
        <f t="shared" si="58"/>
        <v>0.32506030184632106</v>
      </c>
      <c r="AS50" s="378">
        <f t="shared" si="59"/>
        <v>-0.10410834160286203</v>
      </c>
      <c r="AT50" s="378">
        <f t="shared" si="60"/>
        <v>0.52828595879138973</v>
      </c>
      <c r="AU50" s="391">
        <f t="shared" si="61"/>
        <v>-5.7382683047351377E-2</v>
      </c>
      <c r="AV50" s="391">
        <f t="shared" si="62"/>
        <v>0.85144874081298083</v>
      </c>
      <c r="AW50" s="378">
        <v>-0.54985628352149829</v>
      </c>
      <c r="AX50" s="391">
        <v>0.59628980233960482</v>
      </c>
      <c r="AY50" s="391">
        <v>3.0251177241355776</v>
      </c>
      <c r="AZ50" s="576">
        <v>0</v>
      </c>
      <c r="BA50" s="578">
        <v>0</v>
      </c>
      <c r="BB50" s="578">
        <v>0</v>
      </c>
      <c r="BC50" s="578">
        <v>0</v>
      </c>
      <c r="BD50" s="578">
        <v>0</v>
      </c>
      <c r="BE50" s="578">
        <v>0</v>
      </c>
      <c r="BF50" s="576">
        <v>0</v>
      </c>
      <c r="BG50" s="578">
        <v>0</v>
      </c>
      <c r="BH50" s="576">
        <v>0</v>
      </c>
      <c r="BI50" s="578">
        <v>0</v>
      </c>
      <c r="BJ50" s="578">
        <v>0</v>
      </c>
      <c r="BK50" s="546">
        <v>0</v>
      </c>
    </row>
    <row r="51" spans="2:76" x14ac:dyDescent="0.25">
      <c r="B51" s="81"/>
      <c r="C51" s="84" t="s">
        <v>58</v>
      </c>
      <c r="D51" s="9">
        <v>0</v>
      </c>
      <c r="E51" s="321">
        <v>0</v>
      </c>
      <c r="F51" s="6">
        <v>12.456360769999998</v>
      </c>
      <c r="G51" s="499">
        <v>0</v>
      </c>
      <c r="H51" s="9">
        <v>0</v>
      </c>
      <c r="I51" s="321">
        <v>0</v>
      </c>
      <c r="J51" s="6">
        <v>9.4764931399999952</v>
      </c>
      <c r="K51" s="499">
        <v>0</v>
      </c>
      <c r="L51" s="9">
        <v>0</v>
      </c>
      <c r="M51" s="321">
        <v>0</v>
      </c>
      <c r="N51" s="6">
        <v>8.1386430599999997</v>
      </c>
      <c r="O51" s="499">
        <v>0</v>
      </c>
      <c r="P51" s="9">
        <v>0</v>
      </c>
      <c r="Q51" s="321">
        <v>0</v>
      </c>
      <c r="R51" s="6">
        <v>4.3810054900000006</v>
      </c>
      <c r="S51" s="499">
        <v>0</v>
      </c>
      <c r="T51" s="9">
        <v>0</v>
      </c>
      <c r="U51" s="780">
        <v>0.298678</v>
      </c>
      <c r="V51" s="59">
        <v>3.38144066</v>
      </c>
      <c r="W51" s="102">
        <f t="shared" si="90"/>
        <v>11.32135831899236</v>
      </c>
      <c r="X51" s="9">
        <v>0</v>
      </c>
      <c r="Y51" s="7">
        <v>0</v>
      </c>
      <c r="Z51" s="321">
        <v>0</v>
      </c>
      <c r="AA51" s="499">
        <v>0</v>
      </c>
      <c r="AB51" s="9">
        <v>0</v>
      </c>
      <c r="AC51" s="7">
        <v>0</v>
      </c>
      <c r="AD51" s="321">
        <v>0</v>
      </c>
      <c r="AE51" s="499">
        <v>0</v>
      </c>
      <c r="AF51" s="9">
        <v>0</v>
      </c>
      <c r="AG51" s="7">
        <v>0</v>
      </c>
      <c r="AH51" s="321">
        <v>0</v>
      </c>
      <c r="AI51" s="499">
        <v>0</v>
      </c>
      <c r="AJ51" s="9">
        <v>0</v>
      </c>
      <c r="AK51" s="321">
        <v>0</v>
      </c>
      <c r="AL51" s="321">
        <v>0</v>
      </c>
      <c r="AM51" s="7">
        <v>0</v>
      </c>
      <c r="AN51" s="322">
        <v>0</v>
      </c>
      <c r="AO51" s="321">
        <v>0</v>
      </c>
      <c r="AP51" s="402">
        <f t="shared" si="56"/>
        <v>0.31444834982490205</v>
      </c>
      <c r="AQ51" s="321">
        <v>0</v>
      </c>
      <c r="AR51" s="321">
        <v>0</v>
      </c>
      <c r="AS51" s="402">
        <f t="shared" si="59"/>
        <v>0.16438244927772955</v>
      </c>
      <c r="AT51" s="321">
        <v>0</v>
      </c>
      <c r="AU51" s="321">
        <v>0</v>
      </c>
      <c r="AV51" s="253">
        <f t="shared" si="62"/>
        <v>0.85771122144838918</v>
      </c>
      <c r="AW51" s="321">
        <v>0</v>
      </c>
      <c r="AX51" s="253">
        <v>-1</v>
      </c>
      <c r="AY51" s="253">
        <v>0.295603244446703</v>
      </c>
      <c r="AZ51" s="321">
        <v>0</v>
      </c>
      <c r="BA51" s="7">
        <v>0</v>
      </c>
      <c r="BB51" s="7">
        <v>0</v>
      </c>
      <c r="BC51" s="7">
        <v>0</v>
      </c>
      <c r="BD51" s="7">
        <v>0</v>
      </c>
      <c r="BE51" s="7">
        <v>0</v>
      </c>
      <c r="BF51" s="321">
        <v>0</v>
      </c>
      <c r="BG51" s="7">
        <v>0</v>
      </c>
      <c r="BH51" s="321">
        <v>0</v>
      </c>
      <c r="BI51" s="7">
        <v>0</v>
      </c>
      <c r="BJ51" s="7">
        <v>0</v>
      </c>
      <c r="BK51" s="499">
        <v>0</v>
      </c>
    </row>
    <row r="52" spans="2:76" x14ac:dyDescent="0.25">
      <c r="B52" s="81"/>
      <c r="C52" s="84" t="s">
        <v>60</v>
      </c>
      <c r="D52" s="9">
        <v>0</v>
      </c>
      <c r="E52" s="7">
        <v>0</v>
      </c>
      <c r="F52" s="7">
        <v>0</v>
      </c>
      <c r="G52" s="499">
        <v>0</v>
      </c>
      <c r="H52" s="9">
        <v>0</v>
      </c>
      <c r="I52" s="7">
        <v>0</v>
      </c>
      <c r="J52" s="321">
        <v>0.11439460999999999</v>
      </c>
      <c r="K52" s="499">
        <v>0</v>
      </c>
      <c r="L52" s="9">
        <v>0</v>
      </c>
      <c r="M52" s="7">
        <v>0</v>
      </c>
      <c r="N52" s="321">
        <v>1.0273746100000001</v>
      </c>
      <c r="O52" s="499">
        <v>0</v>
      </c>
      <c r="P52" s="9">
        <v>0</v>
      </c>
      <c r="Q52" s="7">
        <v>0</v>
      </c>
      <c r="R52" s="321">
        <v>0</v>
      </c>
      <c r="S52" s="499">
        <v>0</v>
      </c>
      <c r="T52" s="9">
        <v>0</v>
      </c>
      <c r="U52" s="7">
        <v>0</v>
      </c>
      <c r="V52" s="321">
        <v>0</v>
      </c>
      <c r="W52" s="499">
        <v>0</v>
      </c>
      <c r="X52" s="9">
        <v>0</v>
      </c>
      <c r="Y52" s="7">
        <v>0</v>
      </c>
      <c r="Z52" s="321">
        <v>0</v>
      </c>
      <c r="AA52" s="499">
        <v>0</v>
      </c>
      <c r="AB52" s="9">
        <v>0</v>
      </c>
      <c r="AC52" s="7">
        <v>0</v>
      </c>
      <c r="AD52" s="321">
        <v>0</v>
      </c>
      <c r="AE52" s="499">
        <v>0</v>
      </c>
      <c r="AF52" s="9">
        <v>0</v>
      </c>
      <c r="AG52" s="7">
        <v>0</v>
      </c>
      <c r="AH52" s="321">
        <v>0</v>
      </c>
      <c r="AI52" s="499">
        <v>0</v>
      </c>
      <c r="AJ52" s="9">
        <v>0</v>
      </c>
      <c r="AK52" s="7">
        <v>0</v>
      </c>
      <c r="AL52" s="321">
        <v>0</v>
      </c>
      <c r="AM52" s="7">
        <v>0</v>
      </c>
      <c r="AN52" s="322">
        <v>0</v>
      </c>
      <c r="AO52" s="321">
        <v>0</v>
      </c>
      <c r="AP52" s="402">
        <f t="shared" si="56"/>
        <v>-1</v>
      </c>
      <c r="AQ52" s="321">
        <v>0</v>
      </c>
      <c r="AR52" s="321">
        <v>0</v>
      </c>
      <c r="AS52" s="402">
        <f t="shared" si="59"/>
        <v>-0.88865345815777952</v>
      </c>
      <c r="AT52" s="321">
        <v>0</v>
      </c>
      <c r="AU52" s="7">
        <v>0</v>
      </c>
      <c r="AV52" s="321">
        <v>0</v>
      </c>
      <c r="AW52" s="321">
        <v>0</v>
      </c>
      <c r="AX52" s="7">
        <v>0</v>
      </c>
      <c r="AY52" s="321">
        <v>0</v>
      </c>
      <c r="AZ52" s="321">
        <v>0</v>
      </c>
      <c r="BA52" s="7">
        <v>0</v>
      </c>
      <c r="BB52" s="321">
        <v>0</v>
      </c>
      <c r="BC52" s="321">
        <v>0</v>
      </c>
      <c r="BD52" s="7">
        <v>0</v>
      </c>
      <c r="BE52" s="321">
        <v>0</v>
      </c>
      <c r="BF52" s="321">
        <v>0</v>
      </c>
      <c r="BG52" s="7">
        <v>0</v>
      </c>
      <c r="BH52" s="321">
        <v>0</v>
      </c>
      <c r="BI52" s="321">
        <v>0</v>
      </c>
      <c r="BJ52" s="7">
        <v>0</v>
      </c>
      <c r="BK52" s="499">
        <v>0</v>
      </c>
    </row>
    <row r="53" spans="2:76" x14ac:dyDescent="0.25">
      <c r="B53" s="81"/>
      <c r="C53" s="84" t="s">
        <v>61</v>
      </c>
      <c r="D53" s="9">
        <v>116.08096</v>
      </c>
      <c r="E53" s="321">
        <v>231.11068808000002</v>
      </c>
      <c r="F53" s="6">
        <v>79.820120729999971</v>
      </c>
      <c r="G53" s="498">
        <f t="shared" ref="G53:G54" si="91">F53/E53</f>
        <v>0.34537615457390647</v>
      </c>
      <c r="H53" s="9">
        <v>116.08096</v>
      </c>
      <c r="I53" s="321">
        <v>258.53944854000002</v>
      </c>
      <c r="J53" s="6">
        <v>69.464123659999998</v>
      </c>
      <c r="K53" s="498">
        <f t="shared" ref="K53:K54" si="92">J53/I53</f>
        <v>0.26867901224463558</v>
      </c>
      <c r="L53" s="9">
        <v>116.08096</v>
      </c>
      <c r="M53" s="321">
        <v>195.11523224999999</v>
      </c>
      <c r="N53" s="6">
        <v>79.075691770000006</v>
      </c>
      <c r="O53" s="498">
        <f t="shared" ref="O53:O54" si="93">N53/M53</f>
        <v>0.40527687591648809</v>
      </c>
      <c r="P53" s="9">
        <v>75.954999999999998</v>
      </c>
      <c r="Q53" s="321">
        <v>206.99304876000002</v>
      </c>
      <c r="R53" s="6">
        <v>43.279892429999997</v>
      </c>
      <c r="S53" s="498">
        <f t="shared" si="83"/>
        <v>0.20908862731995054</v>
      </c>
      <c r="T53" s="9">
        <v>147.57499999999999</v>
      </c>
      <c r="U53" s="7">
        <v>118.53266893000001</v>
      </c>
      <c r="V53" s="321">
        <v>8.2326408300000011</v>
      </c>
      <c r="W53" s="498">
        <f t="shared" si="90"/>
        <v>6.9454614532149128E-2</v>
      </c>
      <c r="X53" s="9">
        <v>0</v>
      </c>
      <c r="Y53" s="7">
        <v>0</v>
      </c>
      <c r="Z53" s="321">
        <v>0</v>
      </c>
      <c r="AA53" s="499">
        <v>0</v>
      </c>
      <c r="AB53" s="9">
        <v>0</v>
      </c>
      <c r="AC53" s="7">
        <v>0</v>
      </c>
      <c r="AD53" s="321">
        <v>0</v>
      </c>
      <c r="AE53" s="499">
        <v>0</v>
      </c>
      <c r="AF53" s="9">
        <v>0</v>
      </c>
      <c r="AG53" s="7">
        <v>0</v>
      </c>
      <c r="AH53" s="321">
        <v>0</v>
      </c>
      <c r="AI53" s="499">
        <v>0</v>
      </c>
      <c r="AJ53" s="9">
        <v>0</v>
      </c>
      <c r="AK53" s="321">
        <v>0</v>
      </c>
      <c r="AL53" s="321">
        <v>0</v>
      </c>
      <c r="AM53" s="7">
        <v>0</v>
      </c>
      <c r="AN53" s="788">
        <f t="shared" si="54"/>
        <v>0</v>
      </c>
      <c r="AO53" s="253">
        <f t="shared" si="55"/>
        <v>-0.10609120045274775</v>
      </c>
      <c r="AP53" s="402">
        <f t="shared" si="56"/>
        <v>0.14908411024788235</v>
      </c>
      <c r="AQ53" s="402">
        <f t="shared" si="57"/>
        <v>0</v>
      </c>
      <c r="AR53" s="253">
        <f t="shared" si="58"/>
        <v>0.32506030184632106</v>
      </c>
      <c r="AS53" s="402">
        <f t="shared" si="59"/>
        <v>-0.121548960178006</v>
      </c>
      <c r="AT53" s="402">
        <f t="shared" si="60"/>
        <v>0.52828595879138973</v>
      </c>
      <c r="AU53" s="253">
        <f t="shared" si="61"/>
        <v>-5.7382683047351377E-2</v>
      </c>
      <c r="AV53" s="253">
        <f t="shared" si="62"/>
        <v>0.82707690177131088</v>
      </c>
      <c r="AW53" s="402">
        <v>-0.54985628352149829</v>
      </c>
      <c r="AX53" s="253">
        <v>0.59997509885181599</v>
      </c>
      <c r="AY53" s="253">
        <v>4.1161713014681647</v>
      </c>
      <c r="AZ53" s="321">
        <v>0</v>
      </c>
      <c r="BA53" s="7">
        <v>0</v>
      </c>
      <c r="BB53" s="7">
        <v>0</v>
      </c>
      <c r="BC53" s="7">
        <v>0</v>
      </c>
      <c r="BD53" s="7">
        <v>0</v>
      </c>
      <c r="BE53" s="7">
        <v>0</v>
      </c>
      <c r="BF53" s="321">
        <v>0</v>
      </c>
      <c r="BG53" s="7">
        <v>0</v>
      </c>
      <c r="BH53" s="321">
        <v>0</v>
      </c>
      <c r="BI53" s="7">
        <v>0</v>
      </c>
      <c r="BJ53" s="7">
        <v>0</v>
      </c>
      <c r="BK53" s="499">
        <v>0</v>
      </c>
    </row>
    <row r="54" spans="2:76" ht="15.75" thickBot="1" x14ac:dyDescent="0.3">
      <c r="B54" s="81"/>
      <c r="C54" s="111" t="s">
        <v>69</v>
      </c>
      <c r="D54" s="523">
        <f>SUM(D51:D53)</f>
        <v>116.08096</v>
      </c>
      <c r="E54" s="450">
        <f>SUM(E51:E53)</f>
        <v>231.11068808000002</v>
      </c>
      <c r="F54" s="524">
        <f>SUM(F51:F53)</f>
        <v>92.276481499999974</v>
      </c>
      <c r="G54" s="556">
        <f t="shared" si="91"/>
        <v>0.39927396809990046</v>
      </c>
      <c r="H54" s="523">
        <f>SUM(H51:H53)</f>
        <v>116.08096</v>
      </c>
      <c r="I54" s="450">
        <f>SUM(I51:I53)</f>
        <v>258.53944854000002</v>
      </c>
      <c r="J54" s="524">
        <f>SUM(J51:J53)</f>
        <v>79.055011409999992</v>
      </c>
      <c r="K54" s="556">
        <f t="shared" si="92"/>
        <v>0.3057754313952169</v>
      </c>
      <c r="L54" s="523">
        <f>SUM(L51:L53)</f>
        <v>116.08096</v>
      </c>
      <c r="M54" s="450">
        <f>SUM(M51:M53)</f>
        <v>195.11523224999999</v>
      </c>
      <c r="N54" s="524">
        <f>SUM(N51:N53)</f>
        <v>88.241709440000008</v>
      </c>
      <c r="O54" s="556">
        <f t="shared" si="93"/>
        <v>0.45225433413079935</v>
      </c>
      <c r="P54" s="523">
        <f>SUM(P51:P53)</f>
        <v>75.954999999999998</v>
      </c>
      <c r="Q54" s="450">
        <f>SUM(Q51:Q53)</f>
        <v>206.99304876000002</v>
      </c>
      <c r="R54" s="524">
        <f>SUM(R51:R53)</f>
        <v>47.660897919999996</v>
      </c>
      <c r="S54" s="556">
        <f t="shared" ref="S54:S99" si="94">R54/Q54</f>
        <v>0.23025361578813625</v>
      </c>
      <c r="T54" s="523">
        <f>SUM(T51:T53)</f>
        <v>147.57499999999999</v>
      </c>
      <c r="U54" s="625">
        <f>SUM(U51:U53)</f>
        <v>118.83134693000001</v>
      </c>
      <c r="V54" s="450">
        <f>SUM(V51:V53)</f>
        <v>11.61408149</v>
      </c>
      <c r="W54" s="556">
        <f t="shared" si="90"/>
        <v>9.7735839827192306E-2</v>
      </c>
      <c r="X54" s="117">
        <v>0</v>
      </c>
      <c r="Y54" s="286">
        <v>0</v>
      </c>
      <c r="Z54" s="452">
        <v>0</v>
      </c>
      <c r="AA54" s="560">
        <v>0</v>
      </c>
      <c r="AB54" s="117">
        <v>0</v>
      </c>
      <c r="AC54" s="286">
        <v>0</v>
      </c>
      <c r="AD54" s="452">
        <v>0</v>
      </c>
      <c r="AE54" s="560">
        <v>0</v>
      </c>
      <c r="AF54" s="117">
        <v>0</v>
      </c>
      <c r="AG54" s="286">
        <v>0</v>
      </c>
      <c r="AH54" s="452">
        <v>0</v>
      </c>
      <c r="AI54" s="560">
        <v>0</v>
      </c>
      <c r="AJ54" s="117">
        <v>0</v>
      </c>
      <c r="AK54" s="452">
        <v>0</v>
      </c>
      <c r="AL54" s="452">
        <v>0</v>
      </c>
      <c r="AM54" s="286">
        <v>0</v>
      </c>
      <c r="AN54" s="789">
        <f t="shared" si="54"/>
        <v>0</v>
      </c>
      <c r="AO54" s="388">
        <f t="shared" si="55"/>
        <v>-0.10609120045274775</v>
      </c>
      <c r="AP54" s="455">
        <f t="shared" si="56"/>
        <v>0.16724392108970773</v>
      </c>
      <c r="AQ54" s="455">
        <f t="shared" si="57"/>
        <v>0</v>
      </c>
      <c r="AR54" s="388">
        <f t="shared" si="58"/>
        <v>0.32506030184632106</v>
      </c>
      <c r="AS54" s="455">
        <f t="shared" si="59"/>
        <v>-0.10410834160286203</v>
      </c>
      <c r="AT54" s="455">
        <f t="shared" si="60"/>
        <v>0.52828595879138973</v>
      </c>
      <c r="AU54" s="388">
        <f t="shared" si="61"/>
        <v>-5.7382683047351377E-2</v>
      </c>
      <c r="AV54" s="388">
        <f t="shared" si="62"/>
        <v>0.85144874081298083</v>
      </c>
      <c r="AW54" s="455">
        <v>-0.54985628352149829</v>
      </c>
      <c r="AX54" s="388">
        <v>0.59628980233960482</v>
      </c>
      <c r="AY54" s="388">
        <v>3.0251177241355776</v>
      </c>
      <c r="AZ54" s="452">
        <v>0</v>
      </c>
      <c r="BA54" s="286">
        <v>0</v>
      </c>
      <c r="BB54" s="286">
        <v>0</v>
      </c>
      <c r="BC54" s="286">
        <v>0</v>
      </c>
      <c r="BD54" s="286">
        <v>0</v>
      </c>
      <c r="BE54" s="286">
        <v>0</v>
      </c>
      <c r="BF54" s="452">
        <v>0</v>
      </c>
      <c r="BG54" s="286">
        <v>0</v>
      </c>
      <c r="BH54" s="452">
        <v>0</v>
      </c>
      <c r="BI54" s="286">
        <v>0</v>
      </c>
      <c r="BJ54" s="286">
        <v>0</v>
      </c>
      <c r="BK54" s="560">
        <v>0</v>
      </c>
    </row>
    <row r="55" spans="2:76" x14ac:dyDescent="0.25">
      <c r="B55" s="109" t="s">
        <v>24</v>
      </c>
      <c r="C55" s="110" t="s">
        <v>373</v>
      </c>
      <c r="D55" s="715" t="s">
        <v>367</v>
      </c>
      <c r="E55" s="716" t="s">
        <v>367</v>
      </c>
      <c r="F55" s="717" t="s">
        <v>367</v>
      </c>
      <c r="G55" s="718" t="s">
        <v>367</v>
      </c>
      <c r="H55" s="715" t="s">
        <v>367</v>
      </c>
      <c r="I55" s="716" t="s">
        <v>367</v>
      </c>
      <c r="J55" s="717" t="s">
        <v>367</v>
      </c>
      <c r="K55" s="718" t="s">
        <v>367</v>
      </c>
      <c r="L55" s="715" t="s">
        <v>367</v>
      </c>
      <c r="M55" s="716" t="s">
        <v>367</v>
      </c>
      <c r="N55" s="717" t="s">
        <v>367</v>
      </c>
      <c r="O55" s="718" t="s">
        <v>367</v>
      </c>
      <c r="P55" s="715" t="s">
        <v>367</v>
      </c>
      <c r="Q55" s="716" t="s">
        <v>367</v>
      </c>
      <c r="R55" s="717" t="s">
        <v>367</v>
      </c>
      <c r="S55" s="718" t="s">
        <v>367</v>
      </c>
      <c r="T55" s="441">
        <f>T62+T65</f>
        <v>58.253299999999996</v>
      </c>
      <c r="U55" s="447">
        <f>U62+U65</f>
        <v>58.741396890000004</v>
      </c>
      <c r="V55" s="622">
        <f>V62+V65</f>
        <v>43.771966580000004</v>
      </c>
      <c r="W55" s="365">
        <f t="shared" ref="W55:W63" si="95">V55/U55</f>
        <v>0.74516386905078247</v>
      </c>
      <c r="X55" s="441">
        <f>X62+X65</f>
        <v>52.973449999999993</v>
      </c>
      <c r="Y55" s="447">
        <f>Y62+Y65</f>
        <v>53.027088429999992</v>
      </c>
      <c r="Z55" s="447">
        <f>Z62+Z65</f>
        <v>45.351628619999993</v>
      </c>
      <c r="AA55" s="381">
        <f t="shared" ref="AA55:AA62" si="96">Z55/Y55</f>
        <v>0.85525398362891036</v>
      </c>
      <c r="AB55" s="445">
        <f>AB62+AB65</f>
        <v>52.973449999999993</v>
      </c>
      <c r="AC55" s="451">
        <f>AC62+AC65</f>
        <v>52.97345</v>
      </c>
      <c r="AD55" s="451">
        <f>AD62+AD65</f>
        <v>39.838512910000006</v>
      </c>
      <c r="AE55" s="390">
        <f t="shared" ref="AE55:AE62" si="97">AD55/AC55</f>
        <v>0.75204678777765099</v>
      </c>
      <c r="AF55" s="445">
        <f>AF62+AF65</f>
        <v>53.50522999999999</v>
      </c>
      <c r="AG55" s="451">
        <f>AG62+AG65</f>
        <v>56.655360120000005</v>
      </c>
      <c r="AH55" s="451">
        <f>AH62+AH65</f>
        <v>41.115345420000004</v>
      </c>
      <c r="AI55" s="390">
        <f>AH55/AG55</f>
        <v>0.72570971807283258</v>
      </c>
      <c r="AJ55" s="445">
        <f>AJ62+AJ65</f>
        <v>53.995109999999997</v>
      </c>
      <c r="AK55" s="451">
        <f>AK62+AK65</f>
        <v>56.239787609999993</v>
      </c>
      <c r="AL55" s="451">
        <f>AL62+AL65</f>
        <v>40.959597739999992</v>
      </c>
      <c r="AM55" s="392">
        <f>AL55/AK55</f>
        <v>0.72830285249364934</v>
      </c>
      <c r="AN55" s="715" t="s">
        <v>367</v>
      </c>
      <c r="AO55" s="716" t="s">
        <v>367</v>
      </c>
      <c r="AP55" s="717" t="s">
        <v>367</v>
      </c>
      <c r="AQ55" s="716" t="s">
        <v>367</v>
      </c>
      <c r="AR55" s="716" t="s">
        <v>367</v>
      </c>
      <c r="AS55" s="717" t="s">
        <v>367</v>
      </c>
      <c r="AT55" s="716" t="s">
        <v>367</v>
      </c>
      <c r="AU55" s="716" t="s">
        <v>367</v>
      </c>
      <c r="AV55" s="717" t="s">
        <v>367</v>
      </c>
      <c r="AW55" s="716" t="s">
        <v>367</v>
      </c>
      <c r="AX55" s="716" t="s">
        <v>367</v>
      </c>
      <c r="AY55" s="717" t="s">
        <v>367</v>
      </c>
      <c r="AZ55" s="391">
        <f t="shared" si="63"/>
        <v>9.9669740218921068E-2</v>
      </c>
      <c r="BA55" s="391">
        <f t="shared" si="64"/>
        <v>0.10776206329984264</v>
      </c>
      <c r="BB55" s="391">
        <f t="shared" si="65"/>
        <v>-3.4831429169521817E-2</v>
      </c>
      <c r="BC55" s="391">
        <f t="shared" ref="BC55:BC65" si="98">(X55-AB55)/AB55</f>
        <v>0</v>
      </c>
      <c r="BD55" s="378">
        <f t="shared" ref="BD55:BD65" si="99">(Y55-AC55)/AC55</f>
        <v>1.0125530808356329E-3</v>
      </c>
      <c r="BE55" s="392">
        <f t="shared" ref="BE55:BE65" si="100">(Z55-AD55)/AD55</f>
        <v>0.13838658391829983</v>
      </c>
      <c r="BF55" s="391">
        <f t="shared" ref="BF55:BF65" si="101">(AB55-AF55)/AF55</f>
        <v>-9.938841492691421E-3</v>
      </c>
      <c r="BG55" s="378">
        <f t="shared" ref="BG55:BG65" si="102">(AC55-AG55)/AG55</f>
        <v>-6.4987851320712858E-2</v>
      </c>
      <c r="BH55" s="392">
        <f t="shared" ref="BH55:BH65" si="103">(AD55-AH55)/AH55</f>
        <v>-3.1054889529856668E-2</v>
      </c>
      <c r="BI55" s="391">
        <f t="shared" ref="BI55:BK73" si="104">(AF55-AJ55)/AJ55</f>
        <v>-9.0726734328350576E-3</v>
      </c>
      <c r="BJ55" s="378">
        <f>(AG55-AK55)/AK55</f>
        <v>7.3892972868574314E-3</v>
      </c>
      <c r="BK55" s="390">
        <f>(AH55-AL55)/AL55</f>
        <v>3.802470937059836E-3</v>
      </c>
      <c r="BV55" s="707"/>
      <c r="BW55" s="707"/>
      <c r="BX55" s="707"/>
    </row>
    <row r="56" spans="2:76" x14ac:dyDescent="0.25">
      <c r="B56" s="81"/>
      <c r="C56" s="84" t="s">
        <v>57</v>
      </c>
      <c r="D56" s="719" t="s">
        <v>367</v>
      </c>
      <c r="E56" s="720" t="s">
        <v>367</v>
      </c>
      <c r="F56" s="721" t="s">
        <v>367</v>
      </c>
      <c r="G56" s="722" t="s">
        <v>367</v>
      </c>
      <c r="H56" s="719" t="s">
        <v>367</v>
      </c>
      <c r="I56" s="720" t="s">
        <v>367</v>
      </c>
      <c r="J56" s="721" t="s">
        <v>367</v>
      </c>
      <c r="K56" s="722" t="s">
        <v>367</v>
      </c>
      <c r="L56" s="719" t="s">
        <v>367</v>
      </c>
      <c r="M56" s="720" t="s">
        <v>367</v>
      </c>
      <c r="N56" s="721" t="s">
        <v>367</v>
      </c>
      <c r="O56" s="722" t="s">
        <v>367</v>
      </c>
      <c r="P56" s="719" t="s">
        <v>367</v>
      </c>
      <c r="Q56" s="720" t="s">
        <v>367</v>
      </c>
      <c r="R56" s="721" t="s">
        <v>367</v>
      </c>
      <c r="S56" s="722" t="s">
        <v>367</v>
      </c>
      <c r="T56" s="442">
        <v>34.992510000000003</v>
      </c>
      <c r="U56" s="448">
        <v>36.206363000000003</v>
      </c>
      <c r="V56" s="623">
        <v>31.60244977000001</v>
      </c>
      <c r="W56" s="498">
        <f t="shared" si="95"/>
        <v>0.8728424274484573</v>
      </c>
      <c r="X56" s="442">
        <v>31.999230000000001</v>
      </c>
      <c r="Y56" s="448">
        <v>31.999230000000001</v>
      </c>
      <c r="Z56" s="448">
        <v>28.124278749999998</v>
      </c>
      <c r="AA56" s="85">
        <f t="shared" si="96"/>
        <v>0.87890485958568376</v>
      </c>
      <c r="AB56" s="442">
        <v>31.999230000000001</v>
      </c>
      <c r="AC56" s="448">
        <v>32.92647711</v>
      </c>
      <c r="AD56" s="448">
        <v>28.336316669999999</v>
      </c>
      <c r="AE56" s="85">
        <f t="shared" si="97"/>
        <v>0.86059363640193565</v>
      </c>
      <c r="AF56" s="442">
        <v>31.999230000000001</v>
      </c>
      <c r="AG56" s="448">
        <v>31.999230000000001</v>
      </c>
      <c r="AH56" s="448">
        <v>28.635882860000002</v>
      </c>
      <c r="AI56" s="85">
        <f>AH56/AG56</f>
        <v>0.89489287273475027</v>
      </c>
      <c r="AJ56" s="442">
        <v>31.321400000000001</v>
      </c>
      <c r="AK56" s="448">
        <v>31.37953873</v>
      </c>
      <c r="AL56" s="448">
        <v>28.889755359999999</v>
      </c>
      <c r="AM56" s="95">
        <f>AL56/AK56</f>
        <v>0.92065583272517404</v>
      </c>
      <c r="AN56" s="719" t="s">
        <v>367</v>
      </c>
      <c r="AO56" s="720" t="s">
        <v>367</v>
      </c>
      <c r="AP56" s="721" t="s">
        <v>367</v>
      </c>
      <c r="AQ56" s="720" t="s">
        <v>367</v>
      </c>
      <c r="AR56" s="720" t="s">
        <v>367</v>
      </c>
      <c r="AS56" s="721" t="s">
        <v>367</v>
      </c>
      <c r="AT56" s="720" t="s">
        <v>367</v>
      </c>
      <c r="AU56" s="720" t="s">
        <v>367</v>
      </c>
      <c r="AV56" s="721" t="s">
        <v>367</v>
      </c>
      <c r="AW56" s="720" t="s">
        <v>367</v>
      </c>
      <c r="AX56" s="720" t="s">
        <v>367</v>
      </c>
      <c r="AY56" s="721" t="s">
        <v>367</v>
      </c>
      <c r="AZ56" s="253">
        <f t="shared" si="63"/>
        <v>9.3542250860411388E-2</v>
      </c>
      <c r="BA56" s="253">
        <f t="shared" si="64"/>
        <v>0.13147606989293187</v>
      </c>
      <c r="BB56" s="253">
        <f t="shared" si="65"/>
        <v>0.12367147441958888</v>
      </c>
      <c r="BC56" s="253">
        <f t="shared" si="98"/>
        <v>0</v>
      </c>
      <c r="BD56" s="402">
        <f t="shared" si="99"/>
        <v>-2.8161139343947254E-2</v>
      </c>
      <c r="BE56" s="95">
        <f t="shared" si="100"/>
        <v>-7.4829033875276852E-3</v>
      </c>
      <c r="BF56" s="253">
        <f t="shared" si="101"/>
        <v>0</v>
      </c>
      <c r="BG56" s="402">
        <f t="shared" si="102"/>
        <v>2.8977169450639897E-2</v>
      </c>
      <c r="BH56" s="95">
        <f t="shared" si="103"/>
        <v>-1.0461217189097123E-2</v>
      </c>
      <c r="BI56" s="253">
        <f t="shared" si="104"/>
        <v>2.1641114381860331E-2</v>
      </c>
      <c r="BJ56" s="402">
        <f>(AG56-AK56)/AK56</f>
        <v>1.9748259377935111E-2</v>
      </c>
      <c r="BK56" s="85">
        <f>(AH56-AL56)/AL56</f>
        <v>-8.7876306613347659E-3</v>
      </c>
    </row>
    <row r="57" spans="2:76" x14ac:dyDescent="0.25">
      <c r="B57" s="81"/>
      <c r="C57" s="84" t="s">
        <v>58</v>
      </c>
      <c r="D57" s="719" t="s">
        <v>367</v>
      </c>
      <c r="E57" s="720" t="s">
        <v>367</v>
      </c>
      <c r="F57" s="721" t="s">
        <v>367</v>
      </c>
      <c r="G57" s="722" t="s">
        <v>367</v>
      </c>
      <c r="H57" s="719" t="s">
        <v>367</v>
      </c>
      <c r="I57" s="720" t="s">
        <v>367</v>
      </c>
      <c r="J57" s="721" t="s">
        <v>367</v>
      </c>
      <c r="K57" s="722" t="s">
        <v>367</v>
      </c>
      <c r="L57" s="719" t="s">
        <v>367</v>
      </c>
      <c r="M57" s="720" t="s">
        <v>367</v>
      </c>
      <c r="N57" s="721" t="s">
        <v>367</v>
      </c>
      <c r="O57" s="722" t="s">
        <v>367</v>
      </c>
      <c r="P57" s="719" t="s">
        <v>367</v>
      </c>
      <c r="Q57" s="720" t="s">
        <v>367</v>
      </c>
      <c r="R57" s="721" t="s">
        <v>367</v>
      </c>
      <c r="S57" s="722" t="s">
        <v>367</v>
      </c>
      <c r="T57" s="442">
        <v>17.475079999999998</v>
      </c>
      <c r="U57" s="448">
        <v>16.749323889999999</v>
      </c>
      <c r="V57" s="623">
        <v>10.579453599999999</v>
      </c>
      <c r="W57" s="498">
        <f t="shared" si="95"/>
        <v>0.63163466594113371</v>
      </c>
      <c r="X57" s="442">
        <v>12.71035</v>
      </c>
      <c r="Y57" s="448">
        <v>15.693019189999999</v>
      </c>
      <c r="Z57" s="448">
        <v>14.452453629999999</v>
      </c>
      <c r="AA57" s="85">
        <f t="shared" si="96"/>
        <v>0.92094793583184298</v>
      </c>
      <c r="AB57" s="442">
        <v>12.71035</v>
      </c>
      <c r="AC57" s="448">
        <v>12.660349999999999</v>
      </c>
      <c r="AD57" s="448">
        <v>10.028275830000002</v>
      </c>
      <c r="AE57" s="85">
        <f t="shared" si="97"/>
        <v>0.79210099483821561</v>
      </c>
      <c r="AF57" s="442">
        <v>13.24213</v>
      </c>
      <c r="AG57" s="448">
        <v>16.342260120000002</v>
      </c>
      <c r="AH57" s="448">
        <v>10.185334090000003</v>
      </c>
      <c r="AI57" s="85">
        <f>AH57/AG57</f>
        <v>0.62325125259357339</v>
      </c>
      <c r="AJ57" s="442">
        <v>12.87734</v>
      </c>
      <c r="AK57" s="448">
        <v>15.063878879999999</v>
      </c>
      <c r="AL57" s="448">
        <v>10.090516980000004</v>
      </c>
      <c r="AM57" s="95">
        <f>AL57/AK57</f>
        <v>0.66984852044960175</v>
      </c>
      <c r="AN57" s="719" t="s">
        <v>367</v>
      </c>
      <c r="AO57" s="720" t="s">
        <v>367</v>
      </c>
      <c r="AP57" s="721" t="s">
        <v>367</v>
      </c>
      <c r="AQ57" s="720" t="s">
        <v>367</v>
      </c>
      <c r="AR57" s="720" t="s">
        <v>367</v>
      </c>
      <c r="AS57" s="721" t="s">
        <v>367</v>
      </c>
      <c r="AT57" s="720" t="s">
        <v>367</v>
      </c>
      <c r="AU57" s="720" t="s">
        <v>367</v>
      </c>
      <c r="AV57" s="721" t="s">
        <v>367</v>
      </c>
      <c r="AW57" s="720" t="s">
        <v>367</v>
      </c>
      <c r="AX57" s="720" t="s">
        <v>367</v>
      </c>
      <c r="AY57" s="721" t="s">
        <v>367</v>
      </c>
      <c r="AZ57" s="253">
        <f t="shared" si="63"/>
        <v>0.37487008618960127</v>
      </c>
      <c r="BA57" s="253">
        <f t="shared" si="64"/>
        <v>6.7310482910331551E-2</v>
      </c>
      <c r="BB57" s="253">
        <f t="shared" si="65"/>
        <v>-0.26798217999195201</v>
      </c>
      <c r="BC57" s="253">
        <f t="shared" si="98"/>
        <v>0</v>
      </c>
      <c r="BD57" s="402">
        <f t="shared" si="99"/>
        <v>0.2395407070104697</v>
      </c>
      <c r="BE57" s="95">
        <f t="shared" si="100"/>
        <v>0.441170334262734</v>
      </c>
      <c r="BF57" s="253">
        <f t="shared" si="101"/>
        <v>-4.0158192073329553E-2</v>
      </c>
      <c r="BG57" s="402">
        <f t="shared" si="102"/>
        <v>-0.22529993360551176</v>
      </c>
      <c r="BH57" s="95">
        <f t="shared" si="103"/>
        <v>-1.5420040090211825E-2</v>
      </c>
      <c r="BI57" s="253">
        <f t="shared" si="104"/>
        <v>2.8328055328196607E-2</v>
      </c>
      <c r="BJ57" s="402">
        <f t="shared" si="104"/>
        <v>8.4864014785546629E-2</v>
      </c>
      <c r="BK57" s="85">
        <f t="shared" si="104"/>
        <v>9.3966553138885092E-3</v>
      </c>
    </row>
    <row r="58" spans="2:76" x14ac:dyDescent="0.25">
      <c r="B58" s="81"/>
      <c r="C58" s="84" t="s">
        <v>59</v>
      </c>
      <c r="D58" s="719" t="s">
        <v>367</v>
      </c>
      <c r="E58" s="720" t="s">
        <v>367</v>
      </c>
      <c r="F58" s="721" t="s">
        <v>367</v>
      </c>
      <c r="G58" s="722" t="s">
        <v>367</v>
      </c>
      <c r="H58" s="719" t="s">
        <v>367</v>
      </c>
      <c r="I58" s="720" t="s">
        <v>367</v>
      </c>
      <c r="J58" s="721" t="s">
        <v>367</v>
      </c>
      <c r="K58" s="722" t="s">
        <v>367</v>
      </c>
      <c r="L58" s="719" t="s">
        <v>367</v>
      </c>
      <c r="M58" s="720" t="s">
        <v>367</v>
      </c>
      <c r="N58" s="721" t="s">
        <v>367</v>
      </c>
      <c r="O58" s="722" t="s">
        <v>367</v>
      </c>
      <c r="P58" s="719" t="s">
        <v>367</v>
      </c>
      <c r="Q58" s="720" t="s">
        <v>367</v>
      </c>
      <c r="R58" s="721" t="s">
        <v>367</v>
      </c>
      <c r="S58" s="722" t="s">
        <v>367</v>
      </c>
      <c r="T58" s="442">
        <v>0.39517999999999998</v>
      </c>
      <c r="U58" s="448">
        <v>0.39517999999999998</v>
      </c>
      <c r="V58" s="623">
        <v>4.6440820000000001E-2</v>
      </c>
      <c r="W58" s="498">
        <f t="shared" si="95"/>
        <v>0.11751814363075055</v>
      </c>
      <c r="X58" s="442">
        <v>4.1000000000000002E-2</v>
      </c>
      <c r="Y58" s="448">
        <v>0.26654332999999997</v>
      </c>
      <c r="Z58" s="448">
        <v>0.22380345000000001</v>
      </c>
      <c r="AA58" s="85">
        <f t="shared" si="96"/>
        <v>0.83965128671574729</v>
      </c>
      <c r="AB58" s="442">
        <v>4.1000000000000002E-2</v>
      </c>
      <c r="AC58" s="448">
        <v>9.0999999999999998E-2</v>
      </c>
      <c r="AD58" s="448">
        <v>6.339504E-2</v>
      </c>
      <c r="AE58" s="85">
        <f t="shared" si="97"/>
        <v>0.6966487912087912</v>
      </c>
      <c r="AF58" s="442">
        <v>4.1000000000000002E-2</v>
      </c>
      <c r="AG58" s="448">
        <v>9.0999999999999998E-2</v>
      </c>
      <c r="AH58" s="448">
        <v>7.93238E-2</v>
      </c>
      <c r="AI58" s="85">
        <f t="shared" ref="AI58:AI69" si="105">AH58/AG58</f>
        <v>0.87169010989010987</v>
      </c>
      <c r="AJ58" s="442">
        <v>4.1000000000000002E-2</v>
      </c>
      <c r="AK58" s="448">
        <v>4.1000000000000002E-2</v>
      </c>
      <c r="AL58" s="448">
        <v>9.6495899999999996E-3</v>
      </c>
      <c r="AM58" s="95">
        <f t="shared" ref="AM58:AM69" si="106">AL58/AK58</f>
        <v>0.23535585365853656</v>
      </c>
      <c r="AN58" s="719" t="s">
        <v>367</v>
      </c>
      <c r="AO58" s="720" t="s">
        <v>367</v>
      </c>
      <c r="AP58" s="721" t="s">
        <v>367</v>
      </c>
      <c r="AQ58" s="720" t="s">
        <v>367</v>
      </c>
      <c r="AR58" s="720" t="s">
        <v>367</v>
      </c>
      <c r="AS58" s="721" t="s">
        <v>367</v>
      </c>
      <c r="AT58" s="720" t="s">
        <v>367</v>
      </c>
      <c r="AU58" s="720" t="s">
        <v>367</v>
      </c>
      <c r="AV58" s="721" t="s">
        <v>367</v>
      </c>
      <c r="AW58" s="720" t="s">
        <v>367</v>
      </c>
      <c r="AX58" s="720" t="s">
        <v>367</v>
      </c>
      <c r="AY58" s="721" t="s">
        <v>367</v>
      </c>
      <c r="AZ58" s="253">
        <f t="shared" si="63"/>
        <v>8.6385365853658538</v>
      </c>
      <c r="BA58" s="253">
        <f t="shared" si="64"/>
        <v>0.4826107259934061</v>
      </c>
      <c r="BB58" s="253">
        <f t="shared" si="65"/>
        <v>-0.79249283243846336</v>
      </c>
      <c r="BC58" s="253">
        <f t="shared" si="98"/>
        <v>0</v>
      </c>
      <c r="BD58" s="402">
        <f t="shared" si="99"/>
        <v>1.9290475824175821</v>
      </c>
      <c r="BE58" s="95">
        <f t="shared" si="100"/>
        <v>2.5302990580966589</v>
      </c>
      <c r="BF58" s="253">
        <f t="shared" si="101"/>
        <v>0</v>
      </c>
      <c r="BG58" s="402">
        <f t="shared" si="102"/>
        <v>0</v>
      </c>
      <c r="BH58" s="95">
        <f t="shared" si="103"/>
        <v>-0.20080681964303274</v>
      </c>
      <c r="BI58" s="253">
        <f t="shared" si="104"/>
        <v>0</v>
      </c>
      <c r="BJ58" s="402">
        <f t="shared" si="104"/>
        <v>1.219512195121951</v>
      </c>
      <c r="BK58" s="85">
        <f t="shared" si="104"/>
        <v>7.2204321634390691</v>
      </c>
    </row>
    <row r="59" spans="2:76" x14ac:dyDescent="0.25">
      <c r="B59" s="81"/>
      <c r="C59" s="84" t="s">
        <v>60</v>
      </c>
      <c r="D59" s="719" t="s">
        <v>367</v>
      </c>
      <c r="E59" s="720" t="s">
        <v>367</v>
      </c>
      <c r="F59" s="721" t="s">
        <v>367</v>
      </c>
      <c r="G59" s="722" t="s">
        <v>367</v>
      </c>
      <c r="H59" s="719" t="s">
        <v>367</v>
      </c>
      <c r="I59" s="720" t="s">
        <v>367</v>
      </c>
      <c r="J59" s="721" t="s">
        <v>367</v>
      </c>
      <c r="K59" s="722" t="s">
        <v>367</v>
      </c>
      <c r="L59" s="719" t="s">
        <v>367</v>
      </c>
      <c r="M59" s="720" t="s">
        <v>367</v>
      </c>
      <c r="N59" s="721" t="s">
        <v>367</v>
      </c>
      <c r="O59" s="722" t="s">
        <v>367</v>
      </c>
      <c r="P59" s="719" t="s">
        <v>367</v>
      </c>
      <c r="Q59" s="720" t="s">
        <v>367</v>
      </c>
      <c r="R59" s="721" t="s">
        <v>367</v>
      </c>
      <c r="S59" s="722" t="s">
        <v>367</v>
      </c>
      <c r="T59" s="442">
        <v>0.25722</v>
      </c>
      <c r="U59" s="448">
        <v>0.25722</v>
      </c>
      <c r="V59" s="623">
        <v>0.1428276</v>
      </c>
      <c r="W59" s="498">
        <f t="shared" si="95"/>
        <v>0.5552740844413343</v>
      </c>
      <c r="X59" s="442">
        <v>0.52466999999999997</v>
      </c>
      <c r="Y59" s="448">
        <v>0.52466999999999997</v>
      </c>
      <c r="Z59" s="448">
        <v>0.12641347999999999</v>
      </c>
      <c r="AA59" s="85">
        <f t="shared" si="96"/>
        <v>0.24093902834162426</v>
      </c>
      <c r="AB59" s="442">
        <v>0.52466999999999997</v>
      </c>
      <c r="AC59" s="448">
        <v>0.52466999999999997</v>
      </c>
      <c r="AD59" s="448">
        <v>4.8304550000000002E-2</v>
      </c>
      <c r="AE59" s="85">
        <f t="shared" si="97"/>
        <v>9.2066537061390979E-2</v>
      </c>
      <c r="AF59" s="442">
        <v>0.52466999999999997</v>
      </c>
      <c r="AG59" s="448">
        <v>0.52466999999999997</v>
      </c>
      <c r="AH59" s="448">
        <v>0.12947776999999999</v>
      </c>
      <c r="AI59" s="85">
        <f t="shared" si="105"/>
        <v>0.2467794423161225</v>
      </c>
      <c r="AJ59" s="442">
        <v>0.63673999999999997</v>
      </c>
      <c r="AK59" s="448">
        <v>0.63673999999999997</v>
      </c>
      <c r="AL59" s="448">
        <v>0.12830851000000001</v>
      </c>
      <c r="AM59" s="95">
        <f t="shared" si="106"/>
        <v>0.20150848069855831</v>
      </c>
      <c r="AN59" s="719" t="s">
        <v>367</v>
      </c>
      <c r="AO59" s="720" t="s">
        <v>367</v>
      </c>
      <c r="AP59" s="721" t="s">
        <v>367</v>
      </c>
      <c r="AQ59" s="720" t="s">
        <v>367</v>
      </c>
      <c r="AR59" s="720" t="s">
        <v>367</v>
      </c>
      <c r="AS59" s="721" t="s">
        <v>367</v>
      </c>
      <c r="AT59" s="720" t="s">
        <v>367</v>
      </c>
      <c r="AU59" s="720" t="s">
        <v>367</v>
      </c>
      <c r="AV59" s="721" t="s">
        <v>367</v>
      </c>
      <c r="AW59" s="720" t="s">
        <v>367</v>
      </c>
      <c r="AX59" s="720" t="s">
        <v>367</v>
      </c>
      <c r="AY59" s="721" t="s">
        <v>367</v>
      </c>
      <c r="AZ59" s="253">
        <f t="shared" si="63"/>
        <v>-0.5097489850763337</v>
      </c>
      <c r="BA59" s="253">
        <f t="shared" si="64"/>
        <v>-0.5097489850763337</v>
      </c>
      <c r="BB59" s="253">
        <f t="shared" si="65"/>
        <v>0.12984469694212994</v>
      </c>
      <c r="BC59" s="253">
        <f t="shared" si="98"/>
        <v>0</v>
      </c>
      <c r="BD59" s="402">
        <f t="shared" si="99"/>
        <v>0</v>
      </c>
      <c r="BE59" s="95">
        <f t="shared" si="100"/>
        <v>1.6170097847925298</v>
      </c>
      <c r="BF59" s="253">
        <f t="shared" si="101"/>
        <v>0</v>
      </c>
      <c r="BG59" s="402">
        <f t="shared" si="102"/>
        <v>0</v>
      </c>
      <c r="BH59" s="95">
        <f t="shared" si="103"/>
        <v>-0.62692785024023812</v>
      </c>
      <c r="BI59" s="253">
        <f t="shared" si="104"/>
        <v>-0.17600590507899616</v>
      </c>
      <c r="BJ59" s="402">
        <f t="shared" si="104"/>
        <v>-0.17600590507899616</v>
      </c>
      <c r="BK59" s="85">
        <f t="shared" si="104"/>
        <v>9.1128795743943836E-3</v>
      </c>
    </row>
    <row r="60" spans="2:76" x14ac:dyDescent="0.25">
      <c r="B60" s="81"/>
      <c r="C60" s="84" t="s">
        <v>61</v>
      </c>
      <c r="D60" s="719" t="s">
        <v>367</v>
      </c>
      <c r="E60" s="720" t="s">
        <v>367</v>
      </c>
      <c r="F60" s="721" t="s">
        <v>367</v>
      </c>
      <c r="G60" s="722" t="s">
        <v>367</v>
      </c>
      <c r="H60" s="719" t="s">
        <v>367</v>
      </c>
      <c r="I60" s="720" t="s">
        <v>367</v>
      </c>
      <c r="J60" s="721" t="s">
        <v>367</v>
      </c>
      <c r="K60" s="722" t="s">
        <v>367</v>
      </c>
      <c r="L60" s="719" t="s">
        <v>367</v>
      </c>
      <c r="M60" s="720" t="s">
        <v>367</v>
      </c>
      <c r="N60" s="721" t="s">
        <v>367</v>
      </c>
      <c r="O60" s="722" t="s">
        <v>367</v>
      </c>
      <c r="P60" s="719" t="s">
        <v>367</v>
      </c>
      <c r="Q60" s="720" t="s">
        <v>367</v>
      </c>
      <c r="R60" s="721" t="s">
        <v>367</v>
      </c>
      <c r="S60" s="722" t="s">
        <v>367</v>
      </c>
      <c r="T60" s="442">
        <v>4.4330999999999996</v>
      </c>
      <c r="U60" s="448">
        <v>4.4330999999999996</v>
      </c>
      <c r="V60" s="623">
        <v>1.40079479</v>
      </c>
      <c r="W60" s="498">
        <f t="shared" si="95"/>
        <v>0.31598538043355667</v>
      </c>
      <c r="X60" s="442">
        <v>3.2326899999999998</v>
      </c>
      <c r="Y60" s="448">
        <v>3.2863284299999997</v>
      </c>
      <c r="Z60" s="448">
        <v>2.3839907299999998</v>
      </c>
      <c r="AA60" s="85">
        <f t="shared" si="96"/>
        <v>0.72542680403978976</v>
      </c>
      <c r="AB60" s="442">
        <v>3.2326899999999998</v>
      </c>
      <c r="AC60" s="448">
        <v>3.2326899999999998</v>
      </c>
      <c r="AD60" s="448">
        <v>1.2418567300000001</v>
      </c>
      <c r="AE60" s="85">
        <f t="shared" si="97"/>
        <v>0.38415583616121562</v>
      </c>
      <c r="AF60" s="442">
        <v>3.2326899999999998</v>
      </c>
      <c r="AG60" s="448">
        <v>3.2326899999999998</v>
      </c>
      <c r="AH60" s="448">
        <v>1.6839171700000002</v>
      </c>
      <c r="AI60" s="85">
        <f t="shared" si="105"/>
        <v>0.5209027682827615</v>
      </c>
      <c r="AJ60" s="442">
        <v>4.2527200000000001</v>
      </c>
      <c r="AK60" s="448">
        <v>4.2527200000000001</v>
      </c>
      <c r="AL60" s="448">
        <v>1.69370065</v>
      </c>
      <c r="AM60" s="95">
        <f t="shared" si="106"/>
        <v>0.39826291173648865</v>
      </c>
      <c r="AN60" s="719" t="s">
        <v>367</v>
      </c>
      <c r="AO60" s="720" t="s">
        <v>367</v>
      </c>
      <c r="AP60" s="721" t="s">
        <v>367</v>
      </c>
      <c r="AQ60" s="720" t="s">
        <v>367</v>
      </c>
      <c r="AR60" s="720" t="s">
        <v>367</v>
      </c>
      <c r="AS60" s="721" t="s">
        <v>367</v>
      </c>
      <c r="AT60" s="720" t="s">
        <v>367</v>
      </c>
      <c r="AU60" s="720" t="s">
        <v>367</v>
      </c>
      <c r="AV60" s="721" t="s">
        <v>367</v>
      </c>
      <c r="AW60" s="720" t="s">
        <v>367</v>
      </c>
      <c r="AX60" s="720" t="s">
        <v>367</v>
      </c>
      <c r="AY60" s="721" t="s">
        <v>367</v>
      </c>
      <c r="AZ60" s="253">
        <f t="shared" si="63"/>
        <v>0.37133470886475345</v>
      </c>
      <c r="BA60" s="253">
        <f t="shared" si="64"/>
        <v>0.34895221047641911</v>
      </c>
      <c r="BB60" s="253">
        <f t="shared" si="65"/>
        <v>-0.41241600801023248</v>
      </c>
      <c r="BC60" s="253">
        <f t="shared" si="98"/>
        <v>0</v>
      </c>
      <c r="BD60" s="402">
        <f t="shared" si="99"/>
        <v>1.6592506550272345E-2</v>
      </c>
      <c r="BE60" s="95">
        <f t="shared" si="100"/>
        <v>0.9196986837604042</v>
      </c>
      <c r="BF60" s="253">
        <f t="shared" si="101"/>
        <v>0</v>
      </c>
      <c r="BG60" s="402">
        <f t="shared" si="102"/>
        <v>0</v>
      </c>
      <c r="BH60" s="95">
        <f t="shared" si="103"/>
        <v>-0.2625191119109499</v>
      </c>
      <c r="BI60" s="253">
        <f t="shared" si="104"/>
        <v>-0.23985355254989751</v>
      </c>
      <c r="BJ60" s="402">
        <f t="shared" si="104"/>
        <v>-0.23985355254989751</v>
      </c>
      <c r="BK60" s="85">
        <f t="shared" si="104"/>
        <v>-5.7763926582893171E-3</v>
      </c>
    </row>
    <row r="61" spans="2:76" x14ac:dyDescent="0.25">
      <c r="B61" s="81"/>
      <c r="C61" s="84" t="s">
        <v>62</v>
      </c>
      <c r="D61" s="719" t="s">
        <v>367</v>
      </c>
      <c r="E61" s="720" t="s">
        <v>367</v>
      </c>
      <c r="F61" s="721" t="s">
        <v>367</v>
      </c>
      <c r="G61" s="722" t="s">
        <v>367</v>
      </c>
      <c r="H61" s="719" t="s">
        <v>367</v>
      </c>
      <c r="I61" s="720" t="s">
        <v>367</v>
      </c>
      <c r="J61" s="721" t="s">
        <v>367</v>
      </c>
      <c r="K61" s="722" t="s">
        <v>367</v>
      </c>
      <c r="L61" s="719" t="s">
        <v>367</v>
      </c>
      <c r="M61" s="720" t="s">
        <v>367</v>
      </c>
      <c r="N61" s="721" t="s">
        <v>367</v>
      </c>
      <c r="O61" s="722" t="s">
        <v>367</v>
      </c>
      <c r="P61" s="719" t="s">
        <v>367</v>
      </c>
      <c r="Q61" s="720" t="s">
        <v>367</v>
      </c>
      <c r="R61" s="721" t="s">
        <v>367</v>
      </c>
      <c r="S61" s="722" t="s">
        <v>367</v>
      </c>
      <c r="T61" s="442">
        <v>0.59794000000000003</v>
      </c>
      <c r="U61" s="448">
        <v>0.59794000000000003</v>
      </c>
      <c r="V61" s="623">
        <v>0</v>
      </c>
      <c r="W61" s="498">
        <f t="shared" si="95"/>
        <v>0</v>
      </c>
      <c r="X61" s="442">
        <v>4.01</v>
      </c>
      <c r="Y61" s="448">
        <v>0.80178748</v>
      </c>
      <c r="Z61" s="448">
        <v>0</v>
      </c>
      <c r="AA61" s="85">
        <f t="shared" si="96"/>
        <v>0</v>
      </c>
      <c r="AB61" s="442">
        <v>4.01</v>
      </c>
      <c r="AC61" s="448">
        <v>3.0827528900000001</v>
      </c>
      <c r="AD61" s="448">
        <v>5.1126480000000002E-2</v>
      </c>
      <c r="AE61" s="85">
        <f t="shared" si="97"/>
        <v>1.658468317906597E-2</v>
      </c>
      <c r="AF61" s="442">
        <v>4.01</v>
      </c>
      <c r="AG61" s="448">
        <v>3.9554680000000002</v>
      </c>
      <c r="AH61" s="448">
        <v>0.27203875</v>
      </c>
      <c r="AI61" s="85">
        <f t="shared" si="105"/>
        <v>6.8775363623217275E-2</v>
      </c>
      <c r="AJ61" s="442">
        <v>4.2754000000000003</v>
      </c>
      <c r="AK61" s="448">
        <v>4.2754000000000003</v>
      </c>
      <c r="AL61" s="448">
        <v>8.861049E-2</v>
      </c>
      <c r="AM61" s="95">
        <f t="shared" si="106"/>
        <v>2.0725660756888243E-2</v>
      </c>
      <c r="AN61" s="719" t="s">
        <v>367</v>
      </c>
      <c r="AO61" s="720" t="s">
        <v>367</v>
      </c>
      <c r="AP61" s="721" t="s">
        <v>367</v>
      </c>
      <c r="AQ61" s="720" t="s">
        <v>367</v>
      </c>
      <c r="AR61" s="720" t="s">
        <v>367</v>
      </c>
      <c r="AS61" s="721" t="s">
        <v>367</v>
      </c>
      <c r="AT61" s="720" t="s">
        <v>367</v>
      </c>
      <c r="AU61" s="720" t="s">
        <v>367</v>
      </c>
      <c r="AV61" s="721" t="s">
        <v>367</v>
      </c>
      <c r="AW61" s="720" t="s">
        <v>367</v>
      </c>
      <c r="AX61" s="720" t="s">
        <v>367</v>
      </c>
      <c r="AY61" s="721" t="s">
        <v>367</v>
      </c>
      <c r="AZ61" s="253">
        <f t="shared" si="63"/>
        <v>-0.85088778054862846</v>
      </c>
      <c r="BA61" s="253">
        <f t="shared" si="64"/>
        <v>-0.2542412859826646</v>
      </c>
      <c r="BB61" s="7">
        <v>0</v>
      </c>
      <c r="BC61" s="253">
        <f t="shared" si="98"/>
        <v>0</v>
      </c>
      <c r="BD61" s="402">
        <f t="shared" si="99"/>
        <v>-0.73991185521198233</v>
      </c>
      <c r="BE61" s="95">
        <f t="shared" si="100"/>
        <v>-1</v>
      </c>
      <c r="BF61" s="253">
        <f t="shared" si="101"/>
        <v>0</v>
      </c>
      <c r="BG61" s="402">
        <f t="shared" si="102"/>
        <v>-0.22063510815913567</v>
      </c>
      <c r="BH61" s="95">
        <f t="shared" si="103"/>
        <v>-0.81206177428767046</v>
      </c>
      <c r="BI61" s="253">
        <f t="shared" si="104"/>
        <v>-6.2076063058427403E-2</v>
      </c>
      <c r="BJ61" s="402">
        <f t="shared" si="104"/>
        <v>-7.4830893015858185E-2</v>
      </c>
      <c r="BK61" s="85">
        <f t="shared" si="104"/>
        <v>2.0700512997953178</v>
      </c>
    </row>
    <row r="62" spans="2:76" x14ac:dyDescent="0.25">
      <c r="B62" s="81"/>
      <c r="C62" s="111" t="s">
        <v>69</v>
      </c>
      <c r="D62" s="723" t="s">
        <v>367</v>
      </c>
      <c r="E62" s="724" t="s">
        <v>367</v>
      </c>
      <c r="F62" s="725" t="s">
        <v>367</v>
      </c>
      <c r="G62" s="726" t="s">
        <v>367</v>
      </c>
      <c r="H62" s="723" t="s">
        <v>367</v>
      </c>
      <c r="I62" s="724" t="s">
        <v>367</v>
      </c>
      <c r="J62" s="725" t="s">
        <v>367</v>
      </c>
      <c r="K62" s="726" t="s">
        <v>367</v>
      </c>
      <c r="L62" s="723" t="s">
        <v>367</v>
      </c>
      <c r="M62" s="724" t="s">
        <v>367</v>
      </c>
      <c r="N62" s="725" t="s">
        <v>367</v>
      </c>
      <c r="O62" s="726" t="s">
        <v>367</v>
      </c>
      <c r="P62" s="723" t="s">
        <v>367</v>
      </c>
      <c r="Q62" s="724" t="s">
        <v>367</v>
      </c>
      <c r="R62" s="725" t="s">
        <v>367</v>
      </c>
      <c r="S62" s="726" t="s">
        <v>367</v>
      </c>
      <c r="T62" s="443">
        <f>SUM(T56:T61)</f>
        <v>58.151029999999999</v>
      </c>
      <c r="U62" s="449">
        <f>SUM(U56:U61)</f>
        <v>58.639126890000007</v>
      </c>
      <c r="V62" s="624">
        <f>SUM(V56:V61)</f>
        <v>43.771966580000004</v>
      </c>
      <c r="W62" s="628">
        <f t="shared" si="95"/>
        <v>0.7464634775703769</v>
      </c>
      <c r="X62" s="443">
        <f>SUM(X56:X61)</f>
        <v>52.517939999999996</v>
      </c>
      <c r="Y62" s="449">
        <f>SUM(Y56:Y61)</f>
        <v>52.571578429999995</v>
      </c>
      <c r="Z62" s="449">
        <f>SUM(Z56:Z61)</f>
        <v>45.310940039999991</v>
      </c>
      <c r="AA62" s="382">
        <f t="shared" si="96"/>
        <v>0.86189042431610319</v>
      </c>
      <c r="AB62" s="443">
        <f>SUM(AB56:AB61)</f>
        <v>52.517939999999996</v>
      </c>
      <c r="AC62" s="449">
        <f>SUM(AC56:AC61)</f>
        <v>52.517940000000003</v>
      </c>
      <c r="AD62" s="449">
        <f>SUM(AD56:AD61)</f>
        <v>39.769275300000004</v>
      </c>
      <c r="AE62" s="382">
        <f t="shared" si="97"/>
        <v>0.75725124214696926</v>
      </c>
      <c r="AF62" s="443">
        <f>SUM(AF56:AF61)</f>
        <v>53.049719999999994</v>
      </c>
      <c r="AG62" s="449">
        <f>SUM(AG56:AG61)</f>
        <v>56.145318120000006</v>
      </c>
      <c r="AH62" s="449">
        <f>SUM(AH56:AH61)</f>
        <v>40.985974440000007</v>
      </c>
      <c r="AI62" s="382">
        <f>AH62/AG62</f>
        <v>0.72999808020323675</v>
      </c>
      <c r="AJ62" s="443">
        <f>SUM(AJ56:AJ61)</f>
        <v>53.404599999999995</v>
      </c>
      <c r="AK62" s="449">
        <f>SUM(AK56:AK61)</f>
        <v>55.649277609999992</v>
      </c>
      <c r="AL62" s="449">
        <f>SUM(AL56:AL61)</f>
        <v>40.900541579999995</v>
      </c>
      <c r="AM62" s="387">
        <f>AL62/AK62</f>
        <v>0.73496985651167379</v>
      </c>
      <c r="AN62" s="723" t="s">
        <v>367</v>
      </c>
      <c r="AO62" s="724" t="s">
        <v>367</v>
      </c>
      <c r="AP62" s="725" t="s">
        <v>367</v>
      </c>
      <c r="AQ62" s="724" t="s">
        <v>367</v>
      </c>
      <c r="AR62" s="724" t="s">
        <v>367</v>
      </c>
      <c r="AS62" s="725" t="s">
        <v>367</v>
      </c>
      <c r="AT62" s="724" t="s">
        <v>367</v>
      </c>
      <c r="AU62" s="724" t="s">
        <v>367</v>
      </c>
      <c r="AV62" s="725" t="s">
        <v>367</v>
      </c>
      <c r="AW62" s="724" t="s">
        <v>367</v>
      </c>
      <c r="AX62" s="724" t="s">
        <v>367</v>
      </c>
      <c r="AY62" s="725" t="s">
        <v>367</v>
      </c>
      <c r="AZ62" s="386">
        <f t="shared" si="63"/>
        <v>0.10726030000415103</v>
      </c>
      <c r="BA62" s="386">
        <f t="shared" si="64"/>
        <v>0.11541499496879407</v>
      </c>
      <c r="BB62" s="386">
        <f t="shared" si="65"/>
        <v>-3.3964721514084639E-2</v>
      </c>
      <c r="BC62" s="386">
        <f t="shared" si="98"/>
        <v>0</v>
      </c>
      <c r="BD62" s="454">
        <f t="shared" si="99"/>
        <v>1.0213353760637289E-3</v>
      </c>
      <c r="BE62" s="387">
        <f t="shared" si="100"/>
        <v>0.13934537901926483</v>
      </c>
      <c r="BF62" s="386">
        <f t="shared" si="101"/>
        <v>-1.0024181088985912E-2</v>
      </c>
      <c r="BG62" s="454">
        <f t="shared" si="102"/>
        <v>-6.46069564027969E-2</v>
      </c>
      <c r="BH62" s="387">
        <f t="shared" si="103"/>
        <v>-2.9685743882487101E-2</v>
      </c>
      <c r="BI62" s="386">
        <f>(AF62-AJ62)/AJ62</f>
        <v>-6.6451204577883073E-3</v>
      </c>
      <c r="BJ62" s="454">
        <f>(AG62-AK62)/AK62</f>
        <v>8.913691808838102E-3</v>
      </c>
      <c r="BK62" s="382">
        <f>(AH62-AL62)/AL62</f>
        <v>2.0887953239667498E-3</v>
      </c>
    </row>
    <row r="63" spans="2:76" x14ac:dyDescent="0.25">
      <c r="B63" s="81"/>
      <c r="C63" s="84" t="s">
        <v>64</v>
      </c>
      <c r="D63" s="719" t="s">
        <v>367</v>
      </c>
      <c r="E63" s="720" t="s">
        <v>367</v>
      </c>
      <c r="F63" s="721" t="s">
        <v>367</v>
      </c>
      <c r="G63" s="722" t="s">
        <v>367</v>
      </c>
      <c r="H63" s="719" t="s">
        <v>367</v>
      </c>
      <c r="I63" s="720" t="s">
        <v>367</v>
      </c>
      <c r="J63" s="721" t="s">
        <v>367</v>
      </c>
      <c r="K63" s="722" t="s">
        <v>367</v>
      </c>
      <c r="L63" s="719" t="s">
        <v>367</v>
      </c>
      <c r="M63" s="720" t="s">
        <v>367</v>
      </c>
      <c r="N63" s="721" t="s">
        <v>367</v>
      </c>
      <c r="O63" s="722" t="s">
        <v>367</v>
      </c>
      <c r="P63" s="719" t="s">
        <v>367</v>
      </c>
      <c r="Q63" s="720" t="s">
        <v>367</v>
      </c>
      <c r="R63" s="721" t="s">
        <v>367</v>
      </c>
      <c r="S63" s="722" t="s">
        <v>367</v>
      </c>
      <c r="T63" s="442">
        <v>0.10227</v>
      </c>
      <c r="U63" s="448">
        <v>0.10227</v>
      </c>
      <c r="V63" s="623">
        <v>0</v>
      </c>
      <c r="W63" s="498">
        <f t="shared" si="95"/>
        <v>0</v>
      </c>
      <c r="X63" s="442">
        <v>0.10227</v>
      </c>
      <c r="Y63" s="448">
        <v>0.10227</v>
      </c>
      <c r="Z63" s="448">
        <v>8.7645799999999992E-3</v>
      </c>
      <c r="AA63" s="85">
        <f t="shared" ref="AA63:AA69" si="107">Z63/Y63</f>
        <v>8.5700400899579532E-2</v>
      </c>
      <c r="AB63" s="442">
        <v>0.10227</v>
      </c>
      <c r="AC63" s="448">
        <v>0.10227</v>
      </c>
      <c r="AD63" s="448">
        <v>3.343761E-2</v>
      </c>
      <c r="AE63" s="85">
        <f t="shared" ref="AE63:AE69" si="108">AD63/AC63</f>
        <v>0.32695423877970081</v>
      </c>
      <c r="AF63" s="442">
        <v>0.10227</v>
      </c>
      <c r="AG63" s="448">
        <v>0.156802</v>
      </c>
      <c r="AH63" s="448">
        <v>2.1490430000000001E-2</v>
      </c>
      <c r="AI63" s="85">
        <f t="shared" si="105"/>
        <v>0.13705456563054044</v>
      </c>
      <c r="AJ63" s="442">
        <v>0.23727000000000001</v>
      </c>
      <c r="AK63" s="448">
        <v>0.23727000000000001</v>
      </c>
      <c r="AL63" s="448">
        <v>5.9056160000000003E-2</v>
      </c>
      <c r="AM63" s="95">
        <f t="shared" si="106"/>
        <v>0.24889855438951405</v>
      </c>
      <c r="AN63" s="719" t="s">
        <v>367</v>
      </c>
      <c r="AO63" s="720" t="s">
        <v>367</v>
      </c>
      <c r="AP63" s="721" t="s">
        <v>367</v>
      </c>
      <c r="AQ63" s="720" t="s">
        <v>367</v>
      </c>
      <c r="AR63" s="720" t="s">
        <v>367</v>
      </c>
      <c r="AS63" s="721" t="s">
        <v>367</v>
      </c>
      <c r="AT63" s="720" t="s">
        <v>367</v>
      </c>
      <c r="AU63" s="720" t="s">
        <v>367</v>
      </c>
      <c r="AV63" s="721" t="s">
        <v>367</v>
      </c>
      <c r="AW63" s="720" t="s">
        <v>367</v>
      </c>
      <c r="AX63" s="720" t="s">
        <v>367</v>
      </c>
      <c r="AY63" s="721" t="s">
        <v>367</v>
      </c>
      <c r="AZ63" s="253">
        <f t="shared" si="63"/>
        <v>0</v>
      </c>
      <c r="BA63" s="253">
        <f t="shared" si="64"/>
        <v>0</v>
      </c>
      <c r="BB63" s="253">
        <f t="shared" si="65"/>
        <v>-1</v>
      </c>
      <c r="BC63" s="253">
        <f t="shared" si="98"/>
        <v>0</v>
      </c>
      <c r="BD63" s="402">
        <f t="shared" si="99"/>
        <v>0</v>
      </c>
      <c r="BE63" s="95">
        <f t="shared" si="100"/>
        <v>-0.73788258191898282</v>
      </c>
      <c r="BF63" s="253">
        <f t="shared" si="101"/>
        <v>0</v>
      </c>
      <c r="BG63" s="402">
        <f t="shared" si="102"/>
        <v>-0.34777617632428159</v>
      </c>
      <c r="BH63" s="95">
        <f t="shared" si="103"/>
        <v>0.55593024429943927</v>
      </c>
      <c r="BI63" s="253">
        <f t="shared" si="104"/>
        <v>-0.56897205715008226</v>
      </c>
      <c r="BJ63" s="402">
        <f t="shared" si="104"/>
        <v>-0.33914106292409496</v>
      </c>
      <c r="BK63" s="85">
        <f t="shared" si="104"/>
        <v>-0.63610180546788009</v>
      </c>
    </row>
    <row r="64" spans="2:76" x14ac:dyDescent="0.25">
      <c r="B64" s="81"/>
      <c r="C64" s="84" t="s">
        <v>65</v>
      </c>
      <c r="D64" s="719" t="s">
        <v>367</v>
      </c>
      <c r="E64" s="720" t="s">
        <v>367</v>
      </c>
      <c r="F64" s="721" t="s">
        <v>367</v>
      </c>
      <c r="G64" s="722" t="s">
        <v>367</v>
      </c>
      <c r="H64" s="719" t="s">
        <v>367</v>
      </c>
      <c r="I64" s="720" t="s">
        <v>367</v>
      </c>
      <c r="J64" s="721" t="s">
        <v>367</v>
      </c>
      <c r="K64" s="722" t="s">
        <v>367</v>
      </c>
      <c r="L64" s="719" t="s">
        <v>367</v>
      </c>
      <c r="M64" s="720" t="s">
        <v>367</v>
      </c>
      <c r="N64" s="721" t="s">
        <v>367</v>
      </c>
      <c r="O64" s="722" t="s">
        <v>367</v>
      </c>
      <c r="P64" s="719" t="s">
        <v>367</v>
      </c>
      <c r="Q64" s="720" t="s">
        <v>367</v>
      </c>
      <c r="R64" s="721" t="s">
        <v>367</v>
      </c>
      <c r="S64" s="722" t="s">
        <v>367</v>
      </c>
      <c r="T64" s="9">
        <v>0</v>
      </c>
      <c r="U64" s="7">
        <v>0</v>
      </c>
      <c r="V64" s="7">
        <v>0</v>
      </c>
      <c r="W64" s="499">
        <v>0</v>
      </c>
      <c r="X64" s="442">
        <v>0.35324</v>
      </c>
      <c r="Y64" s="448">
        <v>0.35324</v>
      </c>
      <c r="Z64" s="448">
        <v>3.1924000000000001E-2</v>
      </c>
      <c r="AA64" s="85">
        <f t="shared" si="107"/>
        <v>9.0374815989129206E-2</v>
      </c>
      <c r="AB64" s="442">
        <v>0.35324</v>
      </c>
      <c r="AC64" s="448">
        <v>0.35324</v>
      </c>
      <c r="AD64" s="448">
        <v>3.5799999999999998E-2</v>
      </c>
      <c r="AE64" s="85">
        <f t="shared" si="108"/>
        <v>0.10134752576152191</v>
      </c>
      <c r="AF64" s="442">
        <v>0.35324</v>
      </c>
      <c r="AG64" s="448">
        <v>0.35324</v>
      </c>
      <c r="AH64" s="448">
        <v>0.10788055000000001</v>
      </c>
      <c r="AI64" s="85">
        <f t="shared" si="105"/>
        <v>0.30540298380704339</v>
      </c>
      <c r="AJ64" s="442">
        <v>0.35324</v>
      </c>
      <c r="AK64" s="448">
        <v>0.35324</v>
      </c>
      <c r="AL64" s="448">
        <v>0</v>
      </c>
      <c r="AM64" s="95">
        <f t="shared" si="106"/>
        <v>0</v>
      </c>
      <c r="AN64" s="719" t="s">
        <v>367</v>
      </c>
      <c r="AO64" s="720" t="s">
        <v>367</v>
      </c>
      <c r="AP64" s="721" t="s">
        <v>367</v>
      </c>
      <c r="AQ64" s="720" t="s">
        <v>367</v>
      </c>
      <c r="AR64" s="720" t="s">
        <v>367</v>
      </c>
      <c r="AS64" s="721" t="s">
        <v>367</v>
      </c>
      <c r="AT64" s="720" t="s">
        <v>367</v>
      </c>
      <c r="AU64" s="720" t="s">
        <v>367</v>
      </c>
      <c r="AV64" s="721" t="s">
        <v>367</v>
      </c>
      <c r="AW64" s="720" t="s">
        <v>367</v>
      </c>
      <c r="AX64" s="720" t="s">
        <v>367</v>
      </c>
      <c r="AY64" s="721" t="s">
        <v>367</v>
      </c>
      <c r="AZ64" s="253">
        <f t="shared" si="63"/>
        <v>-1</v>
      </c>
      <c r="BA64" s="253">
        <f t="shared" si="64"/>
        <v>-1</v>
      </c>
      <c r="BB64" s="253">
        <f t="shared" si="65"/>
        <v>-1</v>
      </c>
      <c r="BC64" s="253">
        <f t="shared" si="98"/>
        <v>0</v>
      </c>
      <c r="BD64" s="402">
        <f t="shared" si="99"/>
        <v>0</v>
      </c>
      <c r="BE64" s="95">
        <f t="shared" si="100"/>
        <v>-0.10826815642458094</v>
      </c>
      <c r="BF64" s="253">
        <f t="shared" si="101"/>
        <v>0</v>
      </c>
      <c r="BG64" s="402">
        <f t="shared" si="102"/>
        <v>0</v>
      </c>
      <c r="BH64" s="95">
        <f t="shared" si="103"/>
        <v>-0.66815148791881396</v>
      </c>
      <c r="BI64" s="253">
        <f t="shared" si="104"/>
        <v>0</v>
      </c>
      <c r="BJ64" s="402">
        <f t="shared" si="104"/>
        <v>0</v>
      </c>
      <c r="BK64" s="85">
        <v>0</v>
      </c>
    </row>
    <row r="65" spans="2:63" ht="15.75" thickBot="1" x14ac:dyDescent="0.3">
      <c r="B65" s="82"/>
      <c r="C65" s="112" t="s">
        <v>70</v>
      </c>
      <c r="D65" s="727" t="s">
        <v>367</v>
      </c>
      <c r="E65" s="728" t="s">
        <v>367</v>
      </c>
      <c r="F65" s="729" t="s">
        <v>367</v>
      </c>
      <c r="G65" s="730" t="s">
        <v>367</v>
      </c>
      <c r="H65" s="727" t="s">
        <v>367</v>
      </c>
      <c r="I65" s="728" t="s">
        <v>367</v>
      </c>
      <c r="J65" s="729" t="s">
        <v>367</v>
      </c>
      <c r="K65" s="730" t="s">
        <v>367</v>
      </c>
      <c r="L65" s="727" t="s">
        <v>367</v>
      </c>
      <c r="M65" s="728" t="s">
        <v>367</v>
      </c>
      <c r="N65" s="729" t="s">
        <v>367</v>
      </c>
      <c r="O65" s="730" t="s">
        <v>367</v>
      </c>
      <c r="P65" s="727" t="s">
        <v>367</v>
      </c>
      <c r="Q65" s="728" t="s">
        <v>367</v>
      </c>
      <c r="R65" s="729" t="s">
        <v>367</v>
      </c>
      <c r="S65" s="730" t="s">
        <v>367</v>
      </c>
      <c r="T65" s="444">
        <f>SUM(T63:T64)</f>
        <v>0.10227</v>
      </c>
      <c r="U65" s="450">
        <f>SUM(U63:U64)</f>
        <v>0.10227</v>
      </c>
      <c r="V65" s="625">
        <f>SUM(V63:V64)</f>
        <v>0</v>
      </c>
      <c r="W65" s="556">
        <f t="shared" ref="W65:W67" si="109">V65/U65</f>
        <v>0</v>
      </c>
      <c r="X65" s="444">
        <f>SUM(X63:X64)</f>
        <v>0.45550999999999997</v>
      </c>
      <c r="Y65" s="450">
        <f>SUM(Y63:Y64)</f>
        <v>0.45550999999999997</v>
      </c>
      <c r="Z65" s="450">
        <f>SUM(Z63:Z64)</f>
        <v>4.0688580000000002E-2</v>
      </c>
      <c r="AA65" s="383">
        <f t="shared" si="107"/>
        <v>8.9325327654716707E-2</v>
      </c>
      <c r="AB65" s="444">
        <f>SUM(AB63:AB64)</f>
        <v>0.45550999999999997</v>
      </c>
      <c r="AC65" s="450">
        <f>SUM(AC63:AC64)</f>
        <v>0.45550999999999997</v>
      </c>
      <c r="AD65" s="450">
        <f>SUM(AD63:AD64)</f>
        <v>6.9237610000000005E-2</v>
      </c>
      <c r="AE65" s="383">
        <f t="shared" si="108"/>
        <v>0.15200019758073371</v>
      </c>
      <c r="AF65" s="444">
        <f>SUM(AF63:AF64)</f>
        <v>0.45550999999999997</v>
      </c>
      <c r="AG65" s="450">
        <f>SUM(AG63:AG64)</f>
        <v>0.510042</v>
      </c>
      <c r="AH65" s="450">
        <f>SUM(AH63:AH64)</f>
        <v>0.12937098</v>
      </c>
      <c r="AI65" s="383">
        <f t="shared" si="105"/>
        <v>0.25364769960120931</v>
      </c>
      <c r="AJ65" s="444">
        <f>SUM(AJ63:AJ64)</f>
        <v>0.59050999999999998</v>
      </c>
      <c r="AK65" s="450">
        <f>SUM(AK63:AK64)</f>
        <v>0.59050999999999998</v>
      </c>
      <c r="AL65" s="450">
        <f>SUM(AL63:AL64)</f>
        <v>5.9056160000000003E-2</v>
      </c>
      <c r="AM65" s="389">
        <f t="shared" si="106"/>
        <v>0.10000873820934447</v>
      </c>
      <c r="AN65" s="727" t="s">
        <v>367</v>
      </c>
      <c r="AO65" s="728" t="s">
        <v>367</v>
      </c>
      <c r="AP65" s="729" t="s">
        <v>367</v>
      </c>
      <c r="AQ65" s="728" t="s">
        <v>367</v>
      </c>
      <c r="AR65" s="728" t="s">
        <v>367</v>
      </c>
      <c r="AS65" s="729" t="s">
        <v>367</v>
      </c>
      <c r="AT65" s="728" t="s">
        <v>367</v>
      </c>
      <c r="AU65" s="728" t="s">
        <v>367</v>
      </c>
      <c r="AV65" s="729" t="s">
        <v>367</v>
      </c>
      <c r="AW65" s="728" t="s">
        <v>367</v>
      </c>
      <c r="AX65" s="728" t="s">
        <v>367</v>
      </c>
      <c r="AY65" s="729" t="s">
        <v>367</v>
      </c>
      <c r="AZ65" s="388">
        <f t="shared" si="63"/>
        <v>-0.77548242629140962</v>
      </c>
      <c r="BA65" s="388">
        <f t="shared" si="64"/>
        <v>-0.77548242629140962</v>
      </c>
      <c r="BB65" s="388">
        <f t="shared" si="65"/>
        <v>-1</v>
      </c>
      <c r="BC65" s="388">
        <f t="shared" si="98"/>
        <v>0</v>
      </c>
      <c r="BD65" s="455">
        <f t="shared" si="99"/>
        <v>0</v>
      </c>
      <c r="BE65" s="389">
        <f t="shared" si="100"/>
        <v>-0.41233413458379053</v>
      </c>
      <c r="BF65" s="388">
        <f t="shared" si="101"/>
        <v>0</v>
      </c>
      <c r="BG65" s="455">
        <f t="shared" si="102"/>
        <v>-0.1069166852925838</v>
      </c>
      <c r="BH65" s="389">
        <f t="shared" si="103"/>
        <v>-0.46481343806779535</v>
      </c>
      <c r="BI65" s="388">
        <f t="shared" si="104"/>
        <v>-0.22861594215169939</v>
      </c>
      <c r="BJ65" s="455">
        <f t="shared" si="104"/>
        <v>-0.13626864913379957</v>
      </c>
      <c r="BK65" s="383">
        <f t="shared" si="104"/>
        <v>1.1906432792108392</v>
      </c>
    </row>
    <row r="66" spans="2:63" x14ac:dyDescent="0.25">
      <c r="B66" s="109" t="s">
        <v>380</v>
      </c>
      <c r="C66" s="110" t="s">
        <v>374</v>
      </c>
      <c r="D66" s="731" t="s">
        <v>367</v>
      </c>
      <c r="E66" s="732" t="s">
        <v>367</v>
      </c>
      <c r="F66" s="733" t="s">
        <v>367</v>
      </c>
      <c r="G66" s="734" t="s">
        <v>367</v>
      </c>
      <c r="H66" s="731" t="s">
        <v>367</v>
      </c>
      <c r="I66" s="732" t="s">
        <v>367</v>
      </c>
      <c r="J66" s="733" t="s">
        <v>367</v>
      </c>
      <c r="K66" s="734" t="s">
        <v>367</v>
      </c>
      <c r="L66" s="731" t="s">
        <v>367</v>
      </c>
      <c r="M66" s="732" t="s">
        <v>367</v>
      </c>
      <c r="N66" s="733" t="s">
        <v>367</v>
      </c>
      <c r="O66" s="734" t="s">
        <v>367</v>
      </c>
      <c r="P66" s="731" t="s">
        <v>367</v>
      </c>
      <c r="Q66" s="732" t="s">
        <v>367</v>
      </c>
      <c r="R66" s="733" t="s">
        <v>367</v>
      </c>
      <c r="S66" s="734" t="s">
        <v>367</v>
      </c>
      <c r="T66" s="525">
        <f>SUM(T67:T67)</f>
        <v>17.2</v>
      </c>
      <c r="U66" s="526">
        <f>SUM(U67:U67)</f>
        <v>6.88</v>
      </c>
      <c r="V66" s="526">
        <f>SUM(V67:V67)</f>
        <v>2.2108279999999998E-2</v>
      </c>
      <c r="W66" s="375">
        <f t="shared" si="109"/>
        <v>3.2134127906976741E-3</v>
      </c>
      <c r="X66" s="577">
        <v>0</v>
      </c>
      <c r="Y66" s="578">
        <v>0</v>
      </c>
      <c r="Z66" s="576">
        <v>0</v>
      </c>
      <c r="AA66" s="546">
        <v>0</v>
      </c>
      <c r="AB66" s="577">
        <v>0</v>
      </c>
      <c r="AC66" s="578">
        <v>0</v>
      </c>
      <c r="AD66" s="576">
        <v>0</v>
      </c>
      <c r="AE66" s="546">
        <v>0</v>
      </c>
      <c r="AF66" s="577">
        <v>0</v>
      </c>
      <c r="AG66" s="578">
        <v>0</v>
      </c>
      <c r="AH66" s="576">
        <v>0</v>
      </c>
      <c r="AI66" s="546">
        <v>0</v>
      </c>
      <c r="AJ66" s="577">
        <v>0</v>
      </c>
      <c r="AK66" s="576">
        <v>0</v>
      </c>
      <c r="AL66" s="576">
        <v>0</v>
      </c>
      <c r="AM66" s="578">
        <v>0</v>
      </c>
      <c r="AN66" s="880" t="s">
        <v>367</v>
      </c>
      <c r="AO66" s="735" t="s">
        <v>367</v>
      </c>
      <c r="AP66" s="736" t="s">
        <v>367</v>
      </c>
      <c r="AQ66" s="735" t="s">
        <v>367</v>
      </c>
      <c r="AR66" s="735" t="s">
        <v>367</v>
      </c>
      <c r="AS66" s="736" t="s">
        <v>367</v>
      </c>
      <c r="AT66" s="735" t="s">
        <v>367</v>
      </c>
      <c r="AU66" s="735" t="s">
        <v>367</v>
      </c>
      <c r="AV66" s="736" t="s">
        <v>367</v>
      </c>
      <c r="AW66" s="735" t="s">
        <v>367</v>
      </c>
      <c r="AX66" s="735" t="s">
        <v>367</v>
      </c>
      <c r="AY66" s="736" t="s">
        <v>367</v>
      </c>
      <c r="AZ66" s="578">
        <v>0</v>
      </c>
      <c r="BA66" s="578">
        <v>0</v>
      </c>
      <c r="BB66" s="578">
        <v>0</v>
      </c>
      <c r="BC66" s="578">
        <v>0</v>
      </c>
      <c r="BD66" s="578">
        <v>0</v>
      </c>
      <c r="BE66" s="578">
        <v>0</v>
      </c>
      <c r="BF66" s="576">
        <v>0</v>
      </c>
      <c r="BG66" s="578">
        <v>0</v>
      </c>
      <c r="BH66" s="576">
        <v>0</v>
      </c>
      <c r="BI66" s="578">
        <v>0</v>
      </c>
      <c r="BJ66" s="578">
        <v>0</v>
      </c>
      <c r="BK66" s="546">
        <v>0</v>
      </c>
    </row>
    <row r="67" spans="2:63" x14ac:dyDescent="0.25">
      <c r="B67" s="81"/>
      <c r="C67" s="84" t="s">
        <v>61</v>
      </c>
      <c r="D67" s="719" t="s">
        <v>367</v>
      </c>
      <c r="E67" s="720" t="s">
        <v>367</v>
      </c>
      <c r="F67" s="721" t="s">
        <v>367</v>
      </c>
      <c r="G67" s="722" t="s">
        <v>367</v>
      </c>
      <c r="H67" s="719" t="s">
        <v>367</v>
      </c>
      <c r="I67" s="720" t="s">
        <v>367</v>
      </c>
      <c r="J67" s="721" t="s">
        <v>367</v>
      </c>
      <c r="K67" s="722" t="s">
        <v>367</v>
      </c>
      <c r="L67" s="719" t="s">
        <v>367</v>
      </c>
      <c r="M67" s="720" t="s">
        <v>367</v>
      </c>
      <c r="N67" s="721" t="s">
        <v>367</v>
      </c>
      <c r="O67" s="722" t="s">
        <v>367</v>
      </c>
      <c r="P67" s="719" t="s">
        <v>367</v>
      </c>
      <c r="Q67" s="720" t="s">
        <v>367</v>
      </c>
      <c r="R67" s="721" t="s">
        <v>367</v>
      </c>
      <c r="S67" s="722" t="s">
        <v>367</v>
      </c>
      <c r="T67" s="9">
        <v>17.2</v>
      </c>
      <c r="U67" s="6">
        <v>6.88</v>
      </c>
      <c r="V67" s="6">
        <v>2.2108279999999998E-2</v>
      </c>
      <c r="W67" s="498">
        <f t="shared" si="109"/>
        <v>3.2134127906976741E-3</v>
      </c>
      <c r="X67" s="9">
        <v>0</v>
      </c>
      <c r="Y67" s="7">
        <v>0</v>
      </c>
      <c r="Z67" s="321">
        <v>0</v>
      </c>
      <c r="AA67" s="499">
        <v>0</v>
      </c>
      <c r="AB67" s="9">
        <v>0</v>
      </c>
      <c r="AC67" s="7">
        <v>0</v>
      </c>
      <c r="AD67" s="321">
        <v>0</v>
      </c>
      <c r="AE67" s="499">
        <v>0</v>
      </c>
      <c r="AF67" s="9">
        <v>0</v>
      </c>
      <c r="AG67" s="7">
        <v>0</v>
      </c>
      <c r="AH67" s="321">
        <v>0</v>
      </c>
      <c r="AI67" s="499">
        <v>0</v>
      </c>
      <c r="AJ67" s="9">
        <v>0</v>
      </c>
      <c r="AK67" s="321">
        <v>0</v>
      </c>
      <c r="AL67" s="321">
        <v>0</v>
      </c>
      <c r="AM67" s="7">
        <v>0</v>
      </c>
      <c r="AN67" s="719" t="s">
        <v>367</v>
      </c>
      <c r="AO67" s="720" t="s">
        <v>367</v>
      </c>
      <c r="AP67" s="721" t="s">
        <v>367</v>
      </c>
      <c r="AQ67" s="720" t="s">
        <v>367</v>
      </c>
      <c r="AR67" s="720" t="s">
        <v>367</v>
      </c>
      <c r="AS67" s="721" t="s">
        <v>367</v>
      </c>
      <c r="AT67" s="720" t="s">
        <v>367</v>
      </c>
      <c r="AU67" s="720" t="s">
        <v>367</v>
      </c>
      <c r="AV67" s="721" t="s">
        <v>367</v>
      </c>
      <c r="AW67" s="720" t="s">
        <v>367</v>
      </c>
      <c r="AX67" s="720" t="s">
        <v>367</v>
      </c>
      <c r="AY67" s="721" t="s">
        <v>367</v>
      </c>
      <c r="AZ67" s="7">
        <v>0</v>
      </c>
      <c r="BA67" s="7">
        <v>0</v>
      </c>
      <c r="BB67" s="7">
        <v>0</v>
      </c>
      <c r="BC67" s="7">
        <v>0</v>
      </c>
      <c r="BD67" s="7">
        <v>0</v>
      </c>
      <c r="BE67" s="7">
        <v>0</v>
      </c>
      <c r="BF67" s="321">
        <v>0</v>
      </c>
      <c r="BG67" s="7">
        <v>0</v>
      </c>
      <c r="BH67" s="321">
        <v>0</v>
      </c>
      <c r="BI67" s="7">
        <v>0</v>
      </c>
      <c r="BJ67" s="7">
        <v>0</v>
      </c>
      <c r="BK67" s="499">
        <v>0</v>
      </c>
    </row>
    <row r="68" spans="2:63" ht="15.75" thickBot="1" x14ac:dyDescent="0.3">
      <c r="B68" s="81"/>
      <c r="C68" s="111" t="s">
        <v>69</v>
      </c>
      <c r="D68" s="727" t="s">
        <v>367</v>
      </c>
      <c r="E68" s="728" t="s">
        <v>367</v>
      </c>
      <c r="F68" s="729" t="s">
        <v>367</v>
      </c>
      <c r="G68" s="730" t="s">
        <v>367</v>
      </c>
      <c r="H68" s="727" t="s">
        <v>367</v>
      </c>
      <c r="I68" s="728" t="s">
        <v>367</v>
      </c>
      <c r="J68" s="729" t="s">
        <v>367</v>
      </c>
      <c r="K68" s="730" t="s">
        <v>367</v>
      </c>
      <c r="L68" s="727" t="s">
        <v>367</v>
      </c>
      <c r="M68" s="728" t="s">
        <v>367</v>
      </c>
      <c r="N68" s="729" t="s">
        <v>367</v>
      </c>
      <c r="O68" s="730" t="s">
        <v>367</v>
      </c>
      <c r="P68" s="727" t="s">
        <v>367</v>
      </c>
      <c r="Q68" s="728" t="s">
        <v>367</v>
      </c>
      <c r="R68" s="729" t="s">
        <v>367</v>
      </c>
      <c r="S68" s="730" t="s">
        <v>367</v>
      </c>
      <c r="T68" s="523">
        <f>SUM(T67:T67)</f>
        <v>17.2</v>
      </c>
      <c r="U68" s="524">
        <f>SUM(U67:U67)</f>
        <v>6.88</v>
      </c>
      <c r="V68" s="524">
        <f>SUM(V67:V67)</f>
        <v>2.2108279999999998E-2</v>
      </c>
      <c r="W68" s="556">
        <f>V68/U68</f>
        <v>3.2134127906976741E-3</v>
      </c>
      <c r="X68" s="117">
        <v>0</v>
      </c>
      <c r="Y68" s="286">
        <v>0</v>
      </c>
      <c r="Z68" s="452">
        <v>0</v>
      </c>
      <c r="AA68" s="560">
        <v>0</v>
      </c>
      <c r="AB68" s="117">
        <v>0</v>
      </c>
      <c r="AC68" s="286">
        <v>0</v>
      </c>
      <c r="AD68" s="452">
        <v>0</v>
      </c>
      <c r="AE68" s="560">
        <v>0</v>
      </c>
      <c r="AF68" s="117">
        <v>0</v>
      </c>
      <c r="AG68" s="286">
        <v>0</v>
      </c>
      <c r="AH68" s="452">
        <v>0</v>
      </c>
      <c r="AI68" s="560">
        <v>0</v>
      </c>
      <c r="AJ68" s="117">
        <v>0</v>
      </c>
      <c r="AK68" s="452">
        <v>0</v>
      </c>
      <c r="AL68" s="452">
        <v>0</v>
      </c>
      <c r="AM68" s="286">
        <v>0</v>
      </c>
      <c r="AN68" s="723" t="s">
        <v>367</v>
      </c>
      <c r="AO68" s="724" t="s">
        <v>367</v>
      </c>
      <c r="AP68" s="725" t="s">
        <v>367</v>
      </c>
      <c r="AQ68" s="724" t="s">
        <v>367</v>
      </c>
      <c r="AR68" s="724" t="s">
        <v>367</v>
      </c>
      <c r="AS68" s="725" t="s">
        <v>367</v>
      </c>
      <c r="AT68" s="724" t="s">
        <v>367</v>
      </c>
      <c r="AU68" s="724" t="s">
        <v>367</v>
      </c>
      <c r="AV68" s="725" t="s">
        <v>367</v>
      </c>
      <c r="AW68" s="724" t="s">
        <v>367</v>
      </c>
      <c r="AX68" s="724" t="s">
        <v>367</v>
      </c>
      <c r="AY68" s="725" t="s">
        <v>367</v>
      </c>
      <c r="AZ68" s="286">
        <v>0</v>
      </c>
      <c r="BA68" s="286">
        <v>0</v>
      </c>
      <c r="BB68" s="286">
        <v>0</v>
      </c>
      <c r="BC68" s="286">
        <v>0</v>
      </c>
      <c r="BD68" s="286">
        <v>0</v>
      </c>
      <c r="BE68" s="286">
        <v>0</v>
      </c>
      <c r="BF68" s="452">
        <v>0</v>
      </c>
      <c r="BG68" s="286">
        <v>0</v>
      </c>
      <c r="BH68" s="452">
        <v>0</v>
      </c>
      <c r="BI68" s="286">
        <v>0</v>
      </c>
      <c r="BJ68" s="286">
        <v>0</v>
      </c>
      <c r="BK68" s="560">
        <v>0</v>
      </c>
    </row>
    <row r="69" spans="2:63" x14ac:dyDescent="0.25">
      <c r="B69" s="109" t="s">
        <v>25</v>
      </c>
      <c r="C69" s="110" t="s">
        <v>375</v>
      </c>
      <c r="D69" s="715" t="s">
        <v>367</v>
      </c>
      <c r="E69" s="716" t="s">
        <v>367</v>
      </c>
      <c r="F69" s="717" t="s">
        <v>367</v>
      </c>
      <c r="G69" s="718" t="s">
        <v>367</v>
      </c>
      <c r="H69" s="715" t="s">
        <v>367</v>
      </c>
      <c r="I69" s="716" t="s">
        <v>367</v>
      </c>
      <c r="J69" s="717" t="s">
        <v>367</v>
      </c>
      <c r="K69" s="718" t="s">
        <v>367</v>
      </c>
      <c r="L69" s="715" t="s">
        <v>367</v>
      </c>
      <c r="M69" s="716" t="s">
        <v>367</v>
      </c>
      <c r="N69" s="717" t="s">
        <v>367</v>
      </c>
      <c r="O69" s="718" t="s">
        <v>367</v>
      </c>
      <c r="P69" s="715" t="s">
        <v>367</v>
      </c>
      <c r="Q69" s="716" t="s">
        <v>367</v>
      </c>
      <c r="R69" s="717" t="s">
        <v>367</v>
      </c>
      <c r="S69" s="718" t="s">
        <v>367</v>
      </c>
      <c r="T69" s="445">
        <f>T76+T79</f>
        <v>99.112700000000004</v>
      </c>
      <c r="U69" s="451">
        <f>U76+U79</f>
        <v>99.454663629999999</v>
      </c>
      <c r="V69" s="626">
        <f>V76+V79</f>
        <v>54.776955229999999</v>
      </c>
      <c r="W69" s="375">
        <f t="shared" ref="W69" si="110">V69/U69</f>
        <v>0.55077311843098731</v>
      </c>
      <c r="X69" s="445">
        <f>X76+X79</f>
        <v>61.036609999999996</v>
      </c>
      <c r="Y69" s="451">
        <f>Y76+Y79</f>
        <v>156.68500248000001</v>
      </c>
      <c r="Z69" s="451">
        <f>Z76+Z79</f>
        <v>50.397412260000003</v>
      </c>
      <c r="AA69" s="390">
        <f t="shared" si="107"/>
        <v>0.32164796542306567</v>
      </c>
      <c r="AB69" s="445">
        <f>AB76+AB79</f>
        <v>61.036609999999996</v>
      </c>
      <c r="AC69" s="451">
        <f>AC76+AC79</f>
        <v>61.035448389999999</v>
      </c>
      <c r="AD69" s="451">
        <f>AD76+AD79</f>
        <v>47.905710489999997</v>
      </c>
      <c r="AE69" s="390">
        <f t="shared" si="108"/>
        <v>0.78488340388515654</v>
      </c>
      <c r="AF69" s="445">
        <f>AF76+AF79</f>
        <v>61.036609999999996</v>
      </c>
      <c r="AG69" s="451">
        <f>AG76+AG79</f>
        <v>61.036610000000003</v>
      </c>
      <c r="AH69" s="451">
        <f>AH76+AH79</f>
        <v>45.843936309999989</v>
      </c>
      <c r="AI69" s="390">
        <f t="shared" si="105"/>
        <v>0.75108916288109684</v>
      </c>
      <c r="AJ69" s="445">
        <f>AJ76+AJ79</f>
        <v>60.49006</v>
      </c>
      <c r="AK69" s="451">
        <f>AK76+AK79</f>
        <v>58.283868400000003</v>
      </c>
      <c r="AL69" s="451">
        <f>AL76+AL79</f>
        <v>40.730371910000002</v>
      </c>
      <c r="AM69" s="392">
        <f t="shared" si="106"/>
        <v>0.69882753201055547</v>
      </c>
      <c r="AN69" s="880" t="s">
        <v>367</v>
      </c>
      <c r="AO69" s="735" t="s">
        <v>367</v>
      </c>
      <c r="AP69" s="736" t="s">
        <v>367</v>
      </c>
      <c r="AQ69" s="735" t="s">
        <v>367</v>
      </c>
      <c r="AR69" s="735" t="s">
        <v>367</v>
      </c>
      <c r="AS69" s="736" t="s">
        <v>367</v>
      </c>
      <c r="AT69" s="735" t="s">
        <v>367</v>
      </c>
      <c r="AU69" s="735" t="s">
        <v>367</v>
      </c>
      <c r="AV69" s="736" t="s">
        <v>367</v>
      </c>
      <c r="AW69" s="735" t="s">
        <v>367</v>
      </c>
      <c r="AX69" s="735" t="s">
        <v>367</v>
      </c>
      <c r="AY69" s="736" t="s">
        <v>367</v>
      </c>
      <c r="AZ69" s="391">
        <f t="shared" si="63"/>
        <v>0.62382380017500993</v>
      </c>
      <c r="BA69" s="391">
        <f t="shared" si="64"/>
        <v>-0.36525728655686207</v>
      </c>
      <c r="BB69" s="391">
        <f t="shared" si="65"/>
        <v>8.6900155654936306E-2</v>
      </c>
      <c r="BC69" s="391">
        <f t="shared" ref="BC69:BC79" si="111">(X69-AB69)/AB69</f>
        <v>0</v>
      </c>
      <c r="BD69" s="378">
        <f t="shared" ref="BD69:BD79" si="112">(Y69-AC69)/AC69</f>
        <v>1.567114793338213</v>
      </c>
      <c r="BE69" s="392">
        <f t="shared" ref="BE69:BE79" si="113">(Z69-AD69)/AD69</f>
        <v>5.2012625311550952E-2</v>
      </c>
      <c r="BF69" s="391">
        <f t="shared" ref="BF69:BH72" si="114">(AB69-AF69)/AF69</f>
        <v>0</v>
      </c>
      <c r="BG69" s="378">
        <f t="shared" si="114"/>
        <v>-1.9031364946448236E-5</v>
      </c>
      <c r="BH69" s="392">
        <f t="shared" si="114"/>
        <v>4.4973759802346434E-2</v>
      </c>
      <c r="BI69" s="391">
        <f t="shared" si="104"/>
        <v>9.0353687862104338E-3</v>
      </c>
      <c r="BJ69" s="378">
        <f t="shared" si="104"/>
        <v>4.7229905556509015E-2</v>
      </c>
      <c r="BK69" s="390">
        <f t="shared" si="104"/>
        <v>0.1255467151466034</v>
      </c>
    </row>
    <row r="70" spans="2:63" x14ac:dyDescent="0.25">
      <c r="B70" s="81"/>
      <c r="C70" s="84" t="s">
        <v>57</v>
      </c>
      <c r="D70" s="719" t="s">
        <v>367</v>
      </c>
      <c r="E70" s="720" t="s">
        <v>367</v>
      </c>
      <c r="F70" s="721" t="s">
        <v>367</v>
      </c>
      <c r="G70" s="722" t="s">
        <v>367</v>
      </c>
      <c r="H70" s="719" t="s">
        <v>367</v>
      </c>
      <c r="I70" s="720" t="s">
        <v>367</v>
      </c>
      <c r="J70" s="721" t="s">
        <v>367</v>
      </c>
      <c r="K70" s="722" t="s">
        <v>367</v>
      </c>
      <c r="L70" s="719" t="s">
        <v>367</v>
      </c>
      <c r="M70" s="720" t="s">
        <v>367</v>
      </c>
      <c r="N70" s="721" t="s">
        <v>367</v>
      </c>
      <c r="O70" s="722" t="s">
        <v>367</v>
      </c>
      <c r="P70" s="719" t="s">
        <v>367</v>
      </c>
      <c r="Q70" s="720" t="s">
        <v>367</v>
      </c>
      <c r="R70" s="721" t="s">
        <v>367</v>
      </c>
      <c r="S70" s="722" t="s">
        <v>367</v>
      </c>
      <c r="T70" s="442">
        <v>30.40849</v>
      </c>
      <c r="U70" s="448">
        <v>30.754024000000001</v>
      </c>
      <c r="V70" s="623">
        <v>23.690133339999999</v>
      </c>
      <c r="W70" s="498">
        <f>V70/U70</f>
        <v>0.77031003617607885</v>
      </c>
      <c r="X70" s="442">
        <v>23.78961</v>
      </c>
      <c r="Y70" s="448">
        <v>24.871048009999999</v>
      </c>
      <c r="Z70" s="448">
        <v>23.859797409999999</v>
      </c>
      <c r="AA70" s="85">
        <f t="shared" ref="AA70:AA76" si="115">Z70/Y70</f>
        <v>0.95934024977180687</v>
      </c>
      <c r="AB70" s="442">
        <v>23.78961</v>
      </c>
      <c r="AC70" s="448">
        <v>24.033264919999997</v>
      </c>
      <c r="AD70" s="448">
        <v>23.36582078</v>
      </c>
      <c r="AE70" s="85">
        <f t="shared" ref="AE70:AE76" si="116">AD70/AC70</f>
        <v>0.97222832011290472</v>
      </c>
      <c r="AF70" s="442">
        <v>23.78961</v>
      </c>
      <c r="AG70" s="448">
        <v>23.78961</v>
      </c>
      <c r="AH70" s="448">
        <v>20.756550579999995</v>
      </c>
      <c r="AI70" s="85">
        <f>AH70/AG70</f>
        <v>0.87250486998315635</v>
      </c>
      <c r="AJ70" s="442">
        <v>23.047529999999998</v>
      </c>
      <c r="AK70" s="448">
        <v>23.047529999999998</v>
      </c>
      <c r="AL70" s="448">
        <v>19.137849999999997</v>
      </c>
      <c r="AM70" s="95">
        <f>AL70/AK70</f>
        <v>0.83036446855693424</v>
      </c>
      <c r="AN70" s="881" t="s">
        <v>367</v>
      </c>
      <c r="AO70" s="737" t="s">
        <v>367</v>
      </c>
      <c r="AP70" s="738" t="s">
        <v>367</v>
      </c>
      <c r="AQ70" s="737" t="s">
        <v>367</v>
      </c>
      <c r="AR70" s="737" t="s">
        <v>367</v>
      </c>
      <c r="AS70" s="738" t="s">
        <v>367</v>
      </c>
      <c r="AT70" s="737" t="s">
        <v>367</v>
      </c>
      <c r="AU70" s="737" t="s">
        <v>367</v>
      </c>
      <c r="AV70" s="738" t="s">
        <v>367</v>
      </c>
      <c r="AW70" s="737" t="s">
        <v>367</v>
      </c>
      <c r="AX70" s="737" t="s">
        <v>367</v>
      </c>
      <c r="AY70" s="738" t="s">
        <v>367</v>
      </c>
      <c r="AZ70" s="253">
        <f t="shared" si="63"/>
        <v>0.27822566237950103</v>
      </c>
      <c r="BA70" s="253">
        <f t="shared" si="64"/>
        <v>0.23653912724685389</v>
      </c>
      <c r="BB70" s="253">
        <f t="shared" si="65"/>
        <v>-7.1108763869424498E-3</v>
      </c>
      <c r="BC70" s="253">
        <f t="shared" si="111"/>
        <v>0</v>
      </c>
      <c r="BD70" s="402">
        <f t="shared" si="112"/>
        <v>3.4859312406730722E-2</v>
      </c>
      <c r="BE70" s="95">
        <f t="shared" si="113"/>
        <v>2.1140991992150287E-2</v>
      </c>
      <c r="BF70" s="253">
        <f t="shared" si="114"/>
        <v>0</v>
      </c>
      <c r="BG70" s="402">
        <f t="shared" si="114"/>
        <v>1.0242072904936119E-2</v>
      </c>
      <c r="BH70" s="95">
        <f t="shared" si="114"/>
        <v>0.12570827652423958</v>
      </c>
      <c r="BI70" s="253">
        <f t="shared" si="104"/>
        <v>3.2197810351044187E-2</v>
      </c>
      <c r="BJ70" s="402">
        <f t="shared" si="104"/>
        <v>3.2197810351044187E-2</v>
      </c>
      <c r="BK70" s="85">
        <f t="shared" si="104"/>
        <v>8.4581109163254967E-2</v>
      </c>
    </row>
    <row r="71" spans="2:63" x14ac:dyDescent="0.25">
      <c r="B71" s="81"/>
      <c r="C71" s="84" t="s">
        <v>58</v>
      </c>
      <c r="D71" s="719" t="s">
        <v>367</v>
      </c>
      <c r="E71" s="720" t="s">
        <v>367</v>
      </c>
      <c r="F71" s="721" t="s">
        <v>367</v>
      </c>
      <c r="G71" s="722" t="s">
        <v>367</v>
      </c>
      <c r="H71" s="719" t="s">
        <v>367</v>
      </c>
      <c r="I71" s="720" t="s">
        <v>367</v>
      </c>
      <c r="J71" s="721" t="s">
        <v>367</v>
      </c>
      <c r="K71" s="722" t="s">
        <v>367</v>
      </c>
      <c r="L71" s="719" t="s">
        <v>367</v>
      </c>
      <c r="M71" s="720" t="s">
        <v>367</v>
      </c>
      <c r="N71" s="721" t="s">
        <v>367</v>
      </c>
      <c r="O71" s="722" t="s">
        <v>367</v>
      </c>
      <c r="P71" s="719" t="s">
        <v>367</v>
      </c>
      <c r="Q71" s="720" t="s">
        <v>367</v>
      </c>
      <c r="R71" s="721" t="s">
        <v>367</v>
      </c>
      <c r="S71" s="722" t="s">
        <v>367</v>
      </c>
      <c r="T71" s="442">
        <v>30.93852</v>
      </c>
      <c r="U71" s="448">
        <v>30.737864619999996</v>
      </c>
      <c r="V71" s="623">
        <v>20.940256489999999</v>
      </c>
      <c r="W71" s="498">
        <f>V71/U71</f>
        <v>0.68125280493216001</v>
      </c>
      <c r="X71" s="442">
        <v>18.165469999999999</v>
      </c>
      <c r="Y71" s="448">
        <v>23.465461550000004</v>
      </c>
      <c r="Z71" s="448">
        <v>17.946427900000003</v>
      </c>
      <c r="AA71" s="85">
        <f t="shared" si="115"/>
        <v>0.76480182849844691</v>
      </c>
      <c r="AB71" s="442">
        <v>18.165469999999999</v>
      </c>
      <c r="AC71" s="448">
        <v>17.920653469999998</v>
      </c>
      <c r="AD71" s="448">
        <v>15.868447789999999</v>
      </c>
      <c r="AE71" s="85">
        <f t="shared" si="116"/>
        <v>0.88548376969425335</v>
      </c>
      <c r="AF71" s="442">
        <v>18.165469999999999</v>
      </c>
      <c r="AG71" s="448">
        <v>18.023288860000001</v>
      </c>
      <c r="AH71" s="448">
        <v>14.99016655</v>
      </c>
      <c r="AI71" s="85">
        <f>AH71/AG71</f>
        <v>0.8317109416843691</v>
      </c>
      <c r="AJ71" s="442">
        <v>18.105499999999999</v>
      </c>
      <c r="AK71" s="448">
        <v>18.105499999999999</v>
      </c>
      <c r="AL71" s="448">
        <v>13.877224020000002</v>
      </c>
      <c r="AM71" s="95">
        <f>AL71/AK71</f>
        <v>0.76646455607412123</v>
      </c>
      <c r="AN71" s="881" t="s">
        <v>367</v>
      </c>
      <c r="AO71" s="737" t="s">
        <v>367</v>
      </c>
      <c r="AP71" s="738" t="s">
        <v>367</v>
      </c>
      <c r="AQ71" s="737" t="s">
        <v>367</v>
      </c>
      <c r="AR71" s="737" t="s">
        <v>367</v>
      </c>
      <c r="AS71" s="738" t="s">
        <v>367</v>
      </c>
      <c r="AT71" s="737" t="s">
        <v>367</v>
      </c>
      <c r="AU71" s="737" t="s">
        <v>367</v>
      </c>
      <c r="AV71" s="738" t="s">
        <v>367</v>
      </c>
      <c r="AW71" s="737" t="s">
        <v>367</v>
      </c>
      <c r="AX71" s="737" t="s">
        <v>367</v>
      </c>
      <c r="AY71" s="738" t="s">
        <v>367</v>
      </c>
      <c r="AZ71" s="253">
        <f t="shared" si="63"/>
        <v>0.70314998731109091</v>
      </c>
      <c r="BA71" s="253">
        <f t="shared" si="64"/>
        <v>0.3099194556435218</v>
      </c>
      <c r="BB71" s="253">
        <f t="shared" si="65"/>
        <v>0.16682030578352561</v>
      </c>
      <c r="BC71" s="253">
        <f t="shared" si="111"/>
        <v>0</v>
      </c>
      <c r="BD71" s="402">
        <f t="shared" si="112"/>
        <v>0.30940881086073513</v>
      </c>
      <c r="BE71" s="95">
        <f t="shared" si="113"/>
        <v>0.13095043305429713</v>
      </c>
      <c r="BF71" s="253">
        <f t="shared" si="114"/>
        <v>0</v>
      </c>
      <c r="BG71" s="402">
        <f t="shared" si="114"/>
        <v>-5.6945982943094886E-3</v>
      </c>
      <c r="BH71" s="95">
        <f t="shared" si="114"/>
        <v>5.8590492445195666E-2</v>
      </c>
      <c r="BI71" s="253">
        <f t="shared" si="104"/>
        <v>3.3122531827345205E-3</v>
      </c>
      <c r="BJ71" s="402">
        <f t="shared" si="104"/>
        <v>-4.540672171439524E-3</v>
      </c>
      <c r="BK71" s="85">
        <f t="shared" si="104"/>
        <v>8.0199219123076301E-2</v>
      </c>
    </row>
    <row r="72" spans="2:63" x14ac:dyDescent="0.25">
      <c r="B72" s="81"/>
      <c r="C72" s="84" t="s">
        <v>59</v>
      </c>
      <c r="D72" s="719" t="s">
        <v>367</v>
      </c>
      <c r="E72" s="720" t="s">
        <v>367</v>
      </c>
      <c r="F72" s="721" t="s">
        <v>367</v>
      </c>
      <c r="G72" s="722" t="s">
        <v>367</v>
      </c>
      <c r="H72" s="719" t="s">
        <v>367</v>
      </c>
      <c r="I72" s="720" t="s">
        <v>367</v>
      </c>
      <c r="J72" s="721" t="s">
        <v>367</v>
      </c>
      <c r="K72" s="722" t="s">
        <v>367</v>
      </c>
      <c r="L72" s="719" t="s">
        <v>367</v>
      </c>
      <c r="M72" s="720" t="s">
        <v>367</v>
      </c>
      <c r="N72" s="721" t="s">
        <v>367</v>
      </c>
      <c r="O72" s="722" t="s">
        <v>367</v>
      </c>
      <c r="P72" s="719" t="s">
        <v>367</v>
      </c>
      <c r="Q72" s="720" t="s">
        <v>367</v>
      </c>
      <c r="R72" s="721" t="s">
        <v>367</v>
      </c>
      <c r="S72" s="722" t="s">
        <v>367</v>
      </c>
      <c r="T72" s="442">
        <v>6.0999999999999999E-2</v>
      </c>
      <c r="U72" s="448">
        <v>0.25808501</v>
      </c>
      <c r="V72" s="623">
        <v>0.11064908</v>
      </c>
      <c r="W72" s="498">
        <f>V72/U72</f>
        <v>0.42873113785260136</v>
      </c>
      <c r="X72" s="442">
        <v>0.06</v>
      </c>
      <c r="Y72" s="448">
        <v>0.41159174999999998</v>
      </c>
      <c r="Z72" s="448">
        <v>0.31522381999999999</v>
      </c>
      <c r="AA72" s="85">
        <f t="shared" si="115"/>
        <v>0.76586525361599211</v>
      </c>
      <c r="AB72" s="442">
        <v>0.06</v>
      </c>
      <c r="AC72" s="448">
        <v>0.06</v>
      </c>
      <c r="AD72" s="448">
        <v>3.8972800000000002E-2</v>
      </c>
      <c r="AE72" s="85">
        <f t="shared" si="116"/>
        <v>0.64954666666666672</v>
      </c>
      <c r="AF72" s="442">
        <v>0.06</v>
      </c>
      <c r="AG72" s="448">
        <v>0.20218114000000001</v>
      </c>
      <c r="AH72" s="448">
        <v>0.13925679000000002</v>
      </c>
      <c r="AI72" s="85">
        <f t="shared" ref="AI72:AI83" si="117">AH72/AG72</f>
        <v>0.6887724047851348</v>
      </c>
      <c r="AJ72" s="442">
        <v>0.06</v>
      </c>
      <c r="AK72" s="448">
        <v>0.06</v>
      </c>
      <c r="AL72" s="448">
        <v>2.646165E-2</v>
      </c>
      <c r="AM72" s="95">
        <f t="shared" ref="AM72:AM83" si="118">AL72/AK72</f>
        <v>0.44102750000000002</v>
      </c>
      <c r="AN72" s="881" t="s">
        <v>367</v>
      </c>
      <c r="AO72" s="737" t="s">
        <v>367</v>
      </c>
      <c r="AP72" s="738" t="s">
        <v>367</v>
      </c>
      <c r="AQ72" s="737" t="s">
        <v>367</v>
      </c>
      <c r="AR72" s="737" t="s">
        <v>367</v>
      </c>
      <c r="AS72" s="738" t="s">
        <v>367</v>
      </c>
      <c r="AT72" s="737" t="s">
        <v>367</v>
      </c>
      <c r="AU72" s="737" t="s">
        <v>367</v>
      </c>
      <c r="AV72" s="738" t="s">
        <v>367</v>
      </c>
      <c r="AW72" s="737" t="s">
        <v>367</v>
      </c>
      <c r="AX72" s="737" t="s">
        <v>367</v>
      </c>
      <c r="AY72" s="738" t="s">
        <v>367</v>
      </c>
      <c r="AZ72" s="253">
        <f t="shared" si="63"/>
        <v>1.6666666666666684E-2</v>
      </c>
      <c r="BA72" s="253">
        <f t="shared" si="64"/>
        <v>-0.37295873884741371</v>
      </c>
      <c r="BB72" s="253">
        <f t="shared" si="65"/>
        <v>-0.6489824912343235</v>
      </c>
      <c r="BC72" s="253">
        <f t="shared" si="111"/>
        <v>0</v>
      </c>
      <c r="BD72" s="402">
        <f t="shared" si="112"/>
        <v>5.8598625000000002</v>
      </c>
      <c r="BE72" s="95">
        <f t="shared" si="113"/>
        <v>7.0883031242302321</v>
      </c>
      <c r="BF72" s="253">
        <f t="shared" si="114"/>
        <v>0</v>
      </c>
      <c r="BG72" s="402">
        <f t="shared" si="114"/>
        <v>-0.70323641463293762</v>
      </c>
      <c r="BH72" s="95">
        <f t="shared" si="114"/>
        <v>-0.72013716530447103</v>
      </c>
      <c r="BI72" s="253">
        <f t="shared" si="104"/>
        <v>0</v>
      </c>
      <c r="BJ72" s="402">
        <f t="shared" si="104"/>
        <v>2.3696856666666668</v>
      </c>
      <c r="BK72" s="85">
        <f t="shared" si="104"/>
        <v>4.2625890675751519</v>
      </c>
    </row>
    <row r="73" spans="2:63" x14ac:dyDescent="0.25">
      <c r="B73" s="81"/>
      <c r="C73" s="84" t="s">
        <v>60</v>
      </c>
      <c r="D73" s="719" t="s">
        <v>367</v>
      </c>
      <c r="E73" s="720" t="s">
        <v>367</v>
      </c>
      <c r="F73" s="721" t="s">
        <v>367</v>
      </c>
      <c r="G73" s="722" t="s">
        <v>367</v>
      </c>
      <c r="H73" s="719" t="s">
        <v>367</v>
      </c>
      <c r="I73" s="720" t="s">
        <v>367</v>
      </c>
      <c r="J73" s="721" t="s">
        <v>367</v>
      </c>
      <c r="K73" s="722" t="s">
        <v>367</v>
      </c>
      <c r="L73" s="719" t="s">
        <v>367</v>
      </c>
      <c r="M73" s="720" t="s">
        <v>367</v>
      </c>
      <c r="N73" s="721" t="s">
        <v>367</v>
      </c>
      <c r="O73" s="722" t="s">
        <v>367</v>
      </c>
      <c r="P73" s="719" t="s">
        <v>367</v>
      </c>
      <c r="Q73" s="720" t="s">
        <v>367</v>
      </c>
      <c r="R73" s="721" t="s">
        <v>367</v>
      </c>
      <c r="S73" s="722" t="s">
        <v>367</v>
      </c>
      <c r="T73" s="442">
        <v>0.67745</v>
      </c>
      <c r="U73" s="448">
        <v>0.67745</v>
      </c>
      <c r="V73" s="623">
        <v>0.37486551000000001</v>
      </c>
      <c r="W73" s="498">
        <f>V73/U73</f>
        <v>0.55334786331094543</v>
      </c>
      <c r="X73" s="442">
        <v>0.36062</v>
      </c>
      <c r="Y73" s="448">
        <v>0.36062</v>
      </c>
      <c r="Z73" s="448">
        <v>0.33409857999999998</v>
      </c>
      <c r="AA73" s="85">
        <f t="shared" si="115"/>
        <v>0.92645604791747538</v>
      </c>
      <c r="AB73" s="442">
        <v>0.36062</v>
      </c>
      <c r="AC73" s="448">
        <v>0.36062</v>
      </c>
      <c r="AD73" s="448">
        <v>0.35030073</v>
      </c>
      <c r="AE73" s="85">
        <f t="shared" si="116"/>
        <v>0.9713846431146359</v>
      </c>
      <c r="AF73" s="442">
        <v>0.36062</v>
      </c>
      <c r="AG73" s="448">
        <v>0.36062</v>
      </c>
      <c r="AH73" s="448">
        <v>0.16805822000000001</v>
      </c>
      <c r="AI73" s="85">
        <f t="shared" si="117"/>
        <v>0.46602578891908381</v>
      </c>
      <c r="AJ73" s="442">
        <v>0.36062</v>
      </c>
      <c r="AK73" s="448">
        <v>0.36062</v>
      </c>
      <c r="AL73" s="448">
        <v>0.16849629999999999</v>
      </c>
      <c r="AM73" s="95">
        <f t="shared" si="118"/>
        <v>0.46724058565803334</v>
      </c>
      <c r="AN73" s="881" t="s">
        <v>367</v>
      </c>
      <c r="AO73" s="737" t="s">
        <v>367</v>
      </c>
      <c r="AP73" s="738" t="s">
        <v>367</v>
      </c>
      <c r="AQ73" s="737" t="s">
        <v>367</v>
      </c>
      <c r="AR73" s="737" t="s">
        <v>367</v>
      </c>
      <c r="AS73" s="738" t="s">
        <v>367</v>
      </c>
      <c r="AT73" s="737" t="s">
        <v>367</v>
      </c>
      <c r="AU73" s="737" t="s">
        <v>367</v>
      </c>
      <c r="AV73" s="738" t="s">
        <v>367</v>
      </c>
      <c r="AW73" s="737" t="s">
        <v>367</v>
      </c>
      <c r="AX73" s="737" t="s">
        <v>367</v>
      </c>
      <c r="AY73" s="738" t="s">
        <v>367</v>
      </c>
      <c r="AZ73" s="253">
        <f t="shared" si="63"/>
        <v>0.87857024014197771</v>
      </c>
      <c r="BA73" s="253">
        <f t="shared" si="64"/>
        <v>0.87857024014197771</v>
      </c>
      <c r="BB73" s="253">
        <f t="shared" si="65"/>
        <v>0.12202066228476648</v>
      </c>
      <c r="BC73" s="253">
        <f t="shared" si="111"/>
        <v>0</v>
      </c>
      <c r="BD73" s="402">
        <f t="shared" si="112"/>
        <v>0</v>
      </c>
      <c r="BE73" s="95">
        <f t="shared" si="113"/>
        <v>-4.6252116003298156E-2</v>
      </c>
      <c r="BF73" s="253">
        <f t="shared" ref="BF73:BH91" si="119">(AB73-AF73)/AF73</f>
        <v>0</v>
      </c>
      <c r="BG73" s="402">
        <f t="shared" si="119"/>
        <v>0</v>
      </c>
      <c r="BH73" s="95">
        <f t="shared" si="119"/>
        <v>1.0844010486365974</v>
      </c>
      <c r="BI73" s="253">
        <f t="shared" si="104"/>
        <v>0</v>
      </c>
      <c r="BJ73" s="402">
        <f t="shared" si="104"/>
        <v>0</v>
      </c>
      <c r="BK73" s="85">
        <f t="shared" si="104"/>
        <v>-2.599938396273269E-3</v>
      </c>
    </row>
    <row r="74" spans="2:63" x14ac:dyDescent="0.25">
      <c r="B74" s="81"/>
      <c r="C74" s="84" t="s">
        <v>61</v>
      </c>
      <c r="D74" s="719" t="s">
        <v>367</v>
      </c>
      <c r="E74" s="720" t="s">
        <v>367</v>
      </c>
      <c r="F74" s="721" t="s">
        <v>367</v>
      </c>
      <c r="G74" s="722" t="s">
        <v>367</v>
      </c>
      <c r="H74" s="719" t="s">
        <v>367</v>
      </c>
      <c r="I74" s="720" t="s">
        <v>367</v>
      </c>
      <c r="J74" s="721" t="s">
        <v>367</v>
      </c>
      <c r="K74" s="722" t="s">
        <v>367</v>
      </c>
      <c r="L74" s="719" t="s">
        <v>367</v>
      </c>
      <c r="M74" s="720" t="s">
        <v>367</v>
      </c>
      <c r="N74" s="721" t="s">
        <v>367</v>
      </c>
      <c r="O74" s="722" t="s">
        <v>367</v>
      </c>
      <c r="P74" s="719" t="s">
        <v>367</v>
      </c>
      <c r="Q74" s="720" t="s">
        <v>367</v>
      </c>
      <c r="R74" s="721" t="s">
        <v>367</v>
      </c>
      <c r="S74" s="722" t="s">
        <v>367</v>
      </c>
      <c r="T74" s="442">
        <v>37.001240000000003</v>
      </c>
      <c r="U74" s="448">
        <v>37.001240000000003</v>
      </c>
      <c r="V74" s="623">
        <v>9.6498698399999991</v>
      </c>
      <c r="W74" s="498">
        <f>V74/U74</f>
        <v>0.2607985526971528</v>
      </c>
      <c r="X74" s="442">
        <v>18.101189999999999</v>
      </c>
      <c r="Y74" s="448">
        <v>107.01656117</v>
      </c>
      <c r="Z74" s="448">
        <v>7.6974035499999998</v>
      </c>
      <c r="AA74" s="85">
        <f t="shared" si="115"/>
        <v>7.1927218234683996E-2</v>
      </c>
      <c r="AB74" s="442">
        <v>18.101189999999999</v>
      </c>
      <c r="AC74" s="448">
        <v>18.101189999999999</v>
      </c>
      <c r="AD74" s="448">
        <v>8.2618325400000003</v>
      </c>
      <c r="AE74" s="85">
        <f t="shared" si="116"/>
        <v>0.45642482842288273</v>
      </c>
      <c r="AF74" s="442">
        <v>18.101189999999999</v>
      </c>
      <c r="AG74" s="448">
        <v>17.502948800000002</v>
      </c>
      <c r="AH74" s="448">
        <v>8.9789447200000012</v>
      </c>
      <c r="AI74" s="85">
        <f t="shared" si="117"/>
        <v>0.51299611411763946</v>
      </c>
      <c r="AJ74" s="442">
        <v>18.35669</v>
      </c>
      <c r="AK74" s="448">
        <v>16.1504984</v>
      </c>
      <c r="AL74" s="448">
        <v>7.307645439999999</v>
      </c>
      <c r="AM74" s="95">
        <f t="shared" si="118"/>
        <v>0.45247182216989656</v>
      </c>
      <c r="AN74" s="881" t="s">
        <v>367</v>
      </c>
      <c r="AO74" s="737" t="s">
        <v>367</v>
      </c>
      <c r="AP74" s="738" t="s">
        <v>367</v>
      </c>
      <c r="AQ74" s="737" t="s">
        <v>367</v>
      </c>
      <c r="AR74" s="737" t="s">
        <v>367</v>
      </c>
      <c r="AS74" s="738" t="s">
        <v>367</v>
      </c>
      <c r="AT74" s="737" t="s">
        <v>367</v>
      </c>
      <c r="AU74" s="737" t="s">
        <v>367</v>
      </c>
      <c r="AV74" s="738" t="s">
        <v>367</v>
      </c>
      <c r="AW74" s="737" t="s">
        <v>367</v>
      </c>
      <c r="AX74" s="737" t="s">
        <v>367</v>
      </c>
      <c r="AY74" s="738" t="s">
        <v>367</v>
      </c>
      <c r="AZ74" s="253">
        <f t="shared" si="63"/>
        <v>1.0441330100396717</v>
      </c>
      <c r="BA74" s="253">
        <f t="shared" si="64"/>
        <v>-0.65424753332129515</v>
      </c>
      <c r="BB74" s="253">
        <f t="shared" si="65"/>
        <v>0.25365258262963225</v>
      </c>
      <c r="BC74" s="253">
        <f t="shared" si="111"/>
        <v>0</v>
      </c>
      <c r="BD74" s="402">
        <f t="shared" si="112"/>
        <v>4.9121284937620127</v>
      </c>
      <c r="BE74" s="95">
        <f t="shared" si="113"/>
        <v>-6.8317650747251837E-2</v>
      </c>
      <c r="BF74" s="253">
        <f t="shared" si="119"/>
        <v>0</v>
      </c>
      <c r="BG74" s="402">
        <f t="shared" si="119"/>
        <v>3.4179452093237951E-2</v>
      </c>
      <c r="BH74" s="95">
        <f t="shared" si="119"/>
        <v>-7.9865975608768514E-2</v>
      </c>
      <c r="BI74" s="253">
        <f t="shared" ref="BI74:BK91" si="120">(AF74-AJ74)/AJ74</f>
        <v>-1.39186313000874E-2</v>
      </c>
      <c r="BJ74" s="402">
        <f t="shared" si="120"/>
        <v>8.3740474535448528E-2</v>
      </c>
      <c r="BK74" s="85">
        <f t="shared" si="120"/>
        <v>0.22870557879721137</v>
      </c>
    </row>
    <row r="75" spans="2:63" x14ac:dyDescent="0.25">
      <c r="B75" s="81"/>
      <c r="C75" s="84" t="s">
        <v>62</v>
      </c>
      <c r="D75" s="719" t="s">
        <v>367</v>
      </c>
      <c r="E75" s="720" t="s">
        <v>367</v>
      </c>
      <c r="F75" s="721" t="s">
        <v>367</v>
      </c>
      <c r="G75" s="722" t="s">
        <v>367</v>
      </c>
      <c r="H75" s="719" t="s">
        <v>367</v>
      </c>
      <c r="I75" s="720" t="s">
        <v>367</v>
      </c>
      <c r="J75" s="721" t="s">
        <v>367</v>
      </c>
      <c r="K75" s="722" t="s">
        <v>367</v>
      </c>
      <c r="L75" s="719" t="s">
        <v>367</v>
      </c>
      <c r="M75" s="720" t="s">
        <v>367</v>
      </c>
      <c r="N75" s="721" t="s">
        <v>367</v>
      </c>
      <c r="O75" s="722" t="s">
        <v>367</v>
      </c>
      <c r="P75" s="719" t="s">
        <v>367</v>
      </c>
      <c r="Q75" s="720" t="s">
        <v>367</v>
      </c>
      <c r="R75" s="721" t="s">
        <v>367</v>
      </c>
      <c r="S75" s="722" t="s">
        <v>367</v>
      </c>
      <c r="T75" s="632">
        <v>0</v>
      </c>
      <c r="U75" s="627">
        <v>0</v>
      </c>
      <c r="V75" s="627">
        <v>0</v>
      </c>
      <c r="W75" s="499">
        <v>0</v>
      </c>
      <c r="X75" s="442">
        <v>0.08</v>
      </c>
      <c r="Y75" s="448">
        <v>0.08</v>
      </c>
      <c r="Z75" s="448">
        <v>4.0000000000000001E-3</v>
      </c>
      <c r="AA75" s="85">
        <f t="shared" si="115"/>
        <v>0.05</v>
      </c>
      <c r="AB75" s="442">
        <v>0.08</v>
      </c>
      <c r="AC75" s="448">
        <v>0.08</v>
      </c>
      <c r="AD75" s="448">
        <v>4.92729E-3</v>
      </c>
      <c r="AE75" s="85">
        <f t="shared" si="116"/>
        <v>6.1591124999999997E-2</v>
      </c>
      <c r="AF75" s="442">
        <v>0.08</v>
      </c>
      <c r="AG75" s="448">
        <v>0.08</v>
      </c>
      <c r="AH75" s="448">
        <v>2.7139899999999999E-3</v>
      </c>
      <c r="AI75" s="85">
        <f t="shared" si="117"/>
        <v>3.3924875E-2</v>
      </c>
      <c r="AJ75" s="442">
        <v>0.08</v>
      </c>
      <c r="AK75" s="448">
        <v>0.08</v>
      </c>
      <c r="AL75" s="448">
        <v>3.9755440000000003E-2</v>
      </c>
      <c r="AM75" s="95">
        <f t="shared" si="118"/>
        <v>0.49694300000000002</v>
      </c>
      <c r="AN75" s="881" t="s">
        <v>367</v>
      </c>
      <c r="AO75" s="737" t="s">
        <v>367</v>
      </c>
      <c r="AP75" s="738" t="s">
        <v>367</v>
      </c>
      <c r="AQ75" s="737" t="s">
        <v>367</v>
      </c>
      <c r="AR75" s="737" t="s">
        <v>367</v>
      </c>
      <c r="AS75" s="738" t="s">
        <v>367</v>
      </c>
      <c r="AT75" s="737" t="s">
        <v>367</v>
      </c>
      <c r="AU75" s="737" t="s">
        <v>367</v>
      </c>
      <c r="AV75" s="738" t="s">
        <v>367</v>
      </c>
      <c r="AW75" s="737" t="s">
        <v>367</v>
      </c>
      <c r="AX75" s="737" t="s">
        <v>367</v>
      </c>
      <c r="AY75" s="738" t="s">
        <v>367</v>
      </c>
      <c r="AZ75" s="253">
        <f t="shared" si="63"/>
        <v>-1</v>
      </c>
      <c r="BA75" s="253">
        <f t="shared" si="64"/>
        <v>-1</v>
      </c>
      <c r="BB75" s="253">
        <f t="shared" si="65"/>
        <v>-1</v>
      </c>
      <c r="BC75" s="253">
        <f t="shared" si="111"/>
        <v>0</v>
      </c>
      <c r="BD75" s="402">
        <f t="shared" si="112"/>
        <v>0</v>
      </c>
      <c r="BE75" s="95">
        <f t="shared" si="113"/>
        <v>-0.18819472773065923</v>
      </c>
      <c r="BF75" s="253">
        <f t="shared" si="119"/>
        <v>0</v>
      </c>
      <c r="BG75" s="402">
        <f t="shared" si="119"/>
        <v>0</v>
      </c>
      <c r="BH75" s="95">
        <f t="shared" si="119"/>
        <v>0.81551516402050128</v>
      </c>
      <c r="BI75" s="253">
        <f t="shared" si="120"/>
        <v>0</v>
      </c>
      <c r="BJ75" s="402">
        <f t="shared" si="120"/>
        <v>0</v>
      </c>
      <c r="BK75" s="85">
        <f t="shared" si="120"/>
        <v>-0.93173286473498973</v>
      </c>
    </row>
    <row r="76" spans="2:63" x14ac:dyDescent="0.25">
      <c r="B76" s="81"/>
      <c r="C76" s="111" t="s">
        <v>69</v>
      </c>
      <c r="D76" s="723" t="s">
        <v>367</v>
      </c>
      <c r="E76" s="724" t="s">
        <v>367</v>
      </c>
      <c r="F76" s="725" t="s">
        <v>367</v>
      </c>
      <c r="G76" s="726" t="s">
        <v>367</v>
      </c>
      <c r="H76" s="723" t="s">
        <v>367</v>
      </c>
      <c r="I76" s="724" t="s">
        <v>367</v>
      </c>
      <c r="J76" s="725" t="s">
        <v>367</v>
      </c>
      <c r="K76" s="726" t="s">
        <v>367</v>
      </c>
      <c r="L76" s="723" t="s">
        <v>367</v>
      </c>
      <c r="M76" s="724" t="s">
        <v>367</v>
      </c>
      <c r="N76" s="725" t="s">
        <v>367</v>
      </c>
      <c r="O76" s="726" t="s">
        <v>367</v>
      </c>
      <c r="P76" s="723" t="s">
        <v>367</v>
      </c>
      <c r="Q76" s="724" t="s">
        <v>367</v>
      </c>
      <c r="R76" s="725" t="s">
        <v>367</v>
      </c>
      <c r="S76" s="726" t="s">
        <v>367</v>
      </c>
      <c r="T76" s="443">
        <f>SUM(T70:T75)</f>
        <v>99.086700000000008</v>
      </c>
      <c r="U76" s="449">
        <f>SUM(U70:U75)</f>
        <v>99.428663630000003</v>
      </c>
      <c r="V76" s="624">
        <f>SUM(V70:V75)</f>
        <v>54.765774260000001</v>
      </c>
      <c r="W76" s="628">
        <f>V76/U76</f>
        <v>0.55080469012233468</v>
      </c>
      <c r="X76" s="443">
        <f>SUM(X70:X75)</f>
        <v>60.556889999999996</v>
      </c>
      <c r="Y76" s="449">
        <f>SUM(Y70:Y75)</f>
        <v>156.20528248000002</v>
      </c>
      <c r="Z76" s="449">
        <f>SUM(Z70:Z75)</f>
        <v>50.15695126</v>
      </c>
      <c r="AA76" s="382">
        <f t="shared" si="115"/>
        <v>0.32109638332123575</v>
      </c>
      <c r="AB76" s="443">
        <f>SUM(AB70:AB75)</f>
        <v>60.556889999999996</v>
      </c>
      <c r="AC76" s="449">
        <f>SUM(AC70:AC75)</f>
        <v>60.555728389999999</v>
      </c>
      <c r="AD76" s="449">
        <f>SUM(AD70:AD75)</f>
        <v>47.89030193</v>
      </c>
      <c r="AE76" s="382">
        <f t="shared" si="116"/>
        <v>0.7908467655044914</v>
      </c>
      <c r="AF76" s="443">
        <f>SUM(AF70:AF75)</f>
        <v>60.556889999999996</v>
      </c>
      <c r="AG76" s="449">
        <f>SUM(AG70:AG75)</f>
        <v>59.958648800000006</v>
      </c>
      <c r="AH76" s="449">
        <f>SUM(AH70:AH75)</f>
        <v>45.035690849999988</v>
      </c>
      <c r="AI76" s="382">
        <f>AH76/AG76</f>
        <v>0.75111250422307685</v>
      </c>
      <c r="AJ76" s="443">
        <f>SUM(AJ70:AJ75)</f>
        <v>60.010339999999999</v>
      </c>
      <c r="AK76" s="449">
        <f>SUM(AK70:AK75)</f>
        <v>57.804148400000003</v>
      </c>
      <c r="AL76" s="449">
        <f>SUM(AL70:AL75)</f>
        <v>40.557432850000005</v>
      </c>
      <c r="AM76" s="387">
        <f>AL76/AK76</f>
        <v>0.70163533193752581</v>
      </c>
      <c r="AN76" s="882" t="s">
        <v>367</v>
      </c>
      <c r="AO76" s="739" t="s">
        <v>367</v>
      </c>
      <c r="AP76" s="740" t="s">
        <v>367</v>
      </c>
      <c r="AQ76" s="739" t="s">
        <v>367</v>
      </c>
      <c r="AR76" s="739" t="s">
        <v>367</v>
      </c>
      <c r="AS76" s="740" t="s">
        <v>367</v>
      </c>
      <c r="AT76" s="739" t="s">
        <v>367</v>
      </c>
      <c r="AU76" s="739" t="s">
        <v>367</v>
      </c>
      <c r="AV76" s="740" t="s">
        <v>367</v>
      </c>
      <c r="AW76" s="739" t="s">
        <v>367</v>
      </c>
      <c r="AX76" s="739" t="s">
        <v>367</v>
      </c>
      <c r="AY76" s="740" t="s">
        <v>367</v>
      </c>
      <c r="AZ76" s="386">
        <f t="shared" si="63"/>
        <v>0.63625807071664375</v>
      </c>
      <c r="BA76" s="386">
        <f t="shared" si="64"/>
        <v>-0.36347438414747274</v>
      </c>
      <c r="BB76" s="386">
        <f t="shared" si="65"/>
        <v>9.188802118591928E-2</v>
      </c>
      <c r="BC76" s="386">
        <f t="shared" si="111"/>
        <v>0</v>
      </c>
      <c r="BD76" s="454">
        <f t="shared" si="112"/>
        <v>1.5795294125434931</v>
      </c>
      <c r="BE76" s="387">
        <f t="shared" si="113"/>
        <v>4.7330027973369264E-2</v>
      </c>
      <c r="BF76" s="386">
        <f>(AB76-AF76)/AF76</f>
        <v>0</v>
      </c>
      <c r="BG76" s="454">
        <f>(AC76-AG76)/AG76</f>
        <v>9.9581895514628867E-3</v>
      </c>
      <c r="BH76" s="387">
        <f>(AD76-AH76)/AH76</f>
        <v>6.338552881331036E-2</v>
      </c>
      <c r="BI76" s="386">
        <f>(AF76-AJ76)/AJ76</f>
        <v>9.1075971240955535E-3</v>
      </c>
      <c r="BJ76" s="454">
        <f>(AG76-AK76)/AK76</f>
        <v>3.7272418323526471E-2</v>
      </c>
      <c r="BK76" s="382">
        <f>(AH76-AL76)/AL76</f>
        <v>0.11041768882568666</v>
      </c>
    </row>
    <row r="77" spans="2:63" x14ac:dyDescent="0.25">
      <c r="B77" s="81"/>
      <c r="C77" s="84" t="s">
        <v>64</v>
      </c>
      <c r="D77" s="719" t="s">
        <v>367</v>
      </c>
      <c r="E77" s="720" t="s">
        <v>367</v>
      </c>
      <c r="F77" s="721" t="s">
        <v>367</v>
      </c>
      <c r="G77" s="722" t="s">
        <v>367</v>
      </c>
      <c r="H77" s="719" t="s">
        <v>367</v>
      </c>
      <c r="I77" s="720" t="s">
        <v>367</v>
      </c>
      <c r="J77" s="721" t="s">
        <v>367</v>
      </c>
      <c r="K77" s="722" t="s">
        <v>367</v>
      </c>
      <c r="L77" s="719" t="s">
        <v>367</v>
      </c>
      <c r="M77" s="720" t="s">
        <v>367</v>
      </c>
      <c r="N77" s="721" t="s">
        <v>367</v>
      </c>
      <c r="O77" s="722" t="s">
        <v>367</v>
      </c>
      <c r="P77" s="719" t="s">
        <v>367</v>
      </c>
      <c r="Q77" s="720" t="s">
        <v>367</v>
      </c>
      <c r="R77" s="721" t="s">
        <v>367</v>
      </c>
      <c r="S77" s="722" t="s">
        <v>367</v>
      </c>
      <c r="T77" s="442">
        <v>2.5999999999999999E-2</v>
      </c>
      <c r="U77" s="448">
        <v>2.5999999999999999E-2</v>
      </c>
      <c r="V77" s="623">
        <v>1.118097E-2</v>
      </c>
      <c r="W77" s="498">
        <f t="shared" ref="W77" si="121">V77/U77</f>
        <v>0.43003730769230769</v>
      </c>
      <c r="X77" s="442">
        <v>2.5999999999999999E-2</v>
      </c>
      <c r="Y77" s="448">
        <v>2.5999999999999999E-2</v>
      </c>
      <c r="Z77" s="448">
        <v>6.8683500000000005E-3</v>
      </c>
      <c r="AA77" s="85">
        <f t="shared" ref="AA77:AA83" si="122">Z77/Y77</f>
        <v>0.26416730769230773</v>
      </c>
      <c r="AB77" s="442">
        <v>2.5999999999999999E-2</v>
      </c>
      <c r="AC77" s="448">
        <v>2.5999999999999999E-2</v>
      </c>
      <c r="AD77" s="448">
        <v>6.7263699999999997E-3</v>
      </c>
      <c r="AE77" s="85">
        <f t="shared" ref="AE77:AE83" si="123">AD77/AC77</f>
        <v>0.25870653846153846</v>
      </c>
      <c r="AF77" s="442">
        <v>2.5999999999999999E-2</v>
      </c>
      <c r="AG77" s="448">
        <v>2.5999999999999999E-2</v>
      </c>
      <c r="AH77" s="448">
        <v>5.6124799999999996E-3</v>
      </c>
      <c r="AI77" s="85">
        <f t="shared" si="117"/>
        <v>0.21586461538461538</v>
      </c>
      <c r="AJ77" s="442">
        <v>2.5999999999999999E-2</v>
      </c>
      <c r="AK77" s="448">
        <v>2.5999999999999999E-2</v>
      </c>
      <c r="AL77" s="448">
        <v>1.750434E-2</v>
      </c>
      <c r="AM77" s="95">
        <f t="shared" si="118"/>
        <v>0.67324384615384614</v>
      </c>
      <c r="AN77" s="881" t="s">
        <v>367</v>
      </c>
      <c r="AO77" s="737" t="s">
        <v>367</v>
      </c>
      <c r="AP77" s="738" t="s">
        <v>367</v>
      </c>
      <c r="AQ77" s="737" t="s">
        <v>367</v>
      </c>
      <c r="AR77" s="737" t="s">
        <v>367</v>
      </c>
      <c r="AS77" s="738" t="s">
        <v>367</v>
      </c>
      <c r="AT77" s="737" t="s">
        <v>367</v>
      </c>
      <c r="AU77" s="737" t="s">
        <v>367</v>
      </c>
      <c r="AV77" s="738" t="s">
        <v>367</v>
      </c>
      <c r="AW77" s="737" t="s">
        <v>367</v>
      </c>
      <c r="AX77" s="737" t="s">
        <v>367</v>
      </c>
      <c r="AY77" s="738" t="s">
        <v>367</v>
      </c>
      <c r="AZ77" s="253">
        <f t="shared" si="63"/>
        <v>0</v>
      </c>
      <c r="BA77" s="253">
        <f t="shared" si="64"/>
        <v>0</v>
      </c>
      <c r="BB77" s="253">
        <f t="shared" si="65"/>
        <v>0.62789752997444792</v>
      </c>
      <c r="BC77" s="253">
        <f t="shared" si="111"/>
        <v>0</v>
      </c>
      <c r="BD77" s="402">
        <f t="shared" si="112"/>
        <v>0</v>
      </c>
      <c r="BE77" s="95">
        <f t="shared" si="113"/>
        <v>2.1107967596192413E-2</v>
      </c>
      <c r="BF77" s="253">
        <f t="shared" si="119"/>
        <v>0</v>
      </c>
      <c r="BG77" s="402">
        <f t="shared" si="119"/>
        <v>0</v>
      </c>
      <c r="BH77" s="95">
        <f t="shared" si="119"/>
        <v>0.19846663150692748</v>
      </c>
      <c r="BI77" s="253">
        <f t="shared" si="120"/>
        <v>0</v>
      </c>
      <c r="BJ77" s="402">
        <f t="shared" si="120"/>
        <v>0</v>
      </c>
      <c r="BK77" s="85">
        <f t="shared" si="120"/>
        <v>-0.67936637428203528</v>
      </c>
    </row>
    <row r="78" spans="2:63" x14ac:dyDescent="0.25">
      <c r="B78" s="81"/>
      <c r="C78" s="84" t="s">
        <v>65</v>
      </c>
      <c r="D78" s="719" t="s">
        <v>367</v>
      </c>
      <c r="E78" s="720" t="s">
        <v>367</v>
      </c>
      <c r="F78" s="721" t="s">
        <v>367</v>
      </c>
      <c r="G78" s="722" t="s">
        <v>367</v>
      </c>
      <c r="H78" s="719" t="s">
        <v>367</v>
      </c>
      <c r="I78" s="720" t="s">
        <v>367</v>
      </c>
      <c r="J78" s="721" t="s">
        <v>367</v>
      </c>
      <c r="K78" s="722" t="s">
        <v>367</v>
      </c>
      <c r="L78" s="719" t="s">
        <v>367</v>
      </c>
      <c r="M78" s="720" t="s">
        <v>367</v>
      </c>
      <c r="N78" s="721" t="s">
        <v>367</v>
      </c>
      <c r="O78" s="722" t="s">
        <v>367</v>
      </c>
      <c r="P78" s="719" t="s">
        <v>367</v>
      </c>
      <c r="Q78" s="720" t="s">
        <v>367</v>
      </c>
      <c r="R78" s="721" t="s">
        <v>367</v>
      </c>
      <c r="S78" s="722" t="s">
        <v>367</v>
      </c>
      <c r="T78" s="9">
        <v>0</v>
      </c>
      <c r="U78" s="7">
        <v>0</v>
      </c>
      <c r="V78" s="7">
        <v>0</v>
      </c>
      <c r="W78" s="499">
        <v>0</v>
      </c>
      <c r="X78" s="442">
        <v>0.45372000000000001</v>
      </c>
      <c r="Y78" s="448">
        <v>0.45372000000000001</v>
      </c>
      <c r="Z78" s="448">
        <v>0.23359264999999999</v>
      </c>
      <c r="AA78" s="85">
        <f t="shared" si="122"/>
        <v>0.51483877721943039</v>
      </c>
      <c r="AB78" s="442">
        <v>0.45372000000000001</v>
      </c>
      <c r="AC78" s="448">
        <v>0.45372000000000001</v>
      </c>
      <c r="AD78" s="448">
        <v>8.6821900000000011E-3</v>
      </c>
      <c r="AE78" s="85">
        <f t="shared" si="123"/>
        <v>1.9135568191836375E-2</v>
      </c>
      <c r="AF78" s="442">
        <v>0.45372000000000001</v>
      </c>
      <c r="AG78" s="448">
        <v>1.0519612</v>
      </c>
      <c r="AH78" s="448">
        <v>0.80263297999999994</v>
      </c>
      <c r="AI78" s="85">
        <f t="shared" si="117"/>
        <v>0.76298724705816134</v>
      </c>
      <c r="AJ78" s="442">
        <v>0.45372000000000001</v>
      </c>
      <c r="AK78" s="448">
        <v>0.45372000000000001</v>
      </c>
      <c r="AL78" s="448">
        <v>0.15543472</v>
      </c>
      <c r="AM78" s="95">
        <f t="shared" si="118"/>
        <v>0.34257850656792732</v>
      </c>
      <c r="AN78" s="881" t="s">
        <v>367</v>
      </c>
      <c r="AO78" s="737" t="s">
        <v>367</v>
      </c>
      <c r="AP78" s="738" t="s">
        <v>367</v>
      </c>
      <c r="AQ78" s="737" t="s">
        <v>367</v>
      </c>
      <c r="AR78" s="737" t="s">
        <v>367</v>
      </c>
      <c r="AS78" s="738" t="s">
        <v>367</v>
      </c>
      <c r="AT78" s="737" t="s">
        <v>367</v>
      </c>
      <c r="AU78" s="737" t="s">
        <v>367</v>
      </c>
      <c r="AV78" s="738" t="s">
        <v>367</v>
      </c>
      <c r="AW78" s="737" t="s">
        <v>367</v>
      </c>
      <c r="AX78" s="737" t="s">
        <v>367</v>
      </c>
      <c r="AY78" s="738" t="s">
        <v>367</v>
      </c>
      <c r="AZ78" s="253">
        <f t="shared" si="63"/>
        <v>-1</v>
      </c>
      <c r="BA78" s="253">
        <f t="shared" si="64"/>
        <v>-1</v>
      </c>
      <c r="BB78" s="253">
        <f t="shared" si="65"/>
        <v>-1</v>
      </c>
      <c r="BC78" s="253">
        <f t="shared" si="111"/>
        <v>0</v>
      </c>
      <c r="BD78" s="402">
        <f t="shared" si="112"/>
        <v>0</v>
      </c>
      <c r="BE78" s="95">
        <f t="shared" si="113"/>
        <v>25.904807427619062</v>
      </c>
      <c r="BF78" s="253">
        <f t="shared" si="119"/>
        <v>0</v>
      </c>
      <c r="BG78" s="402">
        <f t="shared" si="119"/>
        <v>-0.5686913167519867</v>
      </c>
      <c r="BH78" s="95">
        <f t="shared" si="119"/>
        <v>-0.98918286412801026</v>
      </c>
      <c r="BI78" s="253">
        <f t="shared" si="120"/>
        <v>0</v>
      </c>
      <c r="BJ78" s="402">
        <f t="shared" si="120"/>
        <v>1.3185250815480913</v>
      </c>
      <c r="BK78" s="85">
        <f t="shared" si="120"/>
        <v>4.1637946785634501</v>
      </c>
    </row>
    <row r="79" spans="2:63" ht="15.75" thickBot="1" x14ac:dyDescent="0.3">
      <c r="B79" s="82"/>
      <c r="C79" s="112" t="s">
        <v>70</v>
      </c>
      <c r="D79" s="727" t="s">
        <v>367</v>
      </c>
      <c r="E79" s="728" t="s">
        <v>367</v>
      </c>
      <c r="F79" s="729" t="s">
        <v>367</v>
      </c>
      <c r="G79" s="730" t="s">
        <v>367</v>
      </c>
      <c r="H79" s="727" t="s">
        <v>367</v>
      </c>
      <c r="I79" s="728" t="s">
        <v>367</v>
      </c>
      <c r="J79" s="729" t="s">
        <v>367</v>
      </c>
      <c r="K79" s="730" t="s">
        <v>367</v>
      </c>
      <c r="L79" s="727" t="s">
        <v>367</v>
      </c>
      <c r="M79" s="728" t="s">
        <v>367</v>
      </c>
      <c r="N79" s="729" t="s">
        <v>367</v>
      </c>
      <c r="O79" s="730" t="s">
        <v>367</v>
      </c>
      <c r="P79" s="727" t="s">
        <v>367</v>
      </c>
      <c r="Q79" s="728" t="s">
        <v>367</v>
      </c>
      <c r="R79" s="729" t="s">
        <v>367</v>
      </c>
      <c r="S79" s="730" t="s">
        <v>367</v>
      </c>
      <c r="T79" s="444">
        <f>SUM(T77:T78)</f>
        <v>2.5999999999999999E-2</v>
      </c>
      <c r="U79" s="450">
        <f>SUM(U77:U78)</f>
        <v>2.5999999999999999E-2</v>
      </c>
      <c r="V79" s="625">
        <f>SUM(V77:V78)</f>
        <v>1.118097E-2</v>
      </c>
      <c r="W79" s="556">
        <f t="shared" ref="W79:W81" si="124">V79/U79</f>
        <v>0.43003730769230769</v>
      </c>
      <c r="X79" s="444">
        <f>SUM(X77:X78)</f>
        <v>0.47972000000000004</v>
      </c>
      <c r="Y79" s="450">
        <f>SUM(Y77:Y78)</f>
        <v>0.47972000000000004</v>
      </c>
      <c r="Z79" s="450">
        <f>SUM(Z77:Z78)</f>
        <v>0.24046099999999998</v>
      </c>
      <c r="AA79" s="383">
        <f t="shared" si="122"/>
        <v>0.50125281414158251</v>
      </c>
      <c r="AB79" s="444">
        <f>SUM(AB77:AB78)</f>
        <v>0.47972000000000004</v>
      </c>
      <c r="AC79" s="450">
        <f>SUM(AC77:AC78)</f>
        <v>0.47972000000000004</v>
      </c>
      <c r="AD79" s="450">
        <f>SUM(AD77:AD78)</f>
        <v>1.5408560000000002E-2</v>
      </c>
      <c r="AE79" s="383">
        <f t="shared" si="123"/>
        <v>3.2119903276911534E-2</v>
      </c>
      <c r="AF79" s="444">
        <f>SUM(AF77:AF78)</f>
        <v>0.47972000000000004</v>
      </c>
      <c r="AG79" s="450">
        <f>SUM(AG77:AG78)</f>
        <v>1.0779612000000001</v>
      </c>
      <c r="AH79" s="450">
        <f>SUM(AH77:AH78)</f>
        <v>0.80824545999999997</v>
      </c>
      <c r="AI79" s="383">
        <f t="shared" si="117"/>
        <v>0.74979086445783016</v>
      </c>
      <c r="AJ79" s="444">
        <f>SUM(AJ77:AJ78)</f>
        <v>0.47972000000000004</v>
      </c>
      <c r="AK79" s="450">
        <f>SUM(AK77:AK78)</f>
        <v>0.47972000000000004</v>
      </c>
      <c r="AL79" s="450">
        <f>SUM(AL77:AL78)</f>
        <v>0.17293906000000001</v>
      </c>
      <c r="AM79" s="389">
        <f t="shared" si="118"/>
        <v>0.36049999999999999</v>
      </c>
      <c r="AN79" s="883" t="s">
        <v>367</v>
      </c>
      <c r="AO79" s="741" t="s">
        <v>367</v>
      </c>
      <c r="AP79" s="742" t="s">
        <v>367</v>
      </c>
      <c r="AQ79" s="741" t="s">
        <v>367</v>
      </c>
      <c r="AR79" s="741" t="s">
        <v>367</v>
      </c>
      <c r="AS79" s="742" t="s">
        <v>367</v>
      </c>
      <c r="AT79" s="741" t="s">
        <v>367</v>
      </c>
      <c r="AU79" s="741" t="s">
        <v>367</v>
      </c>
      <c r="AV79" s="742" t="s">
        <v>367</v>
      </c>
      <c r="AW79" s="741" t="s">
        <v>367</v>
      </c>
      <c r="AX79" s="741" t="s">
        <v>367</v>
      </c>
      <c r="AY79" s="742" t="s">
        <v>367</v>
      </c>
      <c r="AZ79" s="388">
        <f t="shared" si="63"/>
        <v>-0.94580171766863996</v>
      </c>
      <c r="BA79" s="388">
        <f t="shared" si="64"/>
        <v>-0.94580171766863996</v>
      </c>
      <c r="BB79" s="388">
        <f t="shared" si="65"/>
        <v>-0.95350194002353805</v>
      </c>
      <c r="BC79" s="388">
        <f t="shared" si="111"/>
        <v>0</v>
      </c>
      <c r="BD79" s="455">
        <f t="shared" si="112"/>
        <v>0</v>
      </c>
      <c r="BE79" s="389">
        <f t="shared" si="113"/>
        <v>14.605676325367195</v>
      </c>
      <c r="BF79" s="388">
        <f t="shared" si="119"/>
        <v>0</v>
      </c>
      <c r="BG79" s="455">
        <f t="shared" si="119"/>
        <v>-0.55497470595416609</v>
      </c>
      <c r="BH79" s="389">
        <f t="shared" si="119"/>
        <v>-0.98093579146117316</v>
      </c>
      <c r="BI79" s="388">
        <f t="shared" si="120"/>
        <v>0</v>
      </c>
      <c r="BJ79" s="455">
        <f t="shared" si="120"/>
        <v>1.2470632869173683</v>
      </c>
      <c r="BK79" s="383">
        <f t="shared" si="120"/>
        <v>3.6735853658508373</v>
      </c>
    </row>
    <row r="80" spans="2:63" x14ac:dyDescent="0.25">
      <c r="B80" s="109" t="s">
        <v>380</v>
      </c>
      <c r="C80" s="110" t="s">
        <v>376</v>
      </c>
      <c r="D80" s="731" t="s">
        <v>367</v>
      </c>
      <c r="E80" s="732" t="s">
        <v>367</v>
      </c>
      <c r="F80" s="733" t="s">
        <v>367</v>
      </c>
      <c r="G80" s="734" t="s">
        <v>367</v>
      </c>
      <c r="H80" s="731" t="s">
        <v>367</v>
      </c>
      <c r="I80" s="732" t="s">
        <v>367</v>
      </c>
      <c r="J80" s="733" t="s">
        <v>367</v>
      </c>
      <c r="K80" s="734" t="s">
        <v>367</v>
      </c>
      <c r="L80" s="731" t="s">
        <v>367</v>
      </c>
      <c r="M80" s="732" t="s">
        <v>367</v>
      </c>
      <c r="N80" s="733" t="s">
        <v>367</v>
      </c>
      <c r="O80" s="734" t="s">
        <v>367</v>
      </c>
      <c r="P80" s="731" t="s">
        <v>367</v>
      </c>
      <c r="Q80" s="732" t="s">
        <v>367</v>
      </c>
      <c r="R80" s="733" t="s">
        <v>367</v>
      </c>
      <c r="S80" s="734" t="s">
        <v>367</v>
      </c>
      <c r="T80" s="525">
        <f>SUM(T81:T81)</f>
        <v>3.96</v>
      </c>
      <c r="U80" s="526">
        <f>SUM(U81:U81)</f>
        <v>3.96</v>
      </c>
      <c r="V80" s="526">
        <f>SUM(V81:V81)</f>
        <v>0.20468078000000001</v>
      </c>
      <c r="W80" s="375">
        <f t="shared" si="124"/>
        <v>5.168706565656566E-2</v>
      </c>
      <c r="X80" s="577">
        <v>0</v>
      </c>
      <c r="Y80" s="578">
        <v>0</v>
      </c>
      <c r="Z80" s="576">
        <v>0</v>
      </c>
      <c r="AA80" s="546">
        <v>0</v>
      </c>
      <c r="AB80" s="577">
        <v>0</v>
      </c>
      <c r="AC80" s="578">
        <v>0</v>
      </c>
      <c r="AD80" s="576">
        <v>0</v>
      </c>
      <c r="AE80" s="546">
        <v>0</v>
      </c>
      <c r="AF80" s="577">
        <v>0</v>
      </c>
      <c r="AG80" s="578">
        <v>0</v>
      </c>
      <c r="AH80" s="576">
        <v>0</v>
      </c>
      <c r="AI80" s="546">
        <v>0</v>
      </c>
      <c r="AJ80" s="577">
        <v>0</v>
      </c>
      <c r="AK80" s="576">
        <v>0</v>
      </c>
      <c r="AL80" s="576">
        <v>0</v>
      </c>
      <c r="AM80" s="578">
        <v>0</v>
      </c>
      <c r="AN80" s="880" t="s">
        <v>367</v>
      </c>
      <c r="AO80" s="735" t="s">
        <v>367</v>
      </c>
      <c r="AP80" s="736" t="s">
        <v>367</v>
      </c>
      <c r="AQ80" s="735" t="s">
        <v>367</v>
      </c>
      <c r="AR80" s="735" t="s">
        <v>367</v>
      </c>
      <c r="AS80" s="736" t="s">
        <v>367</v>
      </c>
      <c r="AT80" s="735" t="s">
        <v>367</v>
      </c>
      <c r="AU80" s="735" t="s">
        <v>367</v>
      </c>
      <c r="AV80" s="736" t="s">
        <v>367</v>
      </c>
      <c r="AW80" s="735" t="s">
        <v>367</v>
      </c>
      <c r="AX80" s="735" t="s">
        <v>367</v>
      </c>
      <c r="AY80" s="736" t="s">
        <v>367</v>
      </c>
      <c r="AZ80" s="578">
        <v>0</v>
      </c>
      <c r="BA80" s="578">
        <v>0</v>
      </c>
      <c r="BB80" s="578">
        <v>0</v>
      </c>
      <c r="BC80" s="578">
        <v>0</v>
      </c>
      <c r="BD80" s="578">
        <v>0</v>
      </c>
      <c r="BE80" s="578">
        <v>0</v>
      </c>
      <c r="BF80" s="576">
        <v>0</v>
      </c>
      <c r="BG80" s="578">
        <v>0</v>
      </c>
      <c r="BH80" s="576">
        <v>0</v>
      </c>
      <c r="BI80" s="578">
        <v>0</v>
      </c>
      <c r="BJ80" s="578">
        <v>0</v>
      </c>
      <c r="BK80" s="546">
        <v>0</v>
      </c>
    </row>
    <row r="81" spans="2:63" x14ac:dyDescent="0.25">
      <c r="B81" s="81"/>
      <c r="C81" s="84" t="s">
        <v>61</v>
      </c>
      <c r="D81" s="719" t="s">
        <v>367</v>
      </c>
      <c r="E81" s="720" t="s">
        <v>367</v>
      </c>
      <c r="F81" s="721" t="s">
        <v>367</v>
      </c>
      <c r="G81" s="722" t="s">
        <v>367</v>
      </c>
      <c r="H81" s="719" t="s">
        <v>367</v>
      </c>
      <c r="I81" s="720" t="s">
        <v>367</v>
      </c>
      <c r="J81" s="721" t="s">
        <v>367</v>
      </c>
      <c r="K81" s="722" t="s">
        <v>367</v>
      </c>
      <c r="L81" s="719" t="s">
        <v>367</v>
      </c>
      <c r="M81" s="720" t="s">
        <v>367</v>
      </c>
      <c r="N81" s="721" t="s">
        <v>367</v>
      </c>
      <c r="O81" s="722" t="s">
        <v>367</v>
      </c>
      <c r="P81" s="719" t="s">
        <v>367</v>
      </c>
      <c r="Q81" s="720" t="s">
        <v>367</v>
      </c>
      <c r="R81" s="721" t="s">
        <v>367</v>
      </c>
      <c r="S81" s="722" t="s">
        <v>367</v>
      </c>
      <c r="T81" s="9">
        <v>3.96</v>
      </c>
      <c r="U81" s="6">
        <v>3.96</v>
      </c>
      <c r="V81" s="6">
        <v>0.20468078000000001</v>
      </c>
      <c r="W81" s="498">
        <f t="shared" si="124"/>
        <v>5.168706565656566E-2</v>
      </c>
      <c r="X81" s="9">
        <v>0</v>
      </c>
      <c r="Y81" s="7">
        <v>0</v>
      </c>
      <c r="Z81" s="321">
        <v>0</v>
      </c>
      <c r="AA81" s="499">
        <v>0</v>
      </c>
      <c r="AB81" s="9">
        <v>0</v>
      </c>
      <c r="AC81" s="7">
        <v>0</v>
      </c>
      <c r="AD81" s="321">
        <v>0</v>
      </c>
      <c r="AE81" s="499">
        <v>0</v>
      </c>
      <c r="AF81" s="9">
        <v>0</v>
      </c>
      <c r="AG81" s="7">
        <v>0</v>
      </c>
      <c r="AH81" s="321">
        <v>0</v>
      </c>
      <c r="AI81" s="499">
        <v>0</v>
      </c>
      <c r="AJ81" s="9">
        <v>0</v>
      </c>
      <c r="AK81" s="321">
        <v>0</v>
      </c>
      <c r="AL81" s="321">
        <v>0</v>
      </c>
      <c r="AM81" s="7">
        <v>0</v>
      </c>
      <c r="AN81" s="719" t="s">
        <v>367</v>
      </c>
      <c r="AO81" s="720" t="s">
        <v>367</v>
      </c>
      <c r="AP81" s="721" t="s">
        <v>367</v>
      </c>
      <c r="AQ81" s="720" t="s">
        <v>367</v>
      </c>
      <c r="AR81" s="720" t="s">
        <v>367</v>
      </c>
      <c r="AS81" s="721" t="s">
        <v>367</v>
      </c>
      <c r="AT81" s="720" t="s">
        <v>367</v>
      </c>
      <c r="AU81" s="720" t="s">
        <v>367</v>
      </c>
      <c r="AV81" s="721" t="s">
        <v>367</v>
      </c>
      <c r="AW81" s="720" t="s">
        <v>367</v>
      </c>
      <c r="AX81" s="720" t="s">
        <v>367</v>
      </c>
      <c r="AY81" s="721" t="s">
        <v>367</v>
      </c>
      <c r="AZ81" s="7">
        <v>0</v>
      </c>
      <c r="BA81" s="7">
        <v>0</v>
      </c>
      <c r="BB81" s="7">
        <v>0</v>
      </c>
      <c r="BC81" s="7">
        <v>0</v>
      </c>
      <c r="BD81" s="7">
        <v>0</v>
      </c>
      <c r="BE81" s="7">
        <v>0</v>
      </c>
      <c r="BF81" s="321">
        <v>0</v>
      </c>
      <c r="BG81" s="7">
        <v>0</v>
      </c>
      <c r="BH81" s="321">
        <v>0</v>
      </c>
      <c r="BI81" s="7">
        <v>0</v>
      </c>
      <c r="BJ81" s="7">
        <v>0</v>
      </c>
      <c r="BK81" s="499">
        <v>0</v>
      </c>
    </row>
    <row r="82" spans="2:63" ht="15.75" thickBot="1" x14ac:dyDescent="0.3">
      <c r="B82" s="81"/>
      <c r="C82" s="111" t="s">
        <v>69</v>
      </c>
      <c r="D82" s="727" t="s">
        <v>367</v>
      </c>
      <c r="E82" s="728" t="s">
        <v>367</v>
      </c>
      <c r="F82" s="729" t="s">
        <v>367</v>
      </c>
      <c r="G82" s="730" t="s">
        <v>367</v>
      </c>
      <c r="H82" s="727" t="s">
        <v>367</v>
      </c>
      <c r="I82" s="728" t="s">
        <v>367</v>
      </c>
      <c r="J82" s="729" t="s">
        <v>367</v>
      </c>
      <c r="K82" s="730" t="s">
        <v>367</v>
      </c>
      <c r="L82" s="727" t="s">
        <v>367</v>
      </c>
      <c r="M82" s="728" t="s">
        <v>367</v>
      </c>
      <c r="N82" s="729" t="s">
        <v>367</v>
      </c>
      <c r="O82" s="730" t="s">
        <v>367</v>
      </c>
      <c r="P82" s="727" t="s">
        <v>367</v>
      </c>
      <c r="Q82" s="728" t="s">
        <v>367</v>
      </c>
      <c r="R82" s="729" t="s">
        <v>367</v>
      </c>
      <c r="S82" s="730" t="s">
        <v>367</v>
      </c>
      <c r="T82" s="523">
        <f>SUM(T81:T81)</f>
        <v>3.96</v>
      </c>
      <c r="U82" s="524">
        <f>SUM(U81:U81)</f>
        <v>3.96</v>
      </c>
      <c r="V82" s="524">
        <f>SUM(V81:V81)</f>
        <v>0.20468078000000001</v>
      </c>
      <c r="W82" s="556">
        <f>V82/U82</f>
        <v>5.168706565656566E-2</v>
      </c>
      <c r="X82" s="117">
        <v>0</v>
      </c>
      <c r="Y82" s="286">
        <v>0</v>
      </c>
      <c r="Z82" s="452">
        <v>0</v>
      </c>
      <c r="AA82" s="560">
        <v>0</v>
      </c>
      <c r="AB82" s="117">
        <v>0</v>
      </c>
      <c r="AC82" s="286">
        <v>0</v>
      </c>
      <c r="AD82" s="452">
        <v>0</v>
      </c>
      <c r="AE82" s="560">
        <v>0</v>
      </c>
      <c r="AF82" s="117">
        <v>0</v>
      </c>
      <c r="AG82" s="286">
        <v>0</v>
      </c>
      <c r="AH82" s="452">
        <v>0</v>
      </c>
      <c r="AI82" s="560">
        <v>0</v>
      </c>
      <c r="AJ82" s="117">
        <v>0</v>
      </c>
      <c r="AK82" s="452">
        <v>0</v>
      </c>
      <c r="AL82" s="452">
        <v>0</v>
      </c>
      <c r="AM82" s="286">
        <v>0</v>
      </c>
      <c r="AN82" s="723" t="s">
        <v>367</v>
      </c>
      <c r="AO82" s="724" t="s">
        <v>367</v>
      </c>
      <c r="AP82" s="725" t="s">
        <v>367</v>
      </c>
      <c r="AQ82" s="724" t="s">
        <v>367</v>
      </c>
      <c r="AR82" s="724" t="s">
        <v>367</v>
      </c>
      <c r="AS82" s="725" t="s">
        <v>367</v>
      </c>
      <c r="AT82" s="724" t="s">
        <v>367</v>
      </c>
      <c r="AU82" s="724" t="s">
        <v>367</v>
      </c>
      <c r="AV82" s="725" t="s">
        <v>367</v>
      </c>
      <c r="AW82" s="724" t="s">
        <v>367</v>
      </c>
      <c r="AX82" s="724" t="s">
        <v>367</v>
      </c>
      <c r="AY82" s="725" t="s">
        <v>367</v>
      </c>
      <c r="AZ82" s="286">
        <v>0</v>
      </c>
      <c r="BA82" s="286">
        <v>0</v>
      </c>
      <c r="BB82" s="286">
        <v>0</v>
      </c>
      <c r="BC82" s="286">
        <v>0</v>
      </c>
      <c r="BD82" s="286">
        <v>0</v>
      </c>
      <c r="BE82" s="286">
        <v>0</v>
      </c>
      <c r="BF82" s="452">
        <v>0</v>
      </c>
      <c r="BG82" s="286">
        <v>0</v>
      </c>
      <c r="BH82" s="452">
        <v>0</v>
      </c>
      <c r="BI82" s="286">
        <v>0</v>
      </c>
      <c r="BJ82" s="286">
        <v>0</v>
      </c>
      <c r="BK82" s="560">
        <v>0</v>
      </c>
    </row>
    <row r="83" spans="2:63" x14ac:dyDescent="0.25">
      <c r="B83" s="109" t="s">
        <v>23</v>
      </c>
      <c r="C83" s="110" t="s">
        <v>377</v>
      </c>
      <c r="D83" s="715" t="s">
        <v>367</v>
      </c>
      <c r="E83" s="716" t="s">
        <v>367</v>
      </c>
      <c r="F83" s="717" t="s">
        <v>367</v>
      </c>
      <c r="G83" s="718" t="s">
        <v>367</v>
      </c>
      <c r="H83" s="715" t="s">
        <v>367</v>
      </c>
      <c r="I83" s="716" t="s">
        <v>367</v>
      </c>
      <c r="J83" s="717" t="s">
        <v>367</v>
      </c>
      <c r="K83" s="718" t="s">
        <v>367</v>
      </c>
      <c r="L83" s="715" t="s">
        <v>367</v>
      </c>
      <c r="M83" s="716" t="s">
        <v>367</v>
      </c>
      <c r="N83" s="717" t="s">
        <v>367</v>
      </c>
      <c r="O83" s="718" t="s">
        <v>367</v>
      </c>
      <c r="P83" s="715" t="s">
        <v>367</v>
      </c>
      <c r="Q83" s="716" t="s">
        <v>367</v>
      </c>
      <c r="R83" s="717" t="s">
        <v>367</v>
      </c>
      <c r="S83" s="718" t="s">
        <v>367</v>
      </c>
      <c r="T83" s="445">
        <f>T90+T93</f>
        <v>24.515350000000002</v>
      </c>
      <c r="U83" s="451">
        <f>U90+U93</f>
        <v>25.74620243</v>
      </c>
      <c r="V83" s="626">
        <f>V90+V93</f>
        <v>22.945355099999997</v>
      </c>
      <c r="W83" s="375">
        <f t="shared" ref="W83" si="125">V83/U83</f>
        <v>0.89121318619260137</v>
      </c>
      <c r="X83" s="445">
        <f>X90+X93</f>
        <v>23.354050000000001</v>
      </c>
      <c r="Y83" s="451">
        <f>Y90+Y93</f>
        <v>24.512519879999999</v>
      </c>
      <c r="Z83" s="451">
        <f>Z90+Z93</f>
        <v>21.028030790000003</v>
      </c>
      <c r="AA83" s="390">
        <f t="shared" si="122"/>
        <v>0.85784859708189265</v>
      </c>
      <c r="AB83" s="445">
        <f>AB90+AB93</f>
        <v>23.354050000000001</v>
      </c>
      <c r="AC83" s="451">
        <f>AC90+AC93</f>
        <v>24.530963459999999</v>
      </c>
      <c r="AD83" s="451">
        <f>AD90+AD93</f>
        <v>21.409064539999999</v>
      </c>
      <c r="AE83" s="390">
        <f t="shared" si="123"/>
        <v>0.8727363919036224</v>
      </c>
      <c r="AF83" s="445">
        <f>AF90+AF93</f>
        <v>23.483339999999998</v>
      </c>
      <c r="AG83" s="451">
        <f>AG90+AG93</f>
        <v>25.450803819999997</v>
      </c>
      <c r="AH83" s="451">
        <f>AH90+AH93</f>
        <v>22.091990309999996</v>
      </c>
      <c r="AI83" s="390">
        <f t="shared" si="117"/>
        <v>0.86802721305955199</v>
      </c>
      <c r="AJ83" s="445">
        <f>AJ90+AJ93</f>
        <v>23.592170000000003</v>
      </c>
      <c r="AK83" s="451">
        <f>AK90+AK93</f>
        <v>24.942789990000001</v>
      </c>
      <c r="AL83" s="451">
        <f>AL90+AL93</f>
        <v>21.427936789999997</v>
      </c>
      <c r="AM83" s="392">
        <f t="shared" si="118"/>
        <v>0.85908339839251457</v>
      </c>
      <c r="AN83" s="880" t="s">
        <v>367</v>
      </c>
      <c r="AO83" s="735" t="s">
        <v>367</v>
      </c>
      <c r="AP83" s="736" t="s">
        <v>367</v>
      </c>
      <c r="AQ83" s="735" t="s">
        <v>367</v>
      </c>
      <c r="AR83" s="735" t="s">
        <v>367</v>
      </c>
      <c r="AS83" s="736" t="s">
        <v>367</v>
      </c>
      <c r="AT83" s="735" t="s">
        <v>367</v>
      </c>
      <c r="AU83" s="735" t="s">
        <v>367</v>
      </c>
      <c r="AV83" s="736" t="s">
        <v>367</v>
      </c>
      <c r="AW83" s="735" t="s">
        <v>367</v>
      </c>
      <c r="AX83" s="735" t="s">
        <v>367</v>
      </c>
      <c r="AY83" s="736" t="s">
        <v>367</v>
      </c>
      <c r="AZ83" s="391">
        <f t="shared" si="63"/>
        <v>4.9725850548405975E-2</v>
      </c>
      <c r="BA83" s="391">
        <f t="shared" si="64"/>
        <v>5.0328671064396542E-2</v>
      </c>
      <c r="BB83" s="391">
        <f t="shared" si="65"/>
        <v>9.1179451330829733E-2</v>
      </c>
      <c r="BC83" s="391">
        <f t="shared" ref="BC83:BC88" si="126">(X83-AB83)/AB83</f>
        <v>0</v>
      </c>
      <c r="BD83" s="378">
        <f t="shared" ref="BD83:BE88" si="127">(Y83-AC83)/AC83</f>
        <v>-7.5184898587752301E-4</v>
      </c>
      <c r="BE83" s="392">
        <f t="shared" si="127"/>
        <v>-1.7797776698187148E-2</v>
      </c>
      <c r="BF83" s="391">
        <f t="shared" si="119"/>
        <v>-5.5056052503603603E-3</v>
      </c>
      <c r="BG83" s="378">
        <f t="shared" si="119"/>
        <v>-3.6141898169721486E-2</v>
      </c>
      <c r="BH83" s="392">
        <f t="shared" si="119"/>
        <v>-3.0912822268026659E-2</v>
      </c>
      <c r="BI83" s="391">
        <f t="shared" ref="BI83:BI88" si="128">(AF83-AJ83)/AJ83</f>
        <v>-4.6129711679766903E-3</v>
      </c>
      <c r="BJ83" s="378">
        <f t="shared" si="120"/>
        <v>2.0367161420341007E-2</v>
      </c>
      <c r="BK83" s="390">
        <f t="shared" si="120"/>
        <v>3.0990082083399668E-2</v>
      </c>
    </row>
    <row r="84" spans="2:63" x14ac:dyDescent="0.25">
      <c r="B84" s="81"/>
      <c r="C84" s="84" t="s">
        <v>57</v>
      </c>
      <c r="D84" s="719" t="s">
        <v>367</v>
      </c>
      <c r="E84" s="720" t="s">
        <v>367</v>
      </c>
      <c r="F84" s="721" t="s">
        <v>367</v>
      </c>
      <c r="G84" s="722" t="s">
        <v>367</v>
      </c>
      <c r="H84" s="719" t="s">
        <v>367</v>
      </c>
      <c r="I84" s="720" t="s">
        <v>367</v>
      </c>
      <c r="J84" s="721" t="s">
        <v>367</v>
      </c>
      <c r="K84" s="722" t="s">
        <v>367</v>
      </c>
      <c r="L84" s="719" t="s">
        <v>367</v>
      </c>
      <c r="M84" s="720" t="s">
        <v>367</v>
      </c>
      <c r="N84" s="721" t="s">
        <v>367</v>
      </c>
      <c r="O84" s="722" t="s">
        <v>367</v>
      </c>
      <c r="P84" s="719" t="s">
        <v>367</v>
      </c>
      <c r="Q84" s="720" t="s">
        <v>367</v>
      </c>
      <c r="R84" s="721" t="s">
        <v>367</v>
      </c>
      <c r="S84" s="722" t="s">
        <v>367</v>
      </c>
      <c r="T84" s="442">
        <v>18.353110000000001</v>
      </c>
      <c r="U84" s="448">
        <v>18.353110000000001</v>
      </c>
      <c r="V84" s="623">
        <v>17.377252069999997</v>
      </c>
      <c r="W84" s="498">
        <f>V84/U84</f>
        <v>0.94682874292149921</v>
      </c>
      <c r="X84" s="442">
        <v>16.319330000000001</v>
      </c>
      <c r="Y84" s="448">
        <v>16.319330000000001</v>
      </c>
      <c r="Z84" s="448">
        <v>15.668443410000002</v>
      </c>
      <c r="AA84" s="85">
        <f>Z84/Y84</f>
        <v>0.96011560584901467</v>
      </c>
      <c r="AB84" s="442">
        <v>16.319330000000001</v>
      </c>
      <c r="AC84" s="448">
        <v>16.319330000000001</v>
      </c>
      <c r="AD84" s="448">
        <v>15.328972649999999</v>
      </c>
      <c r="AE84" s="85">
        <f>AD84/AC84</f>
        <v>0.93931384744349178</v>
      </c>
      <c r="AF84" s="442">
        <v>16.319330000000001</v>
      </c>
      <c r="AG84" s="448">
        <v>16.319330000000001</v>
      </c>
      <c r="AH84" s="448">
        <v>14.951281689999997</v>
      </c>
      <c r="AI84" s="85">
        <f>AH84/AG84</f>
        <v>0.91617006886924868</v>
      </c>
      <c r="AJ84" s="442">
        <v>16.047640000000001</v>
      </c>
      <c r="AK84" s="448">
        <v>16.047640000000001</v>
      </c>
      <c r="AL84" s="448">
        <v>14.903061459999995</v>
      </c>
      <c r="AM84" s="95">
        <f>AL84/AK84</f>
        <v>0.92867620784115257</v>
      </c>
      <c r="AN84" s="881" t="s">
        <v>367</v>
      </c>
      <c r="AO84" s="737" t="s">
        <v>367</v>
      </c>
      <c r="AP84" s="738" t="s">
        <v>367</v>
      </c>
      <c r="AQ84" s="737" t="s">
        <v>367</v>
      </c>
      <c r="AR84" s="737" t="s">
        <v>367</v>
      </c>
      <c r="AS84" s="738" t="s">
        <v>367</v>
      </c>
      <c r="AT84" s="737" t="s">
        <v>367</v>
      </c>
      <c r="AU84" s="737" t="s">
        <v>367</v>
      </c>
      <c r="AV84" s="738" t="s">
        <v>367</v>
      </c>
      <c r="AW84" s="737" t="s">
        <v>367</v>
      </c>
      <c r="AX84" s="737" t="s">
        <v>367</v>
      </c>
      <c r="AY84" s="738" t="s">
        <v>367</v>
      </c>
      <c r="AZ84" s="253">
        <f t="shared" si="63"/>
        <v>0.12462398885248353</v>
      </c>
      <c r="BA84" s="253">
        <f t="shared" si="64"/>
        <v>0.12462398885248353</v>
      </c>
      <c r="BB84" s="253">
        <f t="shared" si="65"/>
        <v>0.10906052473019687</v>
      </c>
      <c r="BC84" s="253">
        <f t="shared" si="126"/>
        <v>0</v>
      </c>
      <c r="BD84" s="402">
        <f t="shared" si="127"/>
        <v>0</v>
      </c>
      <c r="BE84" s="95">
        <f t="shared" si="127"/>
        <v>2.2145695458593104E-2</v>
      </c>
      <c r="BF84" s="253">
        <f t="shared" si="119"/>
        <v>0</v>
      </c>
      <c r="BG84" s="402">
        <f t="shared" si="119"/>
        <v>0</v>
      </c>
      <c r="BH84" s="95">
        <f t="shared" si="119"/>
        <v>2.5261443656206209E-2</v>
      </c>
      <c r="BI84" s="253">
        <f t="shared" si="128"/>
        <v>1.6930215283991884E-2</v>
      </c>
      <c r="BJ84" s="402">
        <f t="shared" si="120"/>
        <v>1.6930215283991884E-2</v>
      </c>
      <c r="BK84" s="85">
        <f t="shared" si="120"/>
        <v>3.2355922391802227E-3</v>
      </c>
    </row>
    <row r="85" spans="2:63" x14ac:dyDescent="0.25">
      <c r="B85" s="81"/>
      <c r="C85" s="84" t="s">
        <v>58</v>
      </c>
      <c r="D85" s="719" t="s">
        <v>367</v>
      </c>
      <c r="E85" s="720" t="s">
        <v>367</v>
      </c>
      <c r="F85" s="721" t="s">
        <v>367</v>
      </c>
      <c r="G85" s="722" t="s">
        <v>367</v>
      </c>
      <c r="H85" s="719" t="s">
        <v>367</v>
      </c>
      <c r="I85" s="720" t="s">
        <v>367</v>
      </c>
      <c r="J85" s="721" t="s">
        <v>367</v>
      </c>
      <c r="K85" s="722" t="s">
        <v>367</v>
      </c>
      <c r="L85" s="719" t="s">
        <v>367</v>
      </c>
      <c r="M85" s="720" t="s">
        <v>367</v>
      </c>
      <c r="N85" s="721" t="s">
        <v>367</v>
      </c>
      <c r="O85" s="722" t="s">
        <v>367</v>
      </c>
      <c r="P85" s="719" t="s">
        <v>367</v>
      </c>
      <c r="Q85" s="720" t="s">
        <v>367</v>
      </c>
      <c r="R85" s="721" t="s">
        <v>367</v>
      </c>
      <c r="S85" s="722" t="s">
        <v>367</v>
      </c>
      <c r="T85" s="442">
        <v>3.0325700000000002</v>
      </c>
      <c r="U85" s="448">
        <v>3.7633297799999998</v>
      </c>
      <c r="V85" s="623">
        <v>3.2389141600000002</v>
      </c>
      <c r="W85" s="498">
        <f>V85/U85</f>
        <v>0.86065116514981588</v>
      </c>
      <c r="X85" s="442">
        <v>3.1575700000000002</v>
      </c>
      <c r="Y85" s="448">
        <v>4.3141984899999999</v>
      </c>
      <c r="Z85" s="448">
        <v>2.8981110600000002</v>
      </c>
      <c r="AA85" s="85">
        <f>Z85/Y85</f>
        <v>0.67176117805372471</v>
      </c>
      <c r="AB85" s="442">
        <v>3.1575700000000002</v>
      </c>
      <c r="AC85" s="448">
        <v>4.1096825099999998</v>
      </c>
      <c r="AD85" s="448">
        <v>3.5095500599999996</v>
      </c>
      <c r="AE85" s="85">
        <f>AD85/AC85</f>
        <v>0.85397109179609099</v>
      </c>
      <c r="AF85" s="442">
        <v>3.1575700000000002</v>
      </c>
      <c r="AG85" s="448">
        <v>4.4038694499999993</v>
      </c>
      <c r="AH85" s="448">
        <v>3.6976397199999997</v>
      </c>
      <c r="AI85" s="85">
        <f>AH85/AG85</f>
        <v>0.83963427208315644</v>
      </c>
      <c r="AJ85" s="442">
        <v>3.6273300000000002</v>
      </c>
      <c r="AK85" s="448">
        <v>4.2011136400000009</v>
      </c>
      <c r="AL85" s="448">
        <v>3.0776988699999999</v>
      </c>
      <c r="AM85" s="95">
        <f>AL85/AK85</f>
        <v>0.73259119693796215</v>
      </c>
      <c r="AN85" s="881" t="s">
        <v>367</v>
      </c>
      <c r="AO85" s="737" t="s">
        <v>367</v>
      </c>
      <c r="AP85" s="738" t="s">
        <v>367</v>
      </c>
      <c r="AQ85" s="737" t="s">
        <v>367</v>
      </c>
      <c r="AR85" s="737" t="s">
        <v>367</v>
      </c>
      <c r="AS85" s="738" t="s">
        <v>367</v>
      </c>
      <c r="AT85" s="737" t="s">
        <v>367</v>
      </c>
      <c r="AU85" s="737" t="s">
        <v>367</v>
      </c>
      <c r="AV85" s="738" t="s">
        <v>367</v>
      </c>
      <c r="AW85" s="737" t="s">
        <v>367</v>
      </c>
      <c r="AX85" s="737" t="s">
        <v>367</v>
      </c>
      <c r="AY85" s="738" t="s">
        <v>367</v>
      </c>
      <c r="AZ85" s="253">
        <f t="shared" si="63"/>
        <v>-3.9587404238069147E-2</v>
      </c>
      <c r="BA85" s="253">
        <f t="shared" si="64"/>
        <v>-0.12768738185711062</v>
      </c>
      <c r="BB85" s="253">
        <f t="shared" si="65"/>
        <v>0.1175949068011217</v>
      </c>
      <c r="BC85" s="253">
        <f t="shared" si="126"/>
        <v>0</v>
      </c>
      <c r="BD85" s="402">
        <f t="shared" si="127"/>
        <v>4.9764423286313676E-2</v>
      </c>
      <c r="BE85" s="95">
        <f t="shared" si="127"/>
        <v>-0.17422147840797561</v>
      </c>
      <c r="BF85" s="253">
        <f t="shared" si="119"/>
        <v>0</v>
      </c>
      <c r="BG85" s="402">
        <f t="shared" si="119"/>
        <v>-6.6801921205906667E-2</v>
      </c>
      <c r="BH85" s="95">
        <f t="shared" si="119"/>
        <v>-5.0867492303982548E-2</v>
      </c>
      <c r="BI85" s="253">
        <f t="shared" si="128"/>
        <v>-0.12950572459632842</v>
      </c>
      <c r="BJ85" s="402">
        <f t="shared" si="120"/>
        <v>4.8262395967941109E-2</v>
      </c>
      <c r="BK85" s="85">
        <f t="shared" si="120"/>
        <v>0.20142998915290239</v>
      </c>
    </row>
    <row r="86" spans="2:63" x14ac:dyDescent="0.25">
      <c r="B86" s="81"/>
      <c r="C86" s="84" t="s">
        <v>59</v>
      </c>
      <c r="D86" s="719" t="s">
        <v>367</v>
      </c>
      <c r="E86" s="720" t="s">
        <v>367</v>
      </c>
      <c r="F86" s="721" t="s">
        <v>367</v>
      </c>
      <c r="G86" s="722" t="s">
        <v>367</v>
      </c>
      <c r="H86" s="719" t="s">
        <v>367</v>
      </c>
      <c r="I86" s="720" t="s">
        <v>367</v>
      </c>
      <c r="J86" s="721" t="s">
        <v>367</v>
      </c>
      <c r="K86" s="722" t="s">
        <v>367</v>
      </c>
      <c r="L86" s="719" t="s">
        <v>367</v>
      </c>
      <c r="M86" s="720" t="s">
        <v>367</v>
      </c>
      <c r="N86" s="721" t="s">
        <v>367</v>
      </c>
      <c r="O86" s="722" t="s">
        <v>367</v>
      </c>
      <c r="P86" s="719" t="s">
        <v>367</v>
      </c>
      <c r="Q86" s="720" t="s">
        <v>367</v>
      </c>
      <c r="R86" s="721" t="s">
        <v>367</v>
      </c>
      <c r="S86" s="722" t="s">
        <v>367</v>
      </c>
      <c r="T86" s="442">
        <v>0.02</v>
      </c>
      <c r="U86" s="448">
        <v>0.02</v>
      </c>
      <c r="V86" s="623">
        <v>1.7376220000000001E-2</v>
      </c>
      <c r="W86" s="498">
        <f>V86/U86</f>
        <v>0.868811</v>
      </c>
      <c r="X86" s="442">
        <v>0.02</v>
      </c>
      <c r="Y86" s="448">
        <v>0.02</v>
      </c>
      <c r="Z86" s="448">
        <v>3.9799400000000004E-3</v>
      </c>
      <c r="AA86" s="85">
        <f>Z86/Y86</f>
        <v>0.19899700000000001</v>
      </c>
      <c r="AB86" s="442">
        <v>0.02</v>
      </c>
      <c r="AC86" s="448">
        <v>0.02</v>
      </c>
      <c r="AD86" s="448">
        <v>1.5025799999999999E-2</v>
      </c>
      <c r="AE86" s="85">
        <f>AD86/AC86</f>
        <v>0.7512899999999999</v>
      </c>
      <c r="AF86" s="442">
        <v>0.02</v>
      </c>
      <c r="AG86" s="448">
        <v>0.02</v>
      </c>
      <c r="AH86" s="448">
        <v>1.194711E-2</v>
      </c>
      <c r="AI86" s="85">
        <f>AH86/AG86</f>
        <v>0.59735550000000004</v>
      </c>
      <c r="AJ86" s="442">
        <v>0.02</v>
      </c>
      <c r="AK86" s="448">
        <v>0.02</v>
      </c>
      <c r="AL86" s="448">
        <v>5.5470099999999998E-3</v>
      </c>
      <c r="AM86" s="95">
        <f>AL86/AK86</f>
        <v>0.2773505</v>
      </c>
      <c r="AN86" s="881" t="s">
        <v>367</v>
      </c>
      <c r="AO86" s="737" t="s">
        <v>367</v>
      </c>
      <c r="AP86" s="738" t="s">
        <v>367</v>
      </c>
      <c r="AQ86" s="737" t="s">
        <v>367</v>
      </c>
      <c r="AR86" s="737" t="s">
        <v>367</v>
      </c>
      <c r="AS86" s="738" t="s">
        <v>367</v>
      </c>
      <c r="AT86" s="737" t="s">
        <v>367</v>
      </c>
      <c r="AU86" s="737" t="s">
        <v>367</v>
      </c>
      <c r="AV86" s="738" t="s">
        <v>367</v>
      </c>
      <c r="AW86" s="737" t="s">
        <v>367</v>
      </c>
      <c r="AX86" s="737" t="s">
        <v>367</v>
      </c>
      <c r="AY86" s="738" t="s">
        <v>367</v>
      </c>
      <c r="AZ86" s="253">
        <f t="shared" si="63"/>
        <v>0</v>
      </c>
      <c r="BA86" s="253">
        <f t="shared" si="64"/>
        <v>0</v>
      </c>
      <c r="BB86" s="253">
        <f t="shared" si="65"/>
        <v>3.3659502404558861</v>
      </c>
      <c r="BC86" s="253">
        <f t="shared" si="126"/>
        <v>0</v>
      </c>
      <c r="BD86" s="402">
        <f t="shared" si="127"/>
        <v>0</v>
      </c>
      <c r="BE86" s="95">
        <f t="shared" si="127"/>
        <v>-0.7351262495174965</v>
      </c>
      <c r="BF86" s="253">
        <f t="shared" si="119"/>
        <v>0</v>
      </c>
      <c r="BG86" s="402">
        <f t="shared" si="119"/>
        <v>0</v>
      </c>
      <c r="BH86" s="95">
        <f t="shared" si="119"/>
        <v>0.25769328314546353</v>
      </c>
      <c r="BI86" s="253">
        <f t="shared" si="128"/>
        <v>0</v>
      </c>
      <c r="BJ86" s="402">
        <f t="shared" si="120"/>
        <v>0</v>
      </c>
      <c r="BK86" s="85">
        <f t="shared" si="120"/>
        <v>1.1537927640296306</v>
      </c>
    </row>
    <row r="87" spans="2:63" x14ac:dyDescent="0.25">
      <c r="B87" s="81"/>
      <c r="C87" s="84" t="s">
        <v>60</v>
      </c>
      <c r="D87" s="719" t="s">
        <v>367</v>
      </c>
      <c r="E87" s="720" t="s">
        <v>367</v>
      </c>
      <c r="F87" s="721" t="s">
        <v>367</v>
      </c>
      <c r="G87" s="722" t="s">
        <v>367</v>
      </c>
      <c r="H87" s="719" t="s">
        <v>367</v>
      </c>
      <c r="I87" s="720" t="s">
        <v>367</v>
      </c>
      <c r="J87" s="721" t="s">
        <v>367</v>
      </c>
      <c r="K87" s="722" t="s">
        <v>367</v>
      </c>
      <c r="L87" s="719" t="s">
        <v>367</v>
      </c>
      <c r="M87" s="720" t="s">
        <v>367</v>
      </c>
      <c r="N87" s="721" t="s">
        <v>367</v>
      </c>
      <c r="O87" s="722" t="s">
        <v>367</v>
      </c>
      <c r="P87" s="719" t="s">
        <v>367</v>
      </c>
      <c r="Q87" s="720" t="s">
        <v>367</v>
      </c>
      <c r="R87" s="721" t="s">
        <v>367</v>
      </c>
      <c r="S87" s="722" t="s">
        <v>367</v>
      </c>
      <c r="T87" s="442">
        <v>0.21254000000000001</v>
      </c>
      <c r="U87" s="448">
        <v>0.21254000000000001</v>
      </c>
      <c r="V87" s="623">
        <v>6.4634040000000004E-2</v>
      </c>
      <c r="W87" s="498">
        <f>V87/U87</f>
        <v>0.3041029453279383</v>
      </c>
      <c r="X87" s="442">
        <v>0.13020000000000001</v>
      </c>
      <c r="Y87" s="448">
        <v>0.13020000000000001</v>
      </c>
      <c r="Z87" s="448">
        <v>0.10917063</v>
      </c>
      <c r="AA87" s="85">
        <f>Z87/Y87</f>
        <v>0.83848410138248841</v>
      </c>
      <c r="AB87" s="442">
        <v>0.13020000000000001</v>
      </c>
      <c r="AC87" s="448">
        <v>0.13020000000000001</v>
      </c>
      <c r="AD87" s="448">
        <v>6.6754820000000006E-2</v>
      </c>
      <c r="AE87" s="85">
        <f>AD87/AC87</f>
        <v>0.51270983102918588</v>
      </c>
      <c r="AF87" s="442">
        <v>0.25949</v>
      </c>
      <c r="AG87" s="448">
        <v>0.25949</v>
      </c>
      <c r="AH87" s="448">
        <v>8.6644350000000009E-2</v>
      </c>
      <c r="AI87" s="85">
        <f>AH87/AG87</f>
        <v>0.33390246252264061</v>
      </c>
      <c r="AJ87" s="442">
        <v>0.17025000000000001</v>
      </c>
      <c r="AK87" s="448">
        <v>0.17025000000000001</v>
      </c>
      <c r="AL87" s="448">
        <v>0.15918344000000001</v>
      </c>
      <c r="AM87" s="95">
        <f>AL87/AK87</f>
        <v>0.93499817914831129</v>
      </c>
      <c r="AN87" s="881" t="s">
        <v>367</v>
      </c>
      <c r="AO87" s="737" t="s">
        <v>367</v>
      </c>
      <c r="AP87" s="738" t="s">
        <v>367</v>
      </c>
      <c r="AQ87" s="737" t="s">
        <v>367</v>
      </c>
      <c r="AR87" s="737" t="s">
        <v>367</v>
      </c>
      <c r="AS87" s="738" t="s">
        <v>367</v>
      </c>
      <c r="AT87" s="737" t="s">
        <v>367</v>
      </c>
      <c r="AU87" s="737" t="s">
        <v>367</v>
      </c>
      <c r="AV87" s="738" t="s">
        <v>367</v>
      </c>
      <c r="AW87" s="737" t="s">
        <v>367</v>
      </c>
      <c r="AX87" s="737" t="s">
        <v>367</v>
      </c>
      <c r="AY87" s="738" t="s">
        <v>367</v>
      </c>
      <c r="AZ87" s="253">
        <f t="shared" si="63"/>
        <v>0.63241167434715817</v>
      </c>
      <c r="BA87" s="253">
        <f t="shared" si="64"/>
        <v>0.63241167434715817</v>
      </c>
      <c r="BB87" s="253">
        <f t="shared" si="65"/>
        <v>-0.40795395245039806</v>
      </c>
      <c r="BC87" s="253">
        <f t="shared" si="126"/>
        <v>0</v>
      </c>
      <c r="BD87" s="402">
        <f t="shared" si="127"/>
        <v>0</v>
      </c>
      <c r="BE87" s="95">
        <f t="shared" si="127"/>
        <v>0.63539696459371764</v>
      </c>
      <c r="BF87" s="253">
        <f t="shared" si="119"/>
        <v>-0.49824656056110056</v>
      </c>
      <c r="BG87" s="402">
        <f t="shared" si="119"/>
        <v>-0.49824656056110056</v>
      </c>
      <c r="BH87" s="95">
        <f t="shared" si="119"/>
        <v>-0.22955368699747877</v>
      </c>
      <c r="BI87" s="253">
        <f t="shared" si="128"/>
        <v>0.52417033773861954</v>
      </c>
      <c r="BJ87" s="402">
        <f t="shared" si="120"/>
        <v>0.52417033773861954</v>
      </c>
      <c r="BK87" s="85">
        <f t="shared" si="120"/>
        <v>-0.45569495168592911</v>
      </c>
    </row>
    <row r="88" spans="2:63" x14ac:dyDescent="0.25">
      <c r="B88" s="81"/>
      <c r="C88" s="84" t="s">
        <v>61</v>
      </c>
      <c r="D88" s="719" t="s">
        <v>367</v>
      </c>
      <c r="E88" s="720" t="s">
        <v>367</v>
      </c>
      <c r="F88" s="721" t="s">
        <v>367</v>
      </c>
      <c r="G88" s="722" t="s">
        <v>367</v>
      </c>
      <c r="H88" s="719" t="s">
        <v>367</v>
      </c>
      <c r="I88" s="720" t="s">
        <v>367</v>
      </c>
      <c r="J88" s="721" t="s">
        <v>367</v>
      </c>
      <c r="K88" s="722" t="s">
        <v>367</v>
      </c>
      <c r="L88" s="719" t="s">
        <v>367</v>
      </c>
      <c r="M88" s="720" t="s">
        <v>367</v>
      </c>
      <c r="N88" s="721" t="s">
        <v>367</v>
      </c>
      <c r="O88" s="722" t="s">
        <v>367</v>
      </c>
      <c r="P88" s="719" t="s">
        <v>367</v>
      </c>
      <c r="Q88" s="720" t="s">
        <v>367</v>
      </c>
      <c r="R88" s="721" t="s">
        <v>367</v>
      </c>
      <c r="S88" s="722" t="s">
        <v>367</v>
      </c>
      <c r="T88" s="442">
        <v>2.8271299999999999</v>
      </c>
      <c r="U88" s="448">
        <v>3.3272226499999999</v>
      </c>
      <c r="V88" s="623">
        <v>2.24493666</v>
      </c>
      <c r="W88" s="498">
        <f>V88/U88</f>
        <v>0.67471789421726858</v>
      </c>
      <c r="X88" s="442">
        <v>3.6569500000000001</v>
      </c>
      <c r="Y88" s="448">
        <v>3.6587913899999998</v>
      </c>
      <c r="Z88" s="448">
        <v>2.3408927099999999</v>
      </c>
      <c r="AA88" s="85">
        <f>Z88/Y88</f>
        <v>0.6397994475437967</v>
      </c>
      <c r="AB88" s="442">
        <v>3.6569500000000001</v>
      </c>
      <c r="AC88" s="448">
        <v>3.8817509500000003</v>
      </c>
      <c r="AD88" s="448">
        <v>2.4873750399999999</v>
      </c>
      <c r="AE88" s="85">
        <f>AD88/AC88</f>
        <v>0.64078686964705955</v>
      </c>
      <c r="AF88" s="442">
        <v>3.6569500000000001</v>
      </c>
      <c r="AG88" s="448">
        <v>4.3781143700000005</v>
      </c>
      <c r="AH88" s="448">
        <v>3.32535991</v>
      </c>
      <c r="AI88" s="85">
        <f>AH88/AG88</f>
        <v>0.75954158091123591</v>
      </c>
      <c r="AJ88" s="442">
        <v>3.6569500000000001</v>
      </c>
      <c r="AK88" s="448">
        <v>4.4337863499999992</v>
      </c>
      <c r="AL88" s="448">
        <v>3.27797005</v>
      </c>
      <c r="AM88" s="95">
        <f>AL88/AK88</f>
        <v>0.73931619415987437</v>
      </c>
      <c r="AN88" s="881" t="s">
        <v>367</v>
      </c>
      <c r="AO88" s="737" t="s">
        <v>367</v>
      </c>
      <c r="AP88" s="738" t="s">
        <v>367</v>
      </c>
      <c r="AQ88" s="737" t="s">
        <v>367</v>
      </c>
      <c r="AR88" s="737" t="s">
        <v>367</v>
      </c>
      <c r="AS88" s="738" t="s">
        <v>367</v>
      </c>
      <c r="AT88" s="737" t="s">
        <v>367</v>
      </c>
      <c r="AU88" s="737" t="s">
        <v>367</v>
      </c>
      <c r="AV88" s="738" t="s">
        <v>367</v>
      </c>
      <c r="AW88" s="737" t="s">
        <v>367</v>
      </c>
      <c r="AX88" s="737" t="s">
        <v>367</v>
      </c>
      <c r="AY88" s="738" t="s">
        <v>367</v>
      </c>
      <c r="AZ88" s="253">
        <f t="shared" si="63"/>
        <v>-0.2269158725167148</v>
      </c>
      <c r="BA88" s="253">
        <f t="shared" si="64"/>
        <v>-9.0622477385899777E-2</v>
      </c>
      <c r="BB88" s="253">
        <f t="shared" si="65"/>
        <v>-4.0991220823614706E-2</v>
      </c>
      <c r="BC88" s="253">
        <f t="shared" si="126"/>
        <v>0</v>
      </c>
      <c r="BD88" s="402">
        <f t="shared" si="127"/>
        <v>-5.7437883798289659E-2</v>
      </c>
      <c r="BE88" s="95">
        <f t="shared" si="127"/>
        <v>-5.8890327210166106E-2</v>
      </c>
      <c r="BF88" s="253">
        <f t="shared" si="119"/>
        <v>0</v>
      </c>
      <c r="BG88" s="402">
        <f t="shared" si="119"/>
        <v>-0.11337379018721253</v>
      </c>
      <c r="BH88" s="95">
        <f t="shared" si="119"/>
        <v>-0.25199824761224121</v>
      </c>
      <c r="BI88" s="253">
        <f t="shared" si="128"/>
        <v>0</v>
      </c>
      <c r="BJ88" s="402">
        <f t="shared" si="120"/>
        <v>-1.2556306417425537E-2</v>
      </c>
      <c r="BK88" s="85">
        <f t="shared" si="120"/>
        <v>1.4457075347592028E-2</v>
      </c>
    </row>
    <row r="89" spans="2:63" x14ac:dyDescent="0.25">
      <c r="B89" s="81"/>
      <c r="C89" s="84" t="s">
        <v>62</v>
      </c>
      <c r="D89" s="719" t="s">
        <v>367</v>
      </c>
      <c r="E89" s="720" t="s">
        <v>367</v>
      </c>
      <c r="F89" s="721" t="s">
        <v>367</v>
      </c>
      <c r="G89" s="722" t="s">
        <v>367</v>
      </c>
      <c r="H89" s="719" t="s">
        <v>367</v>
      </c>
      <c r="I89" s="720" t="s">
        <v>367</v>
      </c>
      <c r="J89" s="721" t="s">
        <v>367</v>
      </c>
      <c r="K89" s="722" t="s">
        <v>367</v>
      </c>
      <c r="L89" s="719" t="s">
        <v>367</v>
      </c>
      <c r="M89" s="720" t="s">
        <v>367</v>
      </c>
      <c r="N89" s="721" t="s">
        <v>367</v>
      </c>
      <c r="O89" s="722" t="s">
        <v>367</v>
      </c>
      <c r="P89" s="719" t="s">
        <v>367</v>
      </c>
      <c r="Q89" s="720" t="s">
        <v>367</v>
      </c>
      <c r="R89" s="721" t="s">
        <v>367</v>
      </c>
      <c r="S89" s="722" t="s">
        <v>367</v>
      </c>
      <c r="T89" s="322">
        <v>0</v>
      </c>
      <c r="U89" s="321">
        <v>0</v>
      </c>
      <c r="V89" s="7">
        <v>0</v>
      </c>
      <c r="W89" s="499">
        <v>0</v>
      </c>
      <c r="X89" s="322">
        <v>0</v>
      </c>
      <c r="Y89" s="321">
        <v>0</v>
      </c>
      <c r="Z89" s="321">
        <v>0</v>
      </c>
      <c r="AA89" s="12">
        <v>0</v>
      </c>
      <c r="AB89" s="322">
        <v>0</v>
      </c>
      <c r="AC89" s="321">
        <v>0</v>
      </c>
      <c r="AD89" s="321">
        <v>0</v>
      </c>
      <c r="AE89" s="12">
        <v>0</v>
      </c>
      <c r="AF89" s="322">
        <v>0</v>
      </c>
      <c r="AG89" s="321">
        <v>0</v>
      </c>
      <c r="AH89" s="321">
        <v>0</v>
      </c>
      <c r="AI89" s="12">
        <v>0</v>
      </c>
      <c r="AJ89" s="322">
        <v>0</v>
      </c>
      <c r="AK89" s="321">
        <v>0</v>
      </c>
      <c r="AL89" s="321">
        <v>0</v>
      </c>
      <c r="AM89" s="6">
        <v>0</v>
      </c>
      <c r="AN89" s="881" t="s">
        <v>367</v>
      </c>
      <c r="AO89" s="737" t="s">
        <v>367</v>
      </c>
      <c r="AP89" s="738" t="s">
        <v>367</v>
      </c>
      <c r="AQ89" s="737" t="s">
        <v>367</v>
      </c>
      <c r="AR89" s="737" t="s">
        <v>367</v>
      </c>
      <c r="AS89" s="738" t="s">
        <v>367</v>
      </c>
      <c r="AT89" s="737" t="s">
        <v>367</v>
      </c>
      <c r="AU89" s="737" t="s">
        <v>367</v>
      </c>
      <c r="AV89" s="738" t="s">
        <v>367</v>
      </c>
      <c r="AW89" s="737" t="s">
        <v>367</v>
      </c>
      <c r="AX89" s="737" t="s">
        <v>367</v>
      </c>
      <c r="AY89" s="738" t="s">
        <v>367</v>
      </c>
      <c r="AZ89" s="7">
        <v>0</v>
      </c>
      <c r="BA89" s="321">
        <v>0</v>
      </c>
      <c r="BB89" s="6">
        <v>0</v>
      </c>
      <c r="BC89" s="7">
        <v>0</v>
      </c>
      <c r="BD89" s="321">
        <v>0</v>
      </c>
      <c r="BE89" s="6">
        <v>0</v>
      </c>
      <c r="BF89" s="7">
        <v>0</v>
      </c>
      <c r="BG89" s="321">
        <v>0</v>
      </c>
      <c r="BH89" s="6">
        <v>0</v>
      </c>
      <c r="BI89" s="7">
        <v>0</v>
      </c>
      <c r="BJ89" s="321">
        <v>0</v>
      </c>
      <c r="BK89" s="12">
        <v>0</v>
      </c>
    </row>
    <row r="90" spans="2:63" x14ac:dyDescent="0.25">
      <c r="B90" s="81"/>
      <c r="C90" s="111" t="s">
        <v>69</v>
      </c>
      <c r="D90" s="723" t="s">
        <v>367</v>
      </c>
      <c r="E90" s="724" t="s">
        <v>367</v>
      </c>
      <c r="F90" s="725" t="s">
        <v>367</v>
      </c>
      <c r="G90" s="726" t="s">
        <v>367</v>
      </c>
      <c r="H90" s="723" t="s">
        <v>367</v>
      </c>
      <c r="I90" s="724" t="s">
        <v>367</v>
      </c>
      <c r="J90" s="725" t="s">
        <v>367</v>
      </c>
      <c r="K90" s="726" t="s">
        <v>367</v>
      </c>
      <c r="L90" s="723" t="s">
        <v>367</v>
      </c>
      <c r="M90" s="724" t="s">
        <v>367</v>
      </c>
      <c r="N90" s="725" t="s">
        <v>367</v>
      </c>
      <c r="O90" s="726" t="s">
        <v>367</v>
      </c>
      <c r="P90" s="723" t="s">
        <v>367</v>
      </c>
      <c r="Q90" s="724" t="s">
        <v>367</v>
      </c>
      <c r="R90" s="725" t="s">
        <v>367</v>
      </c>
      <c r="S90" s="726" t="s">
        <v>367</v>
      </c>
      <c r="T90" s="443">
        <f>SUM(T84:T89)</f>
        <v>24.445350000000001</v>
      </c>
      <c r="U90" s="449">
        <f>SUM(U84:U89)</f>
        <v>25.67620243</v>
      </c>
      <c r="V90" s="624">
        <f>SUM(V84:V89)</f>
        <v>22.943113149999999</v>
      </c>
      <c r="W90" s="628">
        <f>V90/U90</f>
        <v>0.89355554866608045</v>
      </c>
      <c r="X90" s="443">
        <f>SUM(X84:X89)</f>
        <v>23.284050000000001</v>
      </c>
      <c r="Y90" s="449">
        <f>SUM(Y84:Y89)</f>
        <v>24.442519879999999</v>
      </c>
      <c r="Z90" s="449">
        <f>SUM(Z84:Z89)</f>
        <v>21.020597750000004</v>
      </c>
      <c r="AA90" s="382">
        <f>Z90/Y90</f>
        <v>0.8600012540932831</v>
      </c>
      <c r="AB90" s="443">
        <f>SUM(AB84:AB89)</f>
        <v>23.284050000000001</v>
      </c>
      <c r="AC90" s="449">
        <f>SUM(AC84:AC89)</f>
        <v>24.460963459999999</v>
      </c>
      <c r="AD90" s="449">
        <f>SUM(AD84:AD89)</f>
        <v>21.407678369999999</v>
      </c>
      <c r="AE90" s="382">
        <f>AD90/AC90</f>
        <v>0.87517723514885626</v>
      </c>
      <c r="AF90" s="443">
        <f>SUM(AF84:AF89)</f>
        <v>23.413339999999998</v>
      </c>
      <c r="AG90" s="449">
        <f>SUM(AG84:AG89)</f>
        <v>25.380803819999997</v>
      </c>
      <c r="AH90" s="449">
        <f>SUM(AH84:AH89)</f>
        <v>22.072872779999997</v>
      </c>
      <c r="AI90" s="382">
        <f>AH90/AG90</f>
        <v>0.86966799540866546</v>
      </c>
      <c r="AJ90" s="443">
        <f>SUM(AJ84:AJ89)</f>
        <v>23.522170000000003</v>
      </c>
      <c r="AK90" s="449">
        <f>SUM(AK84:AK89)</f>
        <v>24.872789990000001</v>
      </c>
      <c r="AL90" s="449">
        <f>SUM(AL84:AL89)</f>
        <v>21.423460829999996</v>
      </c>
      <c r="AM90" s="387">
        <f>AL90/AK90</f>
        <v>0.8613211802380516</v>
      </c>
      <c r="AN90" s="882" t="s">
        <v>367</v>
      </c>
      <c r="AO90" s="739" t="s">
        <v>367</v>
      </c>
      <c r="AP90" s="740" t="s">
        <v>367</v>
      </c>
      <c r="AQ90" s="739" t="s">
        <v>367</v>
      </c>
      <c r="AR90" s="739" t="s">
        <v>367</v>
      </c>
      <c r="AS90" s="740" t="s">
        <v>367</v>
      </c>
      <c r="AT90" s="739" t="s">
        <v>367</v>
      </c>
      <c r="AU90" s="739" t="s">
        <v>367</v>
      </c>
      <c r="AV90" s="740" t="s">
        <v>367</v>
      </c>
      <c r="AW90" s="739" t="s">
        <v>367</v>
      </c>
      <c r="AX90" s="739" t="s">
        <v>367</v>
      </c>
      <c r="AY90" s="740" t="s">
        <v>367</v>
      </c>
      <c r="AZ90" s="386">
        <f t="shared" si="63"/>
        <v>4.9875343851263014E-2</v>
      </c>
      <c r="BA90" s="386">
        <f t="shared" si="64"/>
        <v>5.047280542500273E-2</v>
      </c>
      <c r="BB90" s="386">
        <f t="shared" si="65"/>
        <v>9.1458645603928856E-2</v>
      </c>
      <c r="BC90" s="386">
        <f t="shared" ref="BC90:BC91" si="129">(X90-AB90)/AB90</f>
        <v>0</v>
      </c>
      <c r="BD90" s="454">
        <f>(Y90-AC90)/AC90</f>
        <v>-7.5400055399124383E-4</v>
      </c>
      <c r="BE90" s="387">
        <f>(Z90-AD90)/AD90</f>
        <v>-1.8081391793630327E-2</v>
      </c>
      <c r="BF90" s="386">
        <f>(AB90-AF90)/AF90</f>
        <v>-5.5220656258354204E-3</v>
      </c>
      <c r="BG90" s="454">
        <f>(AC90-AG90)/AG90</f>
        <v>-3.6241577159001052E-2</v>
      </c>
      <c r="BH90" s="387">
        <f>(AD90-AH90)/AH90</f>
        <v>-3.0136286138645434E-2</v>
      </c>
      <c r="BI90" s="386">
        <f>(AF90-AJ90)/AJ90</f>
        <v>-4.6266989822794681E-3</v>
      </c>
      <c r="BJ90" s="454">
        <f>(AG90-AK90)/AK90</f>
        <v>2.0424481137992185E-2</v>
      </c>
      <c r="BK90" s="382">
        <f>(AH90-AL90)/AL90</f>
        <v>3.0313120515552162E-2</v>
      </c>
    </row>
    <row r="91" spans="2:63" x14ac:dyDescent="0.25">
      <c r="B91" s="81"/>
      <c r="C91" s="84" t="s">
        <v>64</v>
      </c>
      <c r="D91" s="719" t="s">
        <v>367</v>
      </c>
      <c r="E91" s="720" t="s">
        <v>367</v>
      </c>
      <c r="F91" s="721" t="s">
        <v>367</v>
      </c>
      <c r="G91" s="722" t="s">
        <v>367</v>
      </c>
      <c r="H91" s="719" t="s">
        <v>367</v>
      </c>
      <c r="I91" s="720" t="s">
        <v>367</v>
      </c>
      <c r="J91" s="721" t="s">
        <v>367</v>
      </c>
      <c r="K91" s="722" t="s">
        <v>367</v>
      </c>
      <c r="L91" s="719" t="s">
        <v>367</v>
      </c>
      <c r="M91" s="720" t="s">
        <v>367</v>
      </c>
      <c r="N91" s="721" t="s">
        <v>367</v>
      </c>
      <c r="O91" s="722" t="s">
        <v>367</v>
      </c>
      <c r="P91" s="719" t="s">
        <v>367</v>
      </c>
      <c r="Q91" s="720" t="s">
        <v>367</v>
      </c>
      <c r="R91" s="721" t="s">
        <v>367</v>
      </c>
      <c r="S91" s="722" t="s">
        <v>367</v>
      </c>
      <c r="T91" s="442">
        <v>7.0000000000000007E-2</v>
      </c>
      <c r="U91" s="448">
        <v>7.0000000000000007E-2</v>
      </c>
      <c r="V91" s="623">
        <v>2.2419499999999999E-3</v>
      </c>
      <c r="W91" s="498">
        <f>V91/U91</f>
        <v>3.2027857142857136E-2</v>
      </c>
      <c r="X91" s="442">
        <v>7.0000000000000007E-2</v>
      </c>
      <c r="Y91" s="448">
        <v>7.0000000000000007E-2</v>
      </c>
      <c r="Z91" s="448">
        <v>7.433040000000001E-3</v>
      </c>
      <c r="AA91" s="85">
        <f>Z91/Y91</f>
        <v>0.10618628571428572</v>
      </c>
      <c r="AB91" s="442">
        <v>7.0000000000000007E-2</v>
      </c>
      <c r="AC91" s="448">
        <v>7.0000000000000007E-2</v>
      </c>
      <c r="AD91" s="448">
        <v>1.3861699999999999E-3</v>
      </c>
      <c r="AE91" s="85">
        <f>AD91/AC91</f>
        <v>1.9802428571428568E-2</v>
      </c>
      <c r="AF91" s="442">
        <v>7.0000000000000007E-2</v>
      </c>
      <c r="AG91" s="448">
        <v>7.0000000000000007E-2</v>
      </c>
      <c r="AH91" s="448">
        <v>1.9117529999999997E-2</v>
      </c>
      <c r="AI91" s="85">
        <f>AH91/AG91</f>
        <v>0.27310757142857134</v>
      </c>
      <c r="AJ91" s="442">
        <v>7.0000000000000007E-2</v>
      </c>
      <c r="AK91" s="448">
        <v>7.0000000000000007E-2</v>
      </c>
      <c r="AL91" s="448">
        <v>4.4759600000000002E-3</v>
      </c>
      <c r="AM91" s="95">
        <f>AL91/AK91</f>
        <v>6.3942285714285715E-2</v>
      </c>
      <c r="AN91" s="881" t="s">
        <v>367</v>
      </c>
      <c r="AO91" s="737" t="s">
        <v>367</v>
      </c>
      <c r="AP91" s="738" t="s">
        <v>367</v>
      </c>
      <c r="AQ91" s="737" t="s">
        <v>367</v>
      </c>
      <c r="AR91" s="737" t="s">
        <v>367</v>
      </c>
      <c r="AS91" s="738" t="s">
        <v>367</v>
      </c>
      <c r="AT91" s="737" t="s">
        <v>367</v>
      </c>
      <c r="AU91" s="737" t="s">
        <v>367</v>
      </c>
      <c r="AV91" s="738" t="s">
        <v>367</v>
      </c>
      <c r="AW91" s="737" t="s">
        <v>367</v>
      </c>
      <c r="AX91" s="737" t="s">
        <v>367</v>
      </c>
      <c r="AY91" s="738" t="s">
        <v>367</v>
      </c>
      <c r="AZ91" s="253">
        <f t="shared" si="63"/>
        <v>0</v>
      </c>
      <c r="BA91" s="253">
        <f t="shared" si="64"/>
        <v>0</v>
      </c>
      <c r="BB91" s="253">
        <f t="shared" si="65"/>
        <v>-0.69838047420705385</v>
      </c>
      <c r="BC91" s="253">
        <f t="shared" si="129"/>
        <v>0</v>
      </c>
      <c r="BD91" s="402">
        <f>(Y91-AC91)/AC91</f>
        <v>0</v>
      </c>
      <c r="BE91" s="95">
        <f>(Z91-AD91)/AD91</f>
        <v>4.3622860110953212</v>
      </c>
      <c r="BF91" s="253">
        <f>(AB91-AF91)/AF91</f>
        <v>0</v>
      </c>
      <c r="BG91" s="402">
        <f>(AC91-AG91)/AG91</f>
        <v>0</v>
      </c>
      <c r="BH91" s="95">
        <f t="shared" si="119"/>
        <v>-0.92749220218302264</v>
      </c>
      <c r="BI91" s="253">
        <f>(AF91-AJ91)/AJ91</f>
        <v>0</v>
      </c>
      <c r="BJ91" s="402">
        <f t="shared" si="120"/>
        <v>0</v>
      </c>
      <c r="BK91" s="85">
        <f t="shared" si="120"/>
        <v>3.2711574723634698</v>
      </c>
    </row>
    <row r="92" spans="2:63" x14ac:dyDescent="0.25">
      <c r="B92" s="81"/>
      <c r="C92" s="84" t="s">
        <v>65</v>
      </c>
      <c r="D92" s="719" t="s">
        <v>367</v>
      </c>
      <c r="E92" s="720" t="s">
        <v>367</v>
      </c>
      <c r="F92" s="721" t="s">
        <v>367</v>
      </c>
      <c r="G92" s="722" t="s">
        <v>367</v>
      </c>
      <c r="H92" s="719" t="s">
        <v>367</v>
      </c>
      <c r="I92" s="720" t="s">
        <v>367</v>
      </c>
      <c r="J92" s="721" t="s">
        <v>367</v>
      </c>
      <c r="K92" s="722" t="s">
        <v>367</v>
      </c>
      <c r="L92" s="719" t="s">
        <v>367</v>
      </c>
      <c r="M92" s="720" t="s">
        <v>367</v>
      </c>
      <c r="N92" s="721" t="s">
        <v>367</v>
      </c>
      <c r="O92" s="722" t="s">
        <v>367</v>
      </c>
      <c r="P92" s="719" t="s">
        <v>367</v>
      </c>
      <c r="Q92" s="720" t="s">
        <v>367</v>
      </c>
      <c r="R92" s="721" t="s">
        <v>367</v>
      </c>
      <c r="S92" s="722" t="s">
        <v>367</v>
      </c>
      <c r="T92" s="322">
        <v>0</v>
      </c>
      <c r="U92" s="321">
        <v>0</v>
      </c>
      <c r="V92" s="7">
        <v>0</v>
      </c>
      <c r="W92" s="499">
        <v>0</v>
      </c>
      <c r="X92" s="322">
        <v>0</v>
      </c>
      <c r="Y92" s="321">
        <v>0</v>
      </c>
      <c r="Z92" s="321">
        <v>0</v>
      </c>
      <c r="AA92" s="12">
        <v>0</v>
      </c>
      <c r="AB92" s="322">
        <v>0</v>
      </c>
      <c r="AC92" s="321">
        <v>0</v>
      </c>
      <c r="AD92" s="321">
        <v>0</v>
      </c>
      <c r="AE92" s="12">
        <v>0</v>
      </c>
      <c r="AF92" s="322">
        <v>0</v>
      </c>
      <c r="AG92" s="321">
        <v>0</v>
      </c>
      <c r="AH92" s="321">
        <v>0</v>
      </c>
      <c r="AI92" s="12">
        <v>0</v>
      </c>
      <c r="AJ92" s="322">
        <v>0</v>
      </c>
      <c r="AK92" s="321">
        <v>0</v>
      </c>
      <c r="AL92" s="321">
        <v>0</v>
      </c>
      <c r="AM92" s="6">
        <v>0</v>
      </c>
      <c r="AN92" s="881" t="s">
        <v>367</v>
      </c>
      <c r="AO92" s="737" t="s">
        <v>367</v>
      </c>
      <c r="AP92" s="738" t="s">
        <v>367</v>
      </c>
      <c r="AQ92" s="737" t="s">
        <v>367</v>
      </c>
      <c r="AR92" s="737" t="s">
        <v>367</v>
      </c>
      <c r="AS92" s="738" t="s">
        <v>367</v>
      </c>
      <c r="AT92" s="737" t="s">
        <v>367</v>
      </c>
      <c r="AU92" s="737" t="s">
        <v>367</v>
      </c>
      <c r="AV92" s="738" t="s">
        <v>367</v>
      </c>
      <c r="AW92" s="737" t="s">
        <v>367</v>
      </c>
      <c r="AX92" s="737" t="s">
        <v>367</v>
      </c>
      <c r="AY92" s="738" t="s">
        <v>367</v>
      </c>
      <c r="AZ92" s="7">
        <v>0</v>
      </c>
      <c r="BA92" s="321">
        <v>0</v>
      </c>
      <c r="BB92" s="6">
        <v>0</v>
      </c>
      <c r="BC92" s="7">
        <v>0</v>
      </c>
      <c r="BD92" s="321">
        <v>0</v>
      </c>
      <c r="BE92" s="6">
        <v>0</v>
      </c>
      <c r="BF92" s="7">
        <v>0</v>
      </c>
      <c r="BG92" s="321">
        <v>0</v>
      </c>
      <c r="BH92" s="6">
        <v>0</v>
      </c>
      <c r="BI92" s="7">
        <v>0</v>
      </c>
      <c r="BJ92" s="321">
        <v>0</v>
      </c>
      <c r="BK92" s="12">
        <v>0</v>
      </c>
    </row>
    <row r="93" spans="2:63" ht="15.75" thickBot="1" x14ac:dyDescent="0.3">
      <c r="B93" s="82"/>
      <c r="C93" s="112" t="s">
        <v>70</v>
      </c>
      <c r="D93" s="727" t="s">
        <v>367</v>
      </c>
      <c r="E93" s="728" t="s">
        <v>367</v>
      </c>
      <c r="F93" s="729" t="s">
        <v>367</v>
      </c>
      <c r="G93" s="730" t="s">
        <v>367</v>
      </c>
      <c r="H93" s="727" t="s">
        <v>367</v>
      </c>
      <c r="I93" s="728" t="s">
        <v>367</v>
      </c>
      <c r="J93" s="729" t="s">
        <v>367</v>
      </c>
      <c r="K93" s="730" t="s">
        <v>367</v>
      </c>
      <c r="L93" s="727" t="s">
        <v>367</v>
      </c>
      <c r="M93" s="728" t="s">
        <v>367</v>
      </c>
      <c r="N93" s="729" t="s">
        <v>367</v>
      </c>
      <c r="O93" s="730" t="s">
        <v>367</v>
      </c>
      <c r="P93" s="727" t="s">
        <v>367</v>
      </c>
      <c r="Q93" s="728" t="s">
        <v>367</v>
      </c>
      <c r="R93" s="729" t="s">
        <v>367</v>
      </c>
      <c r="S93" s="730" t="s">
        <v>367</v>
      </c>
      <c r="T93" s="444">
        <f>SUM(T91:T92)</f>
        <v>7.0000000000000007E-2</v>
      </c>
      <c r="U93" s="450">
        <f>SUM(U91:U92)</f>
        <v>7.0000000000000007E-2</v>
      </c>
      <c r="V93" s="625">
        <f>SUM(V91:V92)</f>
        <v>2.2419499999999999E-3</v>
      </c>
      <c r="W93" s="556">
        <f>V93/U93</f>
        <v>3.2027857142857136E-2</v>
      </c>
      <c r="X93" s="444">
        <f>SUM(X91:X92)</f>
        <v>7.0000000000000007E-2</v>
      </c>
      <c r="Y93" s="450">
        <f>SUM(Y91:Y92)</f>
        <v>7.0000000000000007E-2</v>
      </c>
      <c r="Z93" s="450">
        <f>SUM(Z91:Z92)</f>
        <v>7.433040000000001E-3</v>
      </c>
      <c r="AA93" s="383">
        <f>Z93/Y93</f>
        <v>0.10618628571428572</v>
      </c>
      <c r="AB93" s="444">
        <f>SUM(AB91:AB92)</f>
        <v>7.0000000000000007E-2</v>
      </c>
      <c r="AC93" s="450">
        <f>SUM(AC91:AC92)</f>
        <v>7.0000000000000007E-2</v>
      </c>
      <c r="AD93" s="450">
        <f>SUM(AD91:AD92)</f>
        <v>1.3861699999999999E-3</v>
      </c>
      <c r="AE93" s="383">
        <f>AD93/AC93</f>
        <v>1.9802428571428568E-2</v>
      </c>
      <c r="AF93" s="444">
        <f>SUM(AF91:AF92)</f>
        <v>7.0000000000000007E-2</v>
      </c>
      <c r="AG93" s="450">
        <f>SUM(AG91:AG92)</f>
        <v>7.0000000000000007E-2</v>
      </c>
      <c r="AH93" s="450">
        <f>SUM(AH91:AH92)</f>
        <v>1.9117529999999997E-2</v>
      </c>
      <c r="AI93" s="383">
        <f>AH93/AG93</f>
        <v>0.27310757142857134</v>
      </c>
      <c r="AJ93" s="444">
        <f>SUM(AJ91:AJ92)</f>
        <v>7.0000000000000007E-2</v>
      </c>
      <c r="AK93" s="450">
        <f>SUM(AK91:AK92)</f>
        <v>7.0000000000000007E-2</v>
      </c>
      <c r="AL93" s="450">
        <f>SUM(AL91:AL92)</f>
        <v>4.4759600000000002E-3</v>
      </c>
      <c r="AM93" s="389">
        <f>AL93/AK93</f>
        <v>6.3942285714285715E-2</v>
      </c>
      <c r="AN93" s="883" t="s">
        <v>367</v>
      </c>
      <c r="AO93" s="741" t="s">
        <v>367</v>
      </c>
      <c r="AP93" s="742" t="s">
        <v>367</v>
      </c>
      <c r="AQ93" s="741" t="s">
        <v>367</v>
      </c>
      <c r="AR93" s="741" t="s">
        <v>367</v>
      </c>
      <c r="AS93" s="742" t="s">
        <v>367</v>
      </c>
      <c r="AT93" s="741" t="s">
        <v>367</v>
      </c>
      <c r="AU93" s="741" t="s">
        <v>367</v>
      </c>
      <c r="AV93" s="742" t="s">
        <v>367</v>
      </c>
      <c r="AW93" s="741" t="s">
        <v>367</v>
      </c>
      <c r="AX93" s="741" t="s">
        <v>367</v>
      </c>
      <c r="AY93" s="742" t="s">
        <v>367</v>
      </c>
      <c r="AZ93" s="388">
        <f t="shared" si="63"/>
        <v>0</v>
      </c>
      <c r="BA93" s="388">
        <f t="shared" si="64"/>
        <v>0</v>
      </c>
      <c r="BB93" s="388">
        <f t="shared" si="65"/>
        <v>-0.69838047420705385</v>
      </c>
      <c r="BC93" s="388">
        <f>(X93-AB93)/AB93</f>
        <v>0</v>
      </c>
      <c r="BD93" s="455">
        <f>(Y93-AC93)/AC93</f>
        <v>0</v>
      </c>
      <c r="BE93" s="389">
        <f>(Z93-AD93)/AD93</f>
        <v>4.3622860110953212</v>
      </c>
      <c r="BF93" s="388">
        <f>(AB93-AF93)/AF93</f>
        <v>0</v>
      </c>
      <c r="BG93" s="455">
        <f>(AC93-AG93)/AG93</f>
        <v>0</v>
      </c>
      <c r="BH93" s="389">
        <f>(AD93-AH93)/AH93</f>
        <v>-0.92749220218302264</v>
      </c>
      <c r="BI93" s="388">
        <f>(AF93-AJ93)/AJ93</f>
        <v>0</v>
      </c>
      <c r="BJ93" s="455">
        <f>(AG93-AK93)/AK93</f>
        <v>0</v>
      </c>
      <c r="BK93" s="383">
        <f>(AH93-AL93)/AL93</f>
        <v>3.2711574723634698</v>
      </c>
    </row>
    <row r="94" spans="2:63" x14ac:dyDescent="0.25">
      <c r="B94" s="109" t="s">
        <v>0</v>
      </c>
      <c r="C94" s="110" t="s">
        <v>166</v>
      </c>
      <c r="D94" s="441">
        <f>D101+D104</f>
        <v>195.76839999999999</v>
      </c>
      <c r="E94" s="447">
        <f>E101+E104</f>
        <v>242.78002808000002</v>
      </c>
      <c r="F94" s="622">
        <f>F101+F104</f>
        <v>173.87633807</v>
      </c>
      <c r="G94" s="365">
        <f t="shared" ref="G94:G99" si="130">F94/E94</f>
        <v>0.71618880451197942</v>
      </c>
      <c r="H94" s="441">
        <f>H101+H104</f>
        <v>195.76839999999999</v>
      </c>
      <c r="I94" s="447">
        <f>I101+I104</f>
        <v>202.98046279000002</v>
      </c>
      <c r="J94" s="622">
        <f>J101+J104</f>
        <v>146.82753118000005</v>
      </c>
      <c r="K94" s="365">
        <f t="shared" ref="K94:K99" si="131">J94/I94</f>
        <v>0.72335794865097536</v>
      </c>
      <c r="L94" s="441">
        <f>L101+L104</f>
        <v>195.76839999999999</v>
      </c>
      <c r="M94" s="447">
        <f>M101+M104</f>
        <v>228.82893612000004</v>
      </c>
      <c r="N94" s="622">
        <f>N101+N104</f>
        <v>173.30645125000001</v>
      </c>
      <c r="O94" s="365">
        <f t="shared" ref="O94:O99" si="132">N94/M94</f>
        <v>0.75736248303456033</v>
      </c>
      <c r="P94" s="441">
        <f>P101+P104</f>
        <v>194.62716999999998</v>
      </c>
      <c r="Q94" s="447">
        <f>Q101+Q104</f>
        <v>197.32277858</v>
      </c>
      <c r="R94" s="622">
        <f>R101+R104</f>
        <v>146.56853190999996</v>
      </c>
      <c r="S94" s="365">
        <f t="shared" si="94"/>
        <v>0.74278566805492807</v>
      </c>
      <c r="T94" s="441">
        <f>T101+T104</f>
        <v>154.14939000000001</v>
      </c>
      <c r="U94" s="447">
        <f>U101+U104</f>
        <v>153.35744638</v>
      </c>
      <c r="V94" s="622">
        <f>V101+V104</f>
        <v>118.99390995</v>
      </c>
      <c r="W94" s="365">
        <f t="shared" si="90"/>
        <v>0.77592521758055633</v>
      </c>
      <c r="X94" s="441">
        <f>X101+X104</f>
        <v>189.12186</v>
      </c>
      <c r="Y94" s="447">
        <f>Y101+Y104</f>
        <v>178.43129134999998</v>
      </c>
      <c r="Z94" s="447">
        <f>Z101+Z104</f>
        <v>141.54149118999999</v>
      </c>
      <c r="AA94" s="381">
        <f t="shared" ref="AA94:AA99" si="133">Z94/Y94</f>
        <v>0.79325487205246303</v>
      </c>
      <c r="AB94" s="441">
        <f>AB101+AB104</f>
        <v>189.12186</v>
      </c>
      <c r="AC94" s="447">
        <f>AC101+AC104</f>
        <v>189.20635156999998</v>
      </c>
      <c r="AD94" s="447">
        <f>AD101+AD104</f>
        <v>139.50435528</v>
      </c>
      <c r="AE94" s="381">
        <f>AD94/AC94</f>
        <v>0.7373132779233792</v>
      </c>
      <c r="AF94" s="441">
        <f>AF101+AF104</f>
        <v>189.12186</v>
      </c>
      <c r="AG94" s="447">
        <f>AG101+AG104</f>
        <v>201.6529731</v>
      </c>
      <c r="AH94" s="447">
        <f>AH101+AH104</f>
        <v>133.47172947000001</v>
      </c>
      <c r="AI94" s="381">
        <f t="shared" ref="AI94:AI99" si="134">AH94/AG94</f>
        <v>0.66188823015176268</v>
      </c>
      <c r="AJ94" s="441">
        <f>AJ101+AJ104</f>
        <v>137.40959999999998</v>
      </c>
      <c r="AK94" s="447">
        <f>AK101+AK104</f>
        <v>169.32321296999999</v>
      </c>
      <c r="AL94" s="447">
        <f>AL101+AL104</f>
        <v>135.27795424999999</v>
      </c>
      <c r="AM94" s="385">
        <f t="shared" ref="AM94:AM99" si="135">AL94/AK94</f>
        <v>0.79893330558266695</v>
      </c>
      <c r="AN94" s="831">
        <f t="shared" si="54"/>
        <v>0</v>
      </c>
      <c r="AO94" s="376">
        <f t="shared" si="55"/>
        <v>0.19607584268430764</v>
      </c>
      <c r="AP94" s="453">
        <f t="shared" si="56"/>
        <v>0.18422162841408843</v>
      </c>
      <c r="AQ94" s="453">
        <f t="shared" si="57"/>
        <v>0</v>
      </c>
      <c r="AR94" s="376">
        <f t="shared" si="58"/>
        <v>-0.11295981080139636</v>
      </c>
      <c r="AS94" s="453">
        <f t="shared" si="59"/>
        <v>-0.15278669593091651</v>
      </c>
      <c r="AT94" s="453">
        <f t="shared" si="60"/>
        <v>5.8636725797328679E-3</v>
      </c>
      <c r="AU94" s="376">
        <f t="shared" si="61"/>
        <v>0.159668122285368</v>
      </c>
      <c r="AV94" s="376">
        <f t="shared" si="62"/>
        <v>0.18242605688660646</v>
      </c>
      <c r="AW94" s="453">
        <f t="shared" ref="AW94:AW99" si="136">(P94-T94)/T94</f>
        <v>0.2625879998616924</v>
      </c>
      <c r="AX94" s="376">
        <f t="shared" ref="AX94:AX120" si="137">(Q94-U94)/U94</f>
        <v>0.2866853435408645</v>
      </c>
      <c r="AY94" s="376">
        <f t="shared" ref="AY94:AY120" si="138">(R94-V94)/V94</f>
        <v>0.23173137155999435</v>
      </c>
      <c r="AZ94" s="376">
        <f t="shared" si="63"/>
        <v>-0.18492029424837503</v>
      </c>
      <c r="BA94" s="376">
        <f t="shared" si="64"/>
        <v>-0.14052381048353593</v>
      </c>
      <c r="BB94" s="376">
        <f t="shared" si="65"/>
        <v>-0.15930015326553934</v>
      </c>
      <c r="BC94" s="376">
        <f t="shared" ref="BC94:BC99" si="139">(X94-AB94)/AB94</f>
        <v>0</v>
      </c>
      <c r="BD94" s="453">
        <f t="shared" si="67"/>
        <v>-5.6948723605685037E-2</v>
      </c>
      <c r="BE94" s="385">
        <f t="shared" si="67"/>
        <v>1.4602668898123231E-2</v>
      </c>
      <c r="BF94" s="376">
        <f t="shared" si="85"/>
        <v>0</v>
      </c>
      <c r="BG94" s="453">
        <f t="shared" si="85"/>
        <v>-6.1722975558747249E-2</v>
      </c>
      <c r="BH94" s="385">
        <f t="shared" si="85"/>
        <v>4.5197779589391758E-2</v>
      </c>
      <c r="BI94" s="376">
        <f t="shared" si="78"/>
        <v>0.37633658783665785</v>
      </c>
      <c r="BJ94" s="453">
        <f t="shared" si="86"/>
        <v>0.19093519171366108</v>
      </c>
      <c r="BK94" s="381">
        <f t="shared" si="86"/>
        <v>-1.335195220842852E-2</v>
      </c>
    </row>
    <row r="95" spans="2:63" x14ac:dyDescent="0.25">
      <c r="B95" s="81"/>
      <c r="C95" s="84" t="s">
        <v>57</v>
      </c>
      <c r="D95" s="442">
        <v>78.288349999999994</v>
      </c>
      <c r="E95" s="448">
        <v>84.190891450000009</v>
      </c>
      <c r="F95" s="623">
        <v>82.896702480000002</v>
      </c>
      <c r="G95" s="498">
        <f t="shared" si="130"/>
        <v>0.98462792176552005</v>
      </c>
      <c r="H95" s="442">
        <v>78.288349999999994</v>
      </c>
      <c r="I95" s="448">
        <v>78.62907199</v>
      </c>
      <c r="J95" s="623">
        <v>72.966536650000009</v>
      </c>
      <c r="K95" s="498">
        <f t="shared" si="131"/>
        <v>0.92798420232251821</v>
      </c>
      <c r="L95" s="442">
        <v>78.288349999999994</v>
      </c>
      <c r="M95" s="448">
        <v>78.593525</v>
      </c>
      <c r="N95" s="623">
        <v>70.831345700000014</v>
      </c>
      <c r="O95" s="498">
        <f t="shared" si="132"/>
        <v>0.90123640210818912</v>
      </c>
      <c r="P95" s="442">
        <v>75.44144</v>
      </c>
      <c r="Q95" s="448">
        <v>75.712980999999999</v>
      </c>
      <c r="R95" s="623">
        <v>65.767130330000001</v>
      </c>
      <c r="S95" s="498">
        <f t="shared" si="94"/>
        <v>0.8686374444826046</v>
      </c>
      <c r="T95" s="442">
        <v>70.823700000000002</v>
      </c>
      <c r="U95" s="448">
        <v>71.089939999999999</v>
      </c>
      <c r="V95" s="623">
        <v>64.333048099999999</v>
      </c>
      <c r="W95" s="498">
        <f t="shared" si="90"/>
        <v>0.90495291035552994</v>
      </c>
      <c r="X95" s="442">
        <v>74.988290000000006</v>
      </c>
      <c r="Y95" s="448">
        <v>68.203160999999994</v>
      </c>
      <c r="Z95" s="448">
        <v>61.870843649999983</v>
      </c>
      <c r="AA95" s="85">
        <f t="shared" si="133"/>
        <v>0.90715507526110095</v>
      </c>
      <c r="AB95" s="442">
        <v>74.988290000000006</v>
      </c>
      <c r="AC95" s="448">
        <v>75.337069</v>
      </c>
      <c r="AD95" s="448">
        <v>61.235772690000012</v>
      </c>
      <c r="AE95" s="85">
        <f>AD95/AC95</f>
        <v>0.81282393253180596</v>
      </c>
      <c r="AF95" s="442">
        <v>74.988290000000006</v>
      </c>
      <c r="AG95" s="448">
        <v>75.250546</v>
      </c>
      <c r="AH95" s="448">
        <v>60.027861479999999</v>
      </c>
      <c r="AI95" s="85">
        <f t="shared" si="134"/>
        <v>0.79770665690585152</v>
      </c>
      <c r="AJ95" s="442">
        <v>67.249309999999994</v>
      </c>
      <c r="AK95" s="448">
        <v>67.507439819999988</v>
      </c>
      <c r="AL95" s="448">
        <v>59.44654053</v>
      </c>
      <c r="AM95" s="95">
        <f t="shared" si="135"/>
        <v>0.88059243082698213</v>
      </c>
      <c r="AN95" s="788">
        <f t="shared" si="54"/>
        <v>0</v>
      </c>
      <c r="AO95" s="253">
        <f t="shared" si="55"/>
        <v>7.0734898927808265E-2</v>
      </c>
      <c r="AP95" s="402">
        <f t="shared" si="56"/>
        <v>0.13609205378120398</v>
      </c>
      <c r="AQ95" s="402">
        <f t="shared" si="57"/>
        <v>0</v>
      </c>
      <c r="AR95" s="253">
        <f t="shared" si="58"/>
        <v>4.5228904035033774E-4</v>
      </c>
      <c r="AS95" s="402">
        <f t="shared" si="59"/>
        <v>3.0144718117363037E-2</v>
      </c>
      <c r="AT95" s="402">
        <f t="shared" si="60"/>
        <v>3.7736686892508864E-2</v>
      </c>
      <c r="AU95" s="253">
        <f t="shared" si="61"/>
        <v>3.8045576358960172E-2</v>
      </c>
      <c r="AV95" s="253">
        <f t="shared" si="62"/>
        <v>7.7002225041434516E-2</v>
      </c>
      <c r="AW95" s="402">
        <f t="shared" si="136"/>
        <v>6.5200490796160013E-2</v>
      </c>
      <c r="AX95" s="253">
        <f t="shared" si="137"/>
        <v>6.5030874973308464E-2</v>
      </c>
      <c r="AY95" s="253">
        <f t="shared" si="138"/>
        <v>2.2291532460436945E-2</v>
      </c>
      <c r="AZ95" s="253">
        <f t="shared" si="63"/>
        <v>-5.5536537771430763E-2</v>
      </c>
      <c r="BA95" s="253">
        <f t="shared" si="64"/>
        <v>4.2326176055095227E-2</v>
      </c>
      <c r="BB95" s="253">
        <f t="shared" si="65"/>
        <v>3.9795876453997833E-2</v>
      </c>
      <c r="BC95" s="253">
        <f t="shared" si="139"/>
        <v>0</v>
      </c>
      <c r="BD95" s="402">
        <f t="shared" si="67"/>
        <v>-9.4693198112074217E-2</v>
      </c>
      <c r="BE95" s="95">
        <f t="shared" si="67"/>
        <v>1.0370914452487685E-2</v>
      </c>
      <c r="BF95" s="253">
        <f t="shared" si="85"/>
        <v>0</v>
      </c>
      <c r="BG95" s="402">
        <f t="shared" si="85"/>
        <v>1.1497989662427124E-3</v>
      </c>
      <c r="BH95" s="95">
        <f t="shared" si="85"/>
        <v>2.0122509451756219E-2</v>
      </c>
      <c r="BI95" s="253">
        <f t="shared" si="78"/>
        <v>0.11507895025242658</v>
      </c>
      <c r="BJ95" s="402">
        <f t="shared" si="86"/>
        <v>0.11470004196050126</v>
      </c>
      <c r="BK95" s="85">
        <f t="shared" si="86"/>
        <v>9.7788861188084098E-3</v>
      </c>
    </row>
    <row r="96" spans="2:63" x14ac:dyDescent="0.25">
      <c r="B96" s="81"/>
      <c r="C96" s="84" t="s">
        <v>58</v>
      </c>
      <c r="D96" s="442">
        <v>56.39913</v>
      </c>
      <c r="E96" s="448">
        <v>59.390716629999993</v>
      </c>
      <c r="F96" s="623">
        <v>48.523243989999997</v>
      </c>
      <c r="G96" s="498">
        <f t="shared" si="130"/>
        <v>0.81701731757669149</v>
      </c>
      <c r="H96" s="442">
        <v>56.39913</v>
      </c>
      <c r="I96" s="448">
        <v>63.01738091</v>
      </c>
      <c r="J96" s="623">
        <v>43.69475164</v>
      </c>
      <c r="K96" s="498">
        <f t="shared" si="131"/>
        <v>0.69337619255239846</v>
      </c>
      <c r="L96" s="442">
        <v>56.39913</v>
      </c>
      <c r="M96" s="448">
        <v>76.5574771</v>
      </c>
      <c r="N96" s="623">
        <v>41.676952510000014</v>
      </c>
      <c r="O96" s="498">
        <f t="shared" si="132"/>
        <v>0.54438774746405549</v>
      </c>
      <c r="P96" s="442">
        <v>46.51878</v>
      </c>
      <c r="Q96" s="448">
        <v>49.51878</v>
      </c>
      <c r="R96" s="623">
        <v>41.033412199999987</v>
      </c>
      <c r="S96" s="498">
        <f t="shared" si="94"/>
        <v>0.82864343992319656</v>
      </c>
      <c r="T96" s="442">
        <v>45.508780000000002</v>
      </c>
      <c r="U96" s="448">
        <v>45.508780000000002</v>
      </c>
      <c r="V96" s="623">
        <v>36.316923709999998</v>
      </c>
      <c r="W96" s="498">
        <f t="shared" si="90"/>
        <v>0.79802015589079722</v>
      </c>
      <c r="X96" s="442">
        <v>43.855020000000003</v>
      </c>
      <c r="Y96" s="448">
        <v>44.158580350000001</v>
      </c>
      <c r="Z96" s="448">
        <v>37.200432290000009</v>
      </c>
      <c r="AA96" s="85">
        <f t="shared" si="133"/>
        <v>0.84242817579619056</v>
      </c>
      <c r="AB96" s="442">
        <v>43.855020000000003</v>
      </c>
      <c r="AC96" s="448">
        <v>45.57386786</v>
      </c>
      <c r="AD96" s="448">
        <v>41.228630869999996</v>
      </c>
      <c r="AE96" s="85">
        <f>AD96/AC96</f>
        <v>0.90465507550624635</v>
      </c>
      <c r="AF96" s="442">
        <v>43.855020000000003</v>
      </c>
      <c r="AG96" s="448">
        <v>43.65502</v>
      </c>
      <c r="AH96" s="448">
        <v>35.366615779999997</v>
      </c>
      <c r="AI96" s="85">
        <f t="shared" si="134"/>
        <v>0.81013857696090841</v>
      </c>
      <c r="AJ96" s="442">
        <v>43.145020000000002</v>
      </c>
      <c r="AK96" s="448">
        <v>45.605416840000004</v>
      </c>
      <c r="AL96" s="448">
        <v>36.529546719999999</v>
      </c>
      <c r="AM96" s="95">
        <f t="shared" si="135"/>
        <v>0.80099140082763898</v>
      </c>
      <c r="AN96" s="788">
        <f t="shared" si="54"/>
        <v>0</v>
      </c>
      <c r="AO96" s="253">
        <f t="shared" si="55"/>
        <v>-5.7550222297869331E-2</v>
      </c>
      <c r="AP96" s="402">
        <f t="shared" si="56"/>
        <v>0.11050508742518619</v>
      </c>
      <c r="AQ96" s="402">
        <f t="shared" si="57"/>
        <v>0</v>
      </c>
      <c r="AR96" s="253">
        <f t="shared" si="58"/>
        <v>-0.17686183901167243</v>
      </c>
      <c r="AS96" s="402">
        <f t="shared" si="59"/>
        <v>4.8415227325362457E-2</v>
      </c>
      <c r="AT96" s="402">
        <f t="shared" si="60"/>
        <v>0.21239486504160254</v>
      </c>
      <c r="AU96" s="253">
        <f t="shared" si="61"/>
        <v>0.54602914490219667</v>
      </c>
      <c r="AV96" s="253">
        <f t="shared" si="62"/>
        <v>1.5683324283716951E-2</v>
      </c>
      <c r="AW96" s="402">
        <f t="shared" si="136"/>
        <v>2.2193519580177672E-2</v>
      </c>
      <c r="AX96" s="253">
        <f t="shared" si="137"/>
        <v>8.811486486783425E-2</v>
      </c>
      <c r="AY96" s="253">
        <f t="shared" si="138"/>
        <v>0.12987026455385831</v>
      </c>
      <c r="AZ96" s="253">
        <f t="shared" si="63"/>
        <v>3.770970803342464E-2</v>
      </c>
      <c r="BA96" s="253">
        <f t="shared" si="64"/>
        <v>3.057615619203212E-2</v>
      </c>
      <c r="BB96" s="253">
        <f t="shared" si="65"/>
        <v>-2.3749954654089082E-2</v>
      </c>
      <c r="BC96" s="253">
        <f t="shared" si="139"/>
        <v>0</v>
      </c>
      <c r="BD96" s="402">
        <f t="shared" si="67"/>
        <v>-3.1054803475265066E-2</v>
      </c>
      <c r="BE96" s="95">
        <f t="shared" si="67"/>
        <v>-9.7703913397015202E-2</v>
      </c>
      <c r="BF96" s="253">
        <f t="shared" si="85"/>
        <v>0</v>
      </c>
      <c r="BG96" s="402">
        <f t="shared" si="85"/>
        <v>4.3954804281386185E-2</v>
      </c>
      <c r="BH96" s="95">
        <f t="shared" si="85"/>
        <v>0.16574995827887495</v>
      </c>
      <c r="BI96" s="253">
        <f t="shared" si="78"/>
        <v>1.6456128656331618E-2</v>
      </c>
      <c r="BJ96" s="402">
        <f t="shared" si="86"/>
        <v>-4.2766780245484609E-2</v>
      </c>
      <c r="BK96" s="85">
        <f t="shared" si="86"/>
        <v>-3.1835350953404944E-2</v>
      </c>
    </row>
    <row r="97" spans="2:63" x14ac:dyDescent="0.25">
      <c r="B97" s="81"/>
      <c r="C97" s="84" t="s">
        <v>59</v>
      </c>
      <c r="D97" s="442">
        <v>0.31</v>
      </c>
      <c r="E97" s="448">
        <v>0.31</v>
      </c>
      <c r="F97" s="623">
        <v>3.2935360000000004E-2</v>
      </c>
      <c r="G97" s="498">
        <f t="shared" si="130"/>
        <v>0.10624309677419357</v>
      </c>
      <c r="H97" s="442">
        <v>0.31</v>
      </c>
      <c r="I97" s="448">
        <v>0.36</v>
      </c>
      <c r="J97" s="623">
        <v>0.22161232</v>
      </c>
      <c r="K97" s="498">
        <f t="shared" si="131"/>
        <v>0.61558977777777779</v>
      </c>
      <c r="L97" s="442">
        <v>0.31</v>
      </c>
      <c r="M97" s="448">
        <v>0.33</v>
      </c>
      <c r="N97" s="623">
        <v>0.22150443</v>
      </c>
      <c r="O97" s="498">
        <f t="shared" si="132"/>
        <v>0.67122554545454538</v>
      </c>
      <c r="P97" s="442">
        <v>0.51</v>
      </c>
      <c r="Q97" s="448">
        <v>0.51</v>
      </c>
      <c r="R97" s="623">
        <v>3.2778359999999999E-2</v>
      </c>
      <c r="S97" s="498">
        <f t="shared" si="94"/>
        <v>6.4271294117647051E-2</v>
      </c>
      <c r="T97" s="442">
        <v>1.7</v>
      </c>
      <c r="U97" s="448">
        <v>1.7</v>
      </c>
      <c r="V97" s="623">
        <v>0.21704166</v>
      </c>
      <c r="W97" s="498">
        <f t="shared" si="90"/>
        <v>0.12767156470588237</v>
      </c>
      <c r="X97" s="442">
        <v>1.17</v>
      </c>
      <c r="Y97" s="448">
        <v>1.17</v>
      </c>
      <c r="Z97" s="448">
        <v>1.0901343899999998</v>
      </c>
      <c r="AA97" s="85">
        <f t="shared" si="133"/>
        <v>0.93173879487179478</v>
      </c>
      <c r="AB97" s="442">
        <v>1.17</v>
      </c>
      <c r="AC97" s="448">
        <v>1.17</v>
      </c>
      <c r="AD97" s="448">
        <v>0.73516093000000005</v>
      </c>
      <c r="AE97" s="85">
        <f t="shared" ref="AE97:AE110" si="140">AD97/AC97</f>
        <v>0.62834267521367526</v>
      </c>
      <c r="AF97" s="442">
        <v>1.17</v>
      </c>
      <c r="AG97" s="448">
        <v>1.37</v>
      </c>
      <c r="AH97" s="448">
        <v>1.27562208</v>
      </c>
      <c r="AI97" s="85">
        <f t="shared" si="134"/>
        <v>0.93111100729926999</v>
      </c>
      <c r="AJ97" s="442">
        <v>0.14499999999999999</v>
      </c>
      <c r="AK97" s="448">
        <v>0.14499999999999999</v>
      </c>
      <c r="AL97" s="448">
        <v>0.13566023999999999</v>
      </c>
      <c r="AM97" s="95">
        <f t="shared" si="135"/>
        <v>0.93558786206896549</v>
      </c>
      <c r="AN97" s="788">
        <f t="shared" si="54"/>
        <v>0</v>
      </c>
      <c r="AO97" s="253">
        <f t="shared" si="55"/>
        <v>-0.13888888888888887</v>
      </c>
      <c r="AP97" s="402">
        <f t="shared" si="56"/>
        <v>-0.85138299170371035</v>
      </c>
      <c r="AQ97" s="402">
        <f t="shared" si="57"/>
        <v>0</v>
      </c>
      <c r="AR97" s="253">
        <f t="shared" si="58"/>
        <v>9.0909090909090814E-2</v>
      </c>
      <c r="AS97" s="402">
        <f t="shared" si="59"/>
        <v>4.8707829455148764E-4</v>
      </c>
      <c r="AT97" s="402">
        <f t="shared" si="60"/>
        <v>-0.39215686274509803</v>
      </c>
      <c r="AU97" s="253">
        <f t="shared" si="61"/>
        <v>-0.3529411764705882</v>
      </c>
      <c r="AV97" s="253">
        <f t="shared" si="62"/>
        <v>5.7576422371344993</v>
      </c>
      <c r="AW97" s="402">
        <f t="shared" si="136"/>
        <v>-0.7</v>
      </c>
      <c r="AX97" s="253">
        <f t="shared" si="137"/>
        <v>-0.7</v>
      </c>
      <c r="AY97" s="253">
        <f t="shared" si="138"/>
        <v>-0.8489766434701983</v>
      </c>
      <c r="AZ97" s="253">
        <f t="shared" si="63"/>
        <v>0.45299145299145305</v>
      </c>
      <c r="BA97" s="253">
        <f t="shared" si="64"/>
        <v>0.45299145299145305</v>
      </c>
      <c r="BB97" s="253">
        <f t="shared" si="65"/>
        <v>-0.80090375829717653</v>
      </c>
      <c r="BC97" s="253">
        <f t="shared" si="139"/>
        <v>0</v>
      </c>
      <c r="BD97" s="402">
        <f t="shared" si="67"/>
        <v>0</v>
      </c>
      <c r="BE97" s="95">
        <f t="shared" si="67"/>
        <v>0.48285136697892761</v>
      </c>
      <c r="BF97" s="253">
        <f t="shared" si="85"/>
        <v>0</v>
      </c>
      <c r="BG97" s="402">
        <f t="shared" si="85"/>
        <v>-0.14598540145985414</v>
      </c>
      <c r="BH97" s="95">
        <f t="shared" si="85"/>
        <v>-0.42368437993798286</v>
      </c>
      <c r="BI97" s="253">
        <f t="shared" si="78"/>
        <v>7.068965517241379</v>
      </c>
      <c r="BJ97" s="402">
        <f t="shared" si="86"/>
        <v>8.4482758620689662</v>
      </c>
      <c r="BK97" s="85">
        <f t="shared" si="86"/>
        <v>8.4030651869700375</v>
      </c>
    </row>
    <row r="98" spans="2:63" x14ac:dyDescent="0.25">
      <c r="B98" s="81"/>
      <c r="C98" s="84" t="s">
        <v>60</v>
      </c>
      <c r="D98" s="442">
        <v>1.6687799999999999</v>
      </c>
      <c r="E98" s="448">
        <v>1.6877800000000001</v>
      </c>
      <c r="F98" s="623">
        <v>1.31747127</v>
      </c>
      <c r="G98" s="498">
        <f t="shared" si="130"/>
        <v>0.78059419474102065</v>
      </c>
      <c r="H98" s="442">
        <v>1.6687799999999999</v>
      </c>
      <c r="I98" s="448">
        <v>1.6687799999999999</v>
      </c>
      <c r="J98" s="623">
        <v>1.4498099499999999</v>
      </c>
      <c r="K98" s="498">
        <f t="shared" si="131"/>
        <v>0.86878435144237109</v>
      </c>
      <c r="L98" s="442">
        <v>1.6687799999999999</v>
      </c>
      <c r="M98" s="448">
        <v>1.6687799999999999</v>
      </c>
      <c r="N98" s="623">
        <v>1.2493035899999998</v>
      </c>
      <c r="O98" s="498">
        <f t="shared" si="132"/>
        <v>0.74863288749865164</v>
      </c>
      <c r="P98" s="442">
        <v>1.4510000000000001</v>
      </c>
      <c r="Q98" s="448">
        <v>1.4510000000000001</v>
      </c>
      <c r="R98" s="623">
        <v>1.1236879900000001</v>
      </c>
      <c r="S98" s="498">
        <f t="shared" si="94"/>
        <v>0.77442314955203306</v>
      </c>
      <c r="T98" s="442">
        <v>1.4510000000000001</v>
      </c>
      <c r="U98" s="448">
        <v>1.4510000000000001</v>
      </c>
      <c r="V98" s="623">
        <v>1.0819417199999999</v>
      </c>
      <c r="W98" s="498">
        <f t="shared" si="90"/>
        <v>0.74565246037215704</v>
      </c>
      <c r="X98" s="442">
        <v>1.06595</v>
      </c>
      <c r="Y98" s="448">
        <v>1.0869500000000001</v>
      </c>
      <c r="Z98" s="448">
        <v>0.89111991000000002</v>
      </c>
      <c r="AA98" s="85">
        <f t="shared" si="133"/>
        <v>0.81983523621141718</v>
      </c>
      <c r="AB98" s="442">
        <v>1.06595</v>
      </c>
      <c r="AC98" s="448">
        <v>1.0828147100000001</v>
      </c>
      <c r="AD98" s="448">
        <v>0.82289441000000008</v>
      </c>
      <c r="AE98" s="85">
        <f t="shared" si="140"/>
        <v>0.75995865442204791</v>
      </c>
      <c r="AF98" s="442">
        <v>1.06595</v>
      </c>
      <c r="AG98" s="448">
        <v>1.06595</v>
      </c>
      <c r="AH98" s="448">
        <v>0.75986603000000008</v>
      </c>
      <c r="AI98" s="85">
        <f t="shared" si="134"/>
        <v>0.71285335147051931</v>
      </c>
      <c r="AJ98" s="442">
        <v>0.95167999999999997</v>
      </c>
      <c r="AK98" s="448">
        <v>0.95167999999999997</v>
      </c>
      <c r="AL98" s="448">
        <v>0.80247270999999998</v>
      </c>
      <c r="AM98" s="95">
        <f t="shared" si="135"/>
        <v>0.84321695317753864</v>
      </c>
      <c r="AN98" s="788">
        <f t="shared" si="54"/>
        <v>0</v>
      </c>
      <c r="AO98" s="253">
        <f t="shared" si="55"/>
        <v>1.1385563105981692E-2</v>
      </c>
      <c r="AP98" s="402">
        <f t="shared" si="56"/>
        <v>-9.1280019150096148E-2</v>
      </c>
      <c r="AQ98" s="402">
        <f t="shared" si="57"/>
        <v>0</v>
      </c>
      <c r="AR98" s="253">
        <f t="shared" si="58"/>
        <v>0</v>
      </c>
      <c r="AS98" s="402">
        <f t="shared" si="59"/>
        <v>0.16049450398201459</v>
      </c>
      <c r="AT98" s="402">
        <f t="shared" si="60"/>
        <v>0.15008959338387309</v>
      </c>
      <c r="AU98" s="253">
        <f t="shared" si="61"/>
        <v>0.15008959338387309</v>
      </c>
      <c r="AV98" s="253">
        <f t="shared" si="62"/>
        <v>0.11178868255057145</v>
      </c>
      <c r="AW98" s="402">
        <f t="shared" si="136"/>
        <v>0</v>
      </c>
      <c r="AX98" s="253">
        <f t="shared" si="137"/>
        <v>0</v>
      </c>
      <c r="AY98" s="253">
        <f t="shared" si="138"/>
        <v>3.8584582910806138E-2</v>
      </c>
      <c r="AZ98" s="253">
        <f t="shared" si="63"/>
        <v>0.36122707444063995</v>
      </c>
      <c r="BA98" s="253">
        <f t="shared" si="64"/>
        <v>0.33492800956805735</v>
      </c>
      <c r="BB98" s="253">
        <f t="shared" si="65"/>
        <v>0.21413707387594993</v>
      </c>
      <c r="BC98" s="253">
        <f t="shared" si="139"/>
        <v>0</v>
      </c>
      <c r="BD98" s="402">
        <f t="shared" si="67"/>
        <v>3.819019045280622E-3</v>
      </c>
      <c r="BE98" s="95">
        <f t="shared" si="67"/>
        <v>8.2909179076814887E-2</v>
      </c>
      <c r="BF98" s="253">
        <f t="shared" si="85"/>
        <v>0</v>
      </c>
      <c r="BG98" s="402">
        <f t="shared" si="85"/>
        <v>1.582129555795311E-2</v>
      </c>
      <c r="BH98" s="95">
        <f t="shared" si="85"/>
        <v>8.294670048613699E-2</v>
      </c>
      <c r="BI98" s="253">
        <f t="shared" si="78"/>
        <v>0.12007187289845325</v>
      </c>
      <c r="BJ98" s="402">
        <f t="shared" si="86"/>
        <v>0.12007187289845325</v>
      </c>
      <c r="BK98" s="85">
        <f t="shared" si="86"/>
        <v>-5.3094241672093617E-2</v>
      </c>
    </row>
    <row r="99" spans="2:63" x14ac:dyDescent="0.25">
      <c r="B99" s="81"/>
      <c r="C99" s="84" t="s">
        <v>61</v>
      </c>
      <c r="D99" s="442">
        <v>58.852139999999999</v>
      </c>
      <c r="E99" s="448">
        <v>96.950640000000007</v>
      </c>
      <c r="F99" s="623">
        <v>40.987822849999993</v>
      </c>
      <c r="G99" s="498">
        <f t="shared" si="130"/>
        <v>0.42277000801645032</v>
      </c>
      <c r="H99" s="442">
        <v>58.852139999999999</v>
      </c>
      <c r="I99" s="448">
        <v>59.055229880000006</v>
      </c>
      <c r="J99" s="623">
        <v>28.397161920000002</v>
      </c>
      <c r="K99" s="498">
        <f t="shared" si="131"/>
        <v>0.48085769842405024</v>
      </c>
      <c r="L99" s="442">
        <v>58.852139999999999</v>
      </c>
      <c r="M99" s="448">
        <v>71.429154020000013</v>
      </c>
      <c r="N99" s="623">
        <v>59.128827149999999</v>
      </c>
      <c r="O99" s="498">
        <f t="shared" si="132"/>
        <v>0.82779682835728463</v>
      </c>
      <c r="P99" s="442">
        <v>70.455950000000001</v>
      </c>
      <c r="Q99" s="448">
        <v>69.880017580000001</v>
      </c>
      <c r="R99" s="623">
        <v>38.546098069999999</v>
      </c>
      <c r="S99" s="498">
        <f t="shared" si="94"/>
        <v>0.55160401220379884</v>
      </c>
      <c r="T99" s="442">
        <v>33.795909999999999</v>
      </c>
      <c r="U99" s="448">
        <v>32.737726380000005</v>
      </c>
      <c r="V99" s="623">
        <v>16.721299770000002</v>
      </c>
      <c r="W99" s="498">
        <f t="shared" si="90"/>
        <v>0.51076545682828201</v>
      </c>
      <c r="X99" s="442">
        <v>67.102599999999995</v>
      </c>
      <c r="Y99" s="448">
        <v>51.672600000000003</v>
      </c>
      <c r="Z99" s="448">
        <v>28.95301821</v>
      </c>
      <c r="AA99" s="85">
        <f t="shared" si="133"/>
        <v>0.56031665157162591</v>
      </c>
      <c r="AB99" s="442">
        <v>67.102599999999995</v>
      </c>
      <c r="AC99" s="448">
        <v>65.102599999999995</v>
      </c>
      <c r="AD99" s="448">
        <v>34.907711570000004</v>
      </c>
      <c r="AE99" s="85">
        <f t="shared" si="140"/>
        <v>0.53619535272016794</v>
      </c>
      <c r="AF99" s="442">
        <v>67.102599999999995</v>
      </c>
      <c r="AG99" s="448">
        <v>79.371457100000001</v>
      </c>
      <c r="AH99" s="448">
        <v>35.788165499999998</v>
      </c>
      <c r="AI99" s="85">
        <f t="shared" si="134"/>
        <v>0.45089465164927656</v>
      </c>
      <c r="AJ99" s="442">
        <v>25.418589999999998</v>
      </c>
      <c r="AK99" s="448">
        <v>54.613676310000002</v>
      </c>
      <c r="AL99" s="448">
        <v>38.015233030000005</v>
      </c>
      <c r="AM99" s="95">
        <f t="shared" si="135"/>
        <v>0.69607533494388196</v>
      </c>
      <c r="AN99" s="788">
        <f t="shared" si="54"/>
        <v>0</v>
      </c>
      <c r="AO99" s="253">
        <f t="shared" si="55"/>
        <v>0.64169439687227237</v>
      </c>
      <c r="AP99" s="402">
        <f t="shared" si="56"/>
        <v>0.44337743910712574</v>
      </c>
      <c r="AQ99" s="402">
        <f t="shared" si="57"/>
        <v>0</v>
      </c>
      <c r="AR99" s="253">
        <f t="shared" si="58"/>
        <v>-0.17323352501886463</v>
      </c>
      <c r="AS99" s="402">
        <f t="shared" si="59"/>
        <v>-0.5197408220534947</v>
      </c>
      <c r="AT99" s="402">
        <f t="shared" si="60"/>
        <v>-0.16469595541611465</v>
      </c>
      <c r="AU99" s="253">
        <f t="shared" si="61"/>
        <v>2.2168518177983151E-2</v>
      </c>
      <c r="AV99" s="253">
        <f t="shared" si="62"/>
        <v>0.53397698108435288</v>
      </c>
      <c r="AW99" s="402">
        <f t="shared" si="136"/>
        <v>1.0847478289532668</v>
      </c>
      <c r="AX99" s="253">
        <f t="shared" si="137"/>
        <v>1.1345409503663886</v>
      </c>
      <c r="AY99" s="253">
        <f t="shared" si="138"/>
        <v>1.3052094394693097</v>
      </c>
      <c r="AZ99" s="253">
        <f t="shared" si="63"/>
        <v>-0.49635468670364485</v>
      </c>
      <c r="BA99" s="253">
        <f t="shared" si="64"/>
        <v>-0.36643934348184526</v>
      </c>
      <c r="BB99" s="253">
        <f t="shared" si="65"/>
        <v>-0.42246781842506909</v>
      </c>
      <c r="BC99" s="253">
        <f t="shared" si="139"/>
        <v>0</v>
      </c>
      <c r="BD99" s="402">
        <f t="shared" si="67"/>
        <v>-0.20628976415688458</v>
      </c>
      <c r="BE99" s="95">
        <f t="shared" si="67"/>
        <v>-0.17058389370667082</v>
      </c>
      <c r="BF99" s="253">
        <f t="shared" si="85"/>
        <v>0</v>
      </c>
      <c r="BG99" s="402">
        <f t="shared" si="85"/>
        <v>-0.17977315298650356</v>
      </c>
      <c r="BH99" s="95">
        <f t="shared" si="85"/>
        <v>-2.4601817883065129E-2</v>
      </c>
      <c r="BI99" s="253">
        <f t="shared" si="78"/>
        <v>1.6399025280316495</v>
      </c>
      <c r="BJ99" s="402">
        <f t="shared" si="86"/>
        <v>0.45332565875018271</v>
      </c>
      <c r="BK99" s="85">
        <f t="shared" si="86"/>
        <v>-5.8583555919346844E-2</v>
      </c>
    </row>
    <row r="100" spans="2:63" x14ac:dyDescent="0.25">
      <c r="B100" s="81"/>
      <c r="C100" s="84" t="s">
        <v>62</v>
      </c>
      <c r="D100" s="322">
        <v>0</v>
      </c>
      <c r="E100" s="321">
        <v>0</v>
      </c>
      <c r="F100" s="7">
        <v>0</v>
      </c>
      <c r="G100" s="499">
        <v>0</v>
      </c>
      <c r="H100" s="322">
        <v>0</v>
      </c>
      <c r="I100" s="321">
        <v>0</v>
      </c>
      <c r="J100" s="7">
        <v>0</v>
      </c>
      <c r="K100" s="499">
        <v>0</v>
      </c>
      <c r="L100" s="322">
        <v>0</v>
      </c>
      <c r="M100" s="321">
        <v>0</v>
      </c>
      <c r="N100" s="7">
        <v>0</v>
      </c>
      <c r="O100" s="499">
        <v>0</v>
      </c>
      <c r="P100" s="322">
        <v>0</v>
      </c>
      <c r="Q100" s="321">
        <v>0</v>
      </c>
      <c r="R100" s="7">
        <v>0</v>
      </c>
      <c r="S100" s="499">
        <v>0</v>
      </c>
      <c r="T100" s="322">
        <v>0</v>
      </c>
      <c r="U100" s="321">
        <v>0</v>
      </c>
      <c r="V100" s="7">
        <v>0</v>
      </c>
      <c r="W100" s="499">
        <v>0</v>
      </c>
      <c r="X100" s="322">
        <v>0</v>
      </c>
      <c r="Y100" s="321">
        <v>0</v>
      </c>
      <c r="Z100" s="321">
        <v>0</v>
      </c>
      <c r="AA100" s="12">
        <v>0</v>
      </c>
      <c r="AB100" s="322">
        <v>0</v>
      </c>
      <c r="AC100" s="321">
        <v>0</v>
      </c>
      <c r="AD100" s="321">
        <v>0</v>
      </c>
      <c r="AE100" s="12">
        <v>0</v>
      </c>
      <c r="AF100" s="322">
        <v>0</v>
      </c>
      <c r="AG100" s="321">
        <v>0</v>
      </c>
      <c r="AH100" s="321">
        <v>0</v>
      </c>
      <c r="AI100" s="12">
        <v>0</v>
      </c>
      <c r="AJ100" s="322">
        <v>0</v>
      </c>
      <c r="AK100" s="321">
        <v>0</v>
      </c>
      <c r="AL100" s="321">
        <v>0</v>
      </c>
      <c r="AM100" s="6">
        <v>0</v>
      </c>
      <c r="AN100" s="322">
        <v>0</v>
      </c>
      <c r="AO100" s="321">
        <v>0</v>
      </c>
      <c r="AP100" s="6">
        <v>0</v>
      </c>
      <c r="AQ100" s="321">
        <v>0</v>
      </c>
      <c r="AR100" s="321">
        <v>0</v>
      </c>
      <c r="AS100" s="6">
        <v>0</v>
      </c>
      <c r="AT100" s="321">
        <v>0</v>
      </c>
      <c r="AU100" s="321">
        <v>0</v>
      </c>
      <c r="AV100" s="6">
        <v>0</v>
      </c>
      <c r="AW100" s="321">
        <v>0</v>
      </c>
      <c r="AX100" s="321">
        <v>0</v>
      </c>
      <c r="AY100" s="6">
        <v>0</v>
      </c>
      <c r="AZ100" s="7">
        <v>0</v>
      </c>
      <c r="BA100" s="321">
        <v>0</v>
      </c>
      <c r="BB100" s="6">
        <v>0</v>
      </c>
      <c r="BC100" s="7">
        <v>0</v>
      </c>
      <c r="BD100" s="321">
        <v>0</v>
      </c>
      <c r="BE100" s="6">
        <v>0</v>
      </c>
      <c r="BF100" s="7">
        <v>0</v>
      </c>
      <c r="BG100" s="321">
        <v>0</v>
      </c>
      <c r="BH100" s="6">
        <v>0</v>
      </c>
      <c r="BI100" s="7">
        <v>0</v>
      </c>
      <c r="BJ100" s="321">
        <v>0</v>
      </c>
      <c r="BK100" s="12">
        <v>0</v>
      </c>
    </row>
    <row r="101" spans="2:63" x14ac:dyDescent="0.25">
      <c r="B101" s="81"/>
      <c r="C101" s="111" t="s">
        <v>69</v>
      </c>
      <c r="D101" s="443">
        <f>SUM(D95:D100)</f>
        <v>195.51839999999999</v>
      </c>
      <c r="E101" s="449">
        <f>SUM(E95:E100)</f>
        <v>242.53002808000002</v>
      </c>
      <c r="F101" s="624">
        <f>SUM(F95:F100)</f>
        <v>173.75817595000001</v>
      </c>
      <c r="G101" s="628">
        <f t="shared" ref="G101:G102" si="141">F101/E101</f>
        <v>0.71643984592573751</v>
      </c>
      <c r="H101" s="443">
        <f>SUM(H95:H100)</f>
        <v>195.51839999999999</v>
      </c>
      <c r="I101" s="449">
        <f>SUM(I95:I100)</f>
        <v>202.73046278000001</v>
      </c>
      <c r="J101" s="624">
        <f>SUM(J95:J100)</f>
        <v>146.72987248000004</v>
      </c>
      <c r="K101" s="628">
        <f t="shared" ref="K101:K102" si="142">J101/I101</f>
        <v>0.72376825104586795</v>
      </c>
      <c r="L101" s="443">
        <f>SUM(L95:L100)</f>
        <v>195.51839999999999</v>
      </c>
      <c r="M101" s="449">
        <f>SUM(M95:M100)</f>
        <v>228.57893612000004</v>
      </c>
      <c r="N101" s="624">
        <f>SUM(N95:N100)</f>
        <v>173.10793338000002</v>
      </c>
      <c r="O101" s="628">
        <f t="shared" ref="O101:O102" si="143">N101/M101</f>
        <v>0.7573223338878492</v>
      </c>
      <c r="P101" s="443">
        <f>SUM(P95:P100)</f>
        <v>194.37716999999998</v>
      </c>
      <c r="Q101" s="449">
        <f>SUM(Q95:Q100)</f>
        <v>197.07277858</v>
      </c>
      <c r="R101" s="624">
        <f>SUM(R95:R100)</f>
        <v>146.50310694999996</v>
      </c>
      <c r="S101" s="628">
        <f t="shared" ref="S101:S118" si="144">R101/Q101</f>
        <v>0.74339595760318711</v>
      </c>
      <c r="T101" s="443">
        <f>SUM(T95:T100)</f>
        <v>153.27939000000001</v>
      </c>
      <c r="U101" s="449">
        <f>SUM(U95:U100)</f>
        <v>152.48744637999999</v>
      </c>
      <c r="V101" s="624">
        <f>SUM(V95:V100)</f>
        <v>118.67025496000001</v>
      </c>
      <c r="W101" s="628">
        <f t="shared" ref="W101:W118" si="145">V101/U101</f>
        <v>0.77822966924288794</v>
      </c>
      <c r="X101" s="443">
        <f>SUM(X95:X100)</f>
        <v>188.18186</v>
      </c>
      <c r="Y101" s="449">
        <f>SUM(Y95:Y100)</f>
        <v>166.29129134999999</v>
      </c>
      <c r="Z101" s="449">
        <f>SUM(Z95:Z100)</f>
        <v>130.00554844999999</v>
      </c>
      <c r="AA101" s="382">
        <f t="shared" ref="AA101:AA118" si="146">Z101/Y101</f>
        <v>0.78179408791992644</v>
      </c>
      <c r="AB101" s="443">
        <f>SUM(AB95:AB100)</f>
        <v>188.18186</v>
      </c>
      <c r="AC101" s="449">
        <f>SUM(AC95:AC100)</f>
        <v>188.26635156999998</v>
      </c>
      <c r="AD101" s="449">
        <f>SUM(AD95:AD100)</f>
        <v>138.93017047000001</v>
      </c>
      <c r="AE101" s="382">
        <f>AD101/AC101</f>
        <v>0.73794477510944856</v>
      </c>
      <c r="AF101" s="443">
        <f>SUM(AF95:AF100)</f>
        <v>188.18186</v>
      </c>
      <c r="AG101" s="449">
        <f>SUM(AG95:AG100)</f>
        <v>200.7129731</v>
      </c>
      <c r="AH101" s="449">
        <f>SUM(AH95:AH100)</f>
        <v>133.21813087000001</v>
      </c>
      <c r="AI101" s="382">
        <f t="shared" ref="AI101:AI112" si="147">AH101/AG101</f>
        <v>0.66372456554478698</v>
      </c>
      <c r="AJ101" s="443">
        <f>SUM(AJ95:AJ100)</f>
        <v>136.90959999999998</v>
      </c>
      <c r="AK101" s="449">
        <f>SUM(AK95:AK100)</f>
        <v>168.82321296999999</v>
      </c>
      <c r="AL101" s="449">
        <f>SUM(AL95:AL100)</f>
        <v>134.92945323000001</v>
      </c>
      <c r="AM101" s="387">
        <f t="shared" ref="AM101:AM112" si="148">AL101/AK101</f>
        <v>0.79923519317202585</v>
      </c>
      <c r="AN101" s="832">
        <f t="shared" si="54"/>
        <v>0</v>
      </c>
      <c r="AO101" s="386">
        <f t="shared" si="55"/>
        <v>0.19631763650236367</v>
      </c>
      <c r="AP101" s="454">
        <f t="shared" si="56"/>
        <v>0.1842045045986396</v>
      </c>
      <c r="AQ101" s="454">
        <f t="shared" si="57"/>
        <v>0</v>
      </c>
      <c r="AR101" s="386">
        <f t="shared" si="58"/>
        <v>-0.11308335658028446</v>
      </c>
      <c r="AS101" s="454">
        <f t="shared" si="59"/>
        <v>-0.15237927219716646</v>
      </c>
      <c r="AT101" s="454">
        <f t="shared" si="60"/>
        <v>5.8712141966055344E-3</v>
      </c>
      <c r="AU101" s="386">
        <f t="shared" si="61"/>
        <v>0.15987067197720753</v>
      </c>
      <c r="AV101" s="386">
        <f t="shared" si="62"/>
        <v>0.18159905945940122</v>
      </c>
      <c r="AW101" s="454">
        <f>(P101-T101)/T101</f>
        <v>0.26812332695217517</v>
      </c>
      <c r="AX101" s="386">
        <f t="shared" si="137"/>
        <v>0.29238690304310683</v>
      </c>
      <c r="AY101" s="386">
        <f t="shared" si="138"/>
        <v>0.23453941343078369</v>
      </c>
      <c r="AZ101" s="386">
        <f t="shared" si="63"/>
        <v>-0.18547202158592754</v>
      </c>
      <c r="BA101" s="386">
        <f t="shared" si="64"/>
        <v>-8.301002931624657E-2</v>
      </c>
      <c r="BB101" s="386">
        <f t="shared" si="65"/>
        <v>-8.7190843968936657E-2</v>
      </c>
      <c r="BC101" s="386">
        <f t="shared" ref="BC101:BC118" si="149">(X101-AB101)/AB101</f>
        <v>0</v>
      </c>
      <c r="BD101" s="454">
        <f t="shared" si="67"/>
        <v>-0.11672324893293193</v>
      </c>
      <c r="BE101" s="387">
        <f t="shared" si="67"/>
        <v>-6.4238185196261316E-2</v>
      </c>
      <c r="BF101" s="386">
        <f>(AB101-AF101)/AF101</f>
        <v>0</v>
      </c>
      <c r="BG101" s="454">
        <f>(AC101-AG101)/AG101</f>
        <v>-6.2012043057121234E-2</v>
      </c>
      <c r="BH101" s="387">
        <f>(AD101-AH101)/AH101</f>
        <v>4.287734381721698E-2</v>
      </c>
      <c r="BI101" s="386">
        <f>(AF101-AJ101)/AJ101</f>
        <v>0.37449718646464547</v>
      </c>
      <c r="BJ101" s="454">
        <f>(AG101-AK101)/AK101</f>
        <v>0.18889440361300816</v>
      </c>
      <c r="BK101" s="382">
        <f>(AH101-AL101)/AL101</f>
        <v>-1.2683089711205501E-2</v>
      </c>
    </row>
    <row r="102" spans="2:63" x14ac:dyDescent="0.25">
      <c r="B102" s="81"/>
      <c r="C102" s="84" t="s">
        <v>64</v>
      </c>
      <c r="D102" s="442">
        <v>0.25</v>
      </c>
      <c r="E102" s="448">
        <v>0.25</v>
      </c>
      <c r="F102" s="623">
        <v>0.11816212</v>
      </c>
      <c r="G102" s="498">
        <f t="shared" si="141"/>
        <v>0.47264847999999998</v>
      </c>
      <c r="H102" s="442">
        <v>0.25</v>
      </c>
      <c r="I102" s="448">
        <v>0.25000000999999999</v>
      </c>
      <c r="J102" s="623">
        <v>9.7658700000000001E-2</v>
      </c>
      <c r="K102" s="498">
        <f t="shared" si="142"/>
        <v>0.39063478437460863</v>
      </c>
      <c r="L102" s="442">
        <v>0.25</v>
      </c>
      <c r="M102" s="448">
        <v>0.25</v>
      </c>
      <c r="N102" s="623">
        <v>0.19851786999999999</v>
      </c>
      <c r="O102" s="498">
        <f t="shared" si="143"/>
        <v>0.79407147999999994</v>
      </c>
      <c r="P102" s="442">
        <v>0.25</v>
      </c>
      <c r="Q102" s="448">
        <v>0.25</v>
      </c>
      <c r="R102" s="623">
        <v>6.5424960000000004E-2</v>
      </c>
      <c r="S102" s="498">
        <f t="shared" si="144"/>
        <v>0.26169984000000002</v>
      </c>
      <c r="T102" s="442">
        <v>0.25</v>
      </c>
      <c r="U102" s="448">
        <v>0.25</v>
      </c>
      <c r="V102" s="623">
        <v>6.2312529999999998E-2</v>
      </c>
      <c r="W102" s="498">
        <f t="shared" si="145"/>
        <v>0.24925011999999999</v>
      </c>
      <c r="X102" s="442">
        <v>0.32</v>
      </c>
      <c r="Y102" s="448">
        <v>0.32</v>
      </c>
      <c r="Z102" s="448">
        <v>0.11554814999999999</v>
      </c>
      <c r="AA102" s="85">
        <f t="shared" si="146"/>
        <v>0.36108796874999993</v>
      </c>
      <c r="AB102" s="442">
        <v>0.32</v>
      </c>
      <c r="AC102" s="448">
        <v>0.32</v>
      </c>
      <c r="AD102" s="448">
        <v>0.11481711</v>
      </c>
      <c r="AE102" s="85">
        <f t="shared" si="140"/>
        <v>0.35880346874999997</v>
      </c>
      <c r="AF102" s="442">
        <v>0.32</v>
      </c>
      <c r="AG102" s="448">
        <v>0.32</v>
      </c>
      <c r="AH102" s="448">
        <v>0.13123000000000001</v>
      </c>
      <c r="AI102" s="85">
        <f t="shared" si="147"/>
        <v>0.41009375000000003</v>
      </c>
      <c r="AJ102" s="442">
        <v>0.2</v>
      </c>
      <c r="AK102" s="448">
        <v>0.2</v>
      </c>
      <c r="AL102" s="448">
        <v>0.14056315999999999</v>
      </c>
      <c r="AM102" s="95">
        <f t="shared" si="148"/>
        <v>0.70281579999999988</v>
      </c>
      <c r="AN102" s="788">
        <f t="shared" ref="AN102:AN167" si="150">(D102-H102)/H102</f>
        <v>0</v>
      </c>
      <c r="AO102" s="253">
        <f t="shared" ref="AO102:AO167" si="151">(E102-I102)/I102</f>
        <v>-3.9999998378945832E-8</v>
      </c>
      <c r="AP102" s="402">
        <f t="shared" ref="AP102:AP167" si="152">(F102-J102)/J102</f>
        <v>0.2099497535805821</v>
      </c>
      <c r="AQ102" s="402">
        <f t="shared" ref="AQ102:AQ167" si="153">(H102-L102)/L102</f>
        <v>0</v>
      </c>
      <c r="AR102" s="253">
        <f t="shared" ref="AR102:AR167" si="154">(I102-M102)/M102</f>
        <v>3.9999999978945766E-8</v>
      </c>
      <c r="AS102" s="402">
        <f t="shared" ref="AS102:AS167" si="155">(J102-N102)/N102</f>
        <v>-0.50806091159450784</v>
      </c>
      <c r="AT102" s="402">
        <f t="shared" ref="AT102:AT167" si="156">(L102-P102)/P102</f>
        <v>0</v>
      </c>
      <c r="AU102" s="253">
        <f t="shared" ref="AU102:AU167" si="157">(M102-Q102)/Q102</f>
        <v>0</v>
      </c>
      <c r="AV102" s="253">
        <f t="shared" ref="AV102:AV167" si="158">(N102-R102)/R102</f>
        <v>2.0342833988740683</v>
      </c>
      <c r="AW102" s="402">
        <f>(P102-T102)/T102</f>
        <v>0</v>
      </c>
      <c r="AX102" s="253">
        <f t="shared" si="137"/>
        <v>0</v>
      </c>
      <c r="AY102" s="253">
        <f t="shared" si="138"/>
        <v>4.9948702131016126E-2</v>
      </c>
      <c r="AZ102" s="253">
        <f t="shared" si="63"/>
        <v>-0.21875000000000003</v>
      </c>
      <c r="BA102" s="253">
        <f t="shared" si="64"/>
        <v>-0.21875000000000003</v>
      </c>
      <c r="BB102" s="253">
        <f t="shared" si="65"/>
        <v>-0.46072239148787753</v>
      </c>
      <c r="BC102" s="253">
        <f t="shared" si="149"/>
        <v>0</v>
      </c>
      <c r="BD102" s="402">
        <f t="shared" si="67"/>
        <v>0</v>
      </c>
      <c r="BE102" s="95">
        <f t="shared" si="67"/>
        <v>6.3669953023550961E-3</v>
      </c>
      <c r="BF102" s="253">
        <f t="shared" ref="BF102:BH120" si="159">(AB102-AF102)/AF102</f>
        <v>0</v>
      </c>
      <c r="BG102" s="402">
        <f t="shared" si="159"/>
        <v>0</v>
      </c>
      <c r="BH102" s="95">
        <f t="shared" si="159"/>
        <v>-0.1250696487083747</v>
      </c>
      <c r="BI102" s="253">
        <f>(AF102-AJ102)/AJ102</f>
        <v>0.6</v>
      </c>
      <c r="BJ102" s="402">
        <f t="shared" ref="BJ102:BK120" si="160">(AG102-AK102)/AK102</f>
        <v>0.6</v>
      </c>
      <c r="BK102" s="85">
        <f t="shared" si="160"/>
        <v>-6.6398336520038251E-2</v>
      </c>
    </row>
    <row r="103" spans="2:63" x14ac:dyDescent="0.25">
      <c r="B103" s="81"/>
      <c r="C103" s="84" t="s">
        <v>65</v>
      </c>
      <c r="D103" s="9">
        <v>0</v>
      </c>
      <c r="E103" s="7">
        <v>0</v>
      </c>
      <c r="F103" s="321">
        <v>0</v>
      </c>
      <c r="G103" s="499">
        <v>0</v>
      </c>
      <c r="H103" s="9">
        <v>0</v>
      </c>
      <c r="I103" s="7">
        <v>0</v>
      </c>
      <c r="J103" s="321">
        <v>0</v>
      </c>
      <c r="K103" s="499">
        <v>0</v>
      </c>
      <c r="L103" s="9">
        <v>0</v>
      </c>
      <c r="M103" s="7">
        <v>0</v>
      </c>
      <c r="N103" s="321">
        <v>0</v>
      </c>
      <c r="O103" s="499">
        <v>0</v>
      </c>
      <c r="P103" s="9">
        <v>0</v>
      </c>
      <c r="Q103" s="7">
        <v>0</v>
      </c>
      <c r="R103" s="321">
        <v>0</v>
      </c>
      <c r="S103" s="499">
        <v>0</v>
      </c>
      <c r="T103" s="442">
        <v>0.62</v>
      </c>
      <c r="U103" s="448">
        <v>0.62</v>
      </c>
      <c r="V103" s="623">
        <v>0.26134246</v>
      </c>
      <c r="W103" s="498">
        <f t="shared" si="145"/>
        <v>0.42152009677419355</v>
      </c>
      <c r="X103" s="442">
        <v>0.62</v>
      </c>
      <c r="Y103" s="448">
        <v>11.82</v>
      </c>
      <c r="Z103" s="448">
        <v>11.420394589999999</v>
      </c>
      <c r="AA103" s="85">
        <f t="shared" si="146"/>
        <v>0.96619243570219959</v>
      </c>
      <c r="AB103" s="442">
        <v>0.62</v>
      </c>
      <c r="AC103" s="448">
        <v>0.62</v>
      </c>
      <c r="AD103" s="448">
        <v>0.45936769999999999</v>
      </c>
      <c r="AE103" s="85">
        <f t="shared" si="140"/>
        <v>0.74091564516129027</v>
      </c>
      <c r="AF103" s="442">
        <v>0.62</v>
      </c>
      <c r="AG103" s="448">
        <v>0.62</v>
      </c>
      <c r="AH103" s="448">
        <v>0.12236860000000001</v>
      </c>
      <c r="AI103" s="85">
        <f t="shared" si="147"/>
        <v>0.19736870967741937</v>
      </c>
      <c r="AJ103" s="442">
        <v>0.3</v>
      </c>
      <c r="AK103" s="448">
        <v>0.3</v>
      </c>
      <c r="AL103" s="448">
        <v>0.20793785999999997</v>
      </c>
      <c r="AM103" s="95">
        <f t="shared" si="148"/>
        <v>0.69312619999999991</v>
      </c>
      <c r="AN103" s="322">
        <v>0</v>
      </c>
      <c r="AO103" s="321">
        <v>0</v>
      </c>
      <c r="AP103" s="6">
        <v>0</v>
      </c>
      <c r="AQ103" s="321">
        <v>0</v>
      </c>
      <c r="AR103" s="321">
        <v>0</v>
      </c>
      <c r="AS103" s="6">
        <v>0</v>
      </c>
      <c r="AT103" s="321">
        <v>0</v>
      </c>
      <c r="AU103" s="321">
        <v>0</v>
      </c>
      <c r="AV103" s="6">
        <v>0</v>
      </c>
      <c r="AW103" s="402">
        <f>(P103-T103)/T103</f>
        <v>-1</v>
      </c>
      <c r="AX103" s="253">
        <f t="shared" si="137"/>
        <v>-1</v>
      </c>
      <c r="AY103" s="253">
        <f t="shared" si="138"/>
        <v>-1</v>
      </c>
      <c r="AZ103" s="253">
        <f t="shared" ref="AZ103:AZ173" si="161">(T103-X103)/X103</f>
        <v>0</v>
      </c>
      <c r="BA103" s="253">
        <f t="shared" ref="BA103:BA173" si="162">(U103-Y103)/Y103</f>
        <v>-0.94754653130287658</v>
      </c>
      <c r="BB103" s="253">
        <f t="shared" ref="BB103:BB173" si="163">(V103-Z103)/Z103</f>
        <v>-0.97711616197317397</v>
      </c>
      <c r="BC103" s="253">
        <f t="shared" si="149"/>
        <v>0</v>
      </c>
      <c r="BD103" s="402">
        <f t="shared" si="67"/>
        <v>18.06451612903226</v>
      </c>
      <c r="BE103" s="95">
        <f t="shared" si="67"/>
        <v>23.861117988922597</v>
      </c>
      <c r="BF103" s="253">
        <f t="shared" si="159"/>
        <v>0</v>
      </c>
      <c r="BG103" s="402">
        <f t="shared" si="159"/>
        <v>0</v>
      </c>
      <c r="BH103" s="95">
        <f t="shared" si="159"/>
        <v>2.7539671124782008</v>
      </c>
      <c r="BI103" s="253">
        <f>(AF103-AJ103)/AJ103</f>
        <v>1.0666666666666667</v>
      </c>
      <c r="BJ103" s="402">
        <f t="shared" si="160"/>
        <v>1.0666666666666667</v>
      </c>
      <c r="BK103" s="85">
        <f t="shared" si="160"/>
        <v>-0.4115136127687376</v>
      </c>
    </row>
    <row r="104" spans="2:63" ht="15.75" thickBot="1" x14ac:dyDescent="0.3">
      <c r="B104" s="82"/>
      <c r="C104" s="112" t="s">
        <v>70</v>
      </c>
      <c r="D104" s="444">
        <f>SUM(D102:D103)</f>
        <v>0.25</v>
      </c>
      <c r="E104" s="450">
        <f>SUM(E102:E103)</f>
        <v>0.25</v>
      </c>
      <c r="F104" s="625">
        <f>SUM(F102:F103)</f>
        <v>0.11816212</v>
      </c>
      <c r="G104" s="556">
        <f t="shared" ref="G104:G105" si="164">F104/E104</f>
        <v>0.47264847999999998</v>
      </c>
      <c r="H104" s="444">
        <f>SUM(H102:H103)</f>
        <v>0.25</v>
      </c>
      <c r="I104" s="450">
        <f>SUM(I102:I103)</f>
        <v>0.25000000999999999</v>
      </c>
      <c r="J104" s="625">
        <f>SUM(J102:J103)</f>
        <v>9.7658700000000001E-2</v>
      </c>
      <c r="K104" s="556">
        <f t="shared" ref="K104:K118" si="165">J104/I104</f>
        <v>0.39063478437460863</v>
      </c>
      <c r="L104" s="444">
        <f>SUM(L102:L103)</f>
        <v>0.25</v>
      </c>
      <c r="M104" s="450">
        <f>SUM(M102:M103)</f>
        <v>0.25</v>
      </c>
      <c r="N104" s="625">
        <f>SUM(N102:N103)</f>
        <v>0.19851786999999999</v>
      </c>
      <c r="O104" s="556">
        <f t="shared" ref="O104:O105" si="166">N104/M104</f>
        <v>0.79407147999999994</v>
      </c>
      <c r="P104" s="444">
        <f>SUM(P102:P103)</f>
        <v>0.25</v>
      </c>
      <c r="Q104" s="450">
        <f>SUM(Q102:Q103)</f>
        <v>0.25</v>
      </c>
      <c r="R104" s="625">
        <f>SUM(R102:R103)</f>
        <v>6.5424960000000004E-2</v>
      </c>
      <c r="S104" s="556">
        <f t="shared" si="144"/>
        <v>0.26169984000000002</v>
      </c>
      <c r="T104" s="444">
        <f>SUM(T102:T103)</f>
        <v>0.87</v>
      </c>
      <c r="U104" s="450">
        <f>SUM(U102:U103)</f>
        <v>0.87</v>
      </c>
      <c r="V104" s="625">
        <f>SUM(V102:V103)</f>
        <v>0.32365498999999998</v>
      </c>
      <c r="W104" s="556">
        <f t="shared" si="145"/>
        <v>0.37201722988505742</v>
      </c>
      <c r="X104" s="444">
        <f>SUM(X102:X103)</f>
        <v>0.94</v>
      </c>
      <c r="Y104" s="450">
        <f>SUM(Y102:Y103)</f>
        <v>12.14</v>
      </c>
      <c r="Z104" s="450">
        <f>SUM(Z102:Z103)</f>
        <v>11.535942739999999</v>
      </c>
      <c r="AA104" s="383">
        <f t="shared" si="146"/>
        <v>0.95024240032948915</v>
      </c>
      <c r="AB104" s="444">
        <f>SUM(AB102:AB103)</f>
        <v>0.94</v>
      </c>
      <c r="AC104" s="450">
        <f>SUM(AC102:AC103)</f>
        <v>0.94</v>
      </c>
      <c r="AD104" s="450">
        <f>SUM(AD102:AD103)</f>
        <v>0.57418480999999999</v>
      </c>
      <c r="AE104" s="383">
        <f t="shared" si="140"/>
        <v>0.61083490425531917</v>
      </c>
      <c r="AF104" s="444">
        <f>SUM(AF102:AF103)</f>
        <v>0.94</v>
      </c>
      <c r="AG104" s="450">
        <f>SUM(AG102:AG103)</f>
        <v>0.94</v>
      </c>
      <c r="AH104" s="450">
        <f>SUM(AH102:AH103)</f>
        <v>0.25359860000000001</v>
      </c>
      <c r="AI104" s="383">
        <f t="shared" si="147"/>
        <v>0.26978574468085109</v>
      </c>
      <c r="AJ104" s="444">
        <f>SUM(AJ102:AJ103)</f>
        <v>0.5</v>
      </c>
      <c r="AK104" s="450">
        <f>SUM(AK102:AK103)</f>
        <v>0.5</v>
      </c>
      <c r="AL104" s="450">
        <f>SUM(AL102:AL103)</f>
        <v>0.34850101999999994</v>
      </c>
      <c r="AM104" s="389">
        <f t="shared" si="148"/>
        <v>0.69700203999999988</v>
      </c>
      <c r="AN104" s="789">
        <f t="shared" si="150"/>
        <v>0</v>
      </c>
      <c r="AO104" s="388">
        <f t="shared" si="151"/>
        <v>-3.9999998378945832E-8</v>
      </c>
      <c r="AP104" s="455">
        <f t="shared" si="152"/>
        <v>0.2099497535805821</v>
      </c>
      <c r="AQ104" s="455">
        <f t="shared" si="153"/>
        <v>0</v>
      </c>
      <c r="AR104" s="388">
        <f t="shared" si="154"/>
        <v>3.9999999978945766E-8</v>
      </c>
      <c r="AS104" s="455">
        <f t="shared" si="155"/>
        <v>-0.50806091159450784</v>
      </c>
      <c r="AT104" s="455">
        <f t="shared" si="156"/>
        <v>0</v>
      </c>
      <c r="AU104" s="388">
        <f t="shared" si="157"/>
        <v>0</v>
      </c>
      <c r="AV104" s="388">
        <f t="shared" si="158"/>
        <v>2.0342833988740683</v>
      </c>
      <c r="AW104" s="455">
        <f>(P104-T104)/T104</f>
        <v>-0.71264367816091956</v>
      </c>
      <c r="AX104" s="388">
        <f t="shared" si="137"/>
        <v>-0.71264367816091956</v>
      </c>
      <c r="AY104" s="388">
        <f t="shared" si="138"/>
        <v>-0.79785585879581222</v>
      </c>
      <c r="AZ104" s="388">
        <f t="shared" si="161"/>
        <v>-7.4468085106382934E-2</v>
      </c>
      <c r="BA104" s="388">
        <f t="shared" si="162"/>
        <v>-0.9283360790774301</v>
      </c>
      <c r="BB104" s="388">
        <f t="shared" si="163"/>
        <v>-0.97194377630900064</v>
      </c>
      <c r="BC104" s="388">
        <f t="shared" si="149"/>
        <v>0</v>
      </c>
      <c r="BD104" s="455">
        <f t="shared" si="67"/>
        <v>11.914893617021278</v>
      </c>
      <c r="BE104" s="389">
        <f t="shared" si="67"/>
        <v>19.090992549942239</v>
      </c>
      <c r="BF104" s="388">
        <f t="shared" si="159"/>
        <v>0</v>
      </c>
      <c r="BG104" s="455">
        <f t="shared" si="159"/>
        <v>0</v>
      </c>
      <c r="BH104" s="389">
        <f t="shared" si="159"/>
        <v>1.2641481853606447</v>
      </c>
      <c r="BI104" s="388">
        <f>(AF104-AJ104)/AJ104</f>
        <v>0.87999999999999989</v>
      </c>
      <c r="BJ104" s="455">
        <f t="shared" si="160"/>
        <v>0.87999999999999989</v>
      </c>
      <c r="BK104" s="383">
        <f t="shared" si="160"/>
        <v>-0.27231604659291941</v>
      </c>
    </row>
    <row r="105" spans="2:63" x14ac:dyDescent="0.25">
      <c r="B105" s="109" t="s">
        <v>380</v>
      </c>
      <c r="C105" s="110" t="s">
        <v>382</v>
      </c>
      <c r="D105" s="798">
        <v>0</v>
      </c>
      <c r="E105" s="799">
        <f>E109</f>
        <v>2.10910223</v>
      </c>
      <c r="F105" s="800">
        <f>F109</f>
        <v>0.58823544000000005</v>
      </c>
      <c r="G105" s="365">
        <f t="shared" si="164"/>
        <v>0.27890323742154505</v>
      </c>
      <c r="H105" s="798">
        <v>0</v>
      </c>
      <c r="I105" s="799">
        <f>I106+I108</f>
        <v>2.9270189599999998</v>
      </c>
      <c r="J105" s="800">
        <f>J106+J108</f>
        <v>0.60178981999999992</v>
      </c>
      <c r="K105" s="365">
        <f t="shared" si="165"/>
        <v>0.20559819674007165</v>
      </c>
      <c r="L105" s="798">
        <v>0</v>
      </c>
      <c r="M105" s="799">
        <f>M106+M108</f>
        <v>3.4379850999999997</v>
      </c>
      <c r="N105" s="800">
        <f>N106+N108</f>
        <v>0.51094722999999997</v>
      </c>
      <c r="O105" s="365">
        <f t="shared" si="166"/>
        <v>0.14861822117844548</v>
      </c>
      <c r="P105" s="798">
        <v>0</v>
      </c>
      <c r="Q105" s="799">
        <v>0.75306176000000002</v>
      </c>
      <c r="R105" s="800">
        <v>0</v>
      </c>
      <c r="S105" s="365">
        <f t="shared" si="144"/>
        <v>0</v>
      </c>
      <c r="T105" s="577">
        <v>0</v>
      </c>
      <c r="U105" s="578">
        <v>0</v>
      </c>
      <c r="V105" s="576">
        <v>0</v>
      </c>
      <c r="W105" s="546">
        <v>0</v>
      </c>
      <c r="X105" s="577">
        <v>0</v>
      </c>
      <c r="Y105" s="578">
        <v>0</v>
      </c>
      <c r="Z105" s="576">
        <v>0</v>
      </c>
      <c r="AA105" s="546">
        <v>0</v>
      </c>
      <c r="AB105" s="577">
        <v>0</v>
      </c>
      <c r="AC105" s="578">
        <v>0</v>
      </c>
      <c r="AD105" s="576">
        <v>0</v>
      </c>
      <c r="AE105" s="546">
        <v>0</v>
      </c>
      <c r="AF105" s="577">
        <v>0</v>
      </c>
      <c r="AG105" s="578">
        <v>0</v>
      </c>
      <c r="AH105" s="576">
        <v>0</v>
      </c>
      <c r="AI105" s="546">
        <v>0</v>
      </c>
      <c r="AJ105" s="577">
        <v>0</v>
      </c>
      <c r="AK105" s="576">
        <v>0</v>
      </c>
      <c r="AL105" s="576">
        <v>0</v>
      </c>
      <c r="AM105" s="578">
        <v>0</v>
      </c>
      <c r="AN105" s="884">
        <v>0</v>
      </c>
      <c r="AO105" s="376">
        <f t="shared" si="151"/>
        <v>-0.27943677208021911</v>
      </c>
      <c r="AP105" s="453">
        <f t="shared" si="152"/>
        <v>-2.2523445145682039E-2</v>
      </c>
      <c r="AQ105" s="576">
        <v>0</v>
      </c>
      <c r="AR105" s="376">
        <f t="shared" si="154"/>
        <v>-0.14862372149315012</v>
      </c>
      <c r="AS105" s="453">
        <f t="shared" si="155"/>
        <v>0.17779250902289842</v>
      </c>
      <c r="AT105" s="576">
        <v>0</v>
      </c>
      <c r="AU105" s="376">
        <f t="shared" si="157"/>
        <v>3.5653428212846707</v>
      </c>
      <c r="AV105" s="578">
        <v>0</v>
      </c>
      <c r="AW105" s="576">
        <v>0</v>
      </c>
      <c r="AX105" s="578">
        <v>0</v>
      </c>
      <c r="AY105" s="578">
        <v>0</v>
      </c>
      <c r="AZ105" s="578">
        <v>0</v>
      </c>
      <c r="BA105" s="578">
        <v>0</v>
      </c>
      <c r="BB105" s="578">
        <v>0</v>
      </c>
      <c r="BC105" s="578">
        <v>0</v>
      </c>
      <c r="BD105" s="578">
        <v>0</v>
      </c>
      <c r="BE105" s="578">
        <v>0</v>
      </c>
      <c r="BF105" s="576">
        <v>0</v>
      </c>
      <c r="BG105" s="578">
        <v>0</v>
      </c>
      <c r="BH105" s="576">
        <v>0</v>
      </c>
      <c r="BI105" s="578">
        <v>0</v>
      </c>
      <c r="BJ105" s="578">
        <v>0</v>
      </c>
      <c r="BK105" s="546">
        <v>0</v>
      </c>
    </row>
    <row r="106" spans="2:63" x14ac:dyDescent="0.25">
      <c r="B106" s="81"/>
      <c r="C106" s="84" t="s">
        <v>57</v>
      </c>
      <c r="D106" s="322">
        <v>0</v>
      </c>
      <c r="E106" s="7">
        <v>0</v>
      </c>
      <c r="F106" s="7">
        <v>0</v>
      </c>
      <c r="G106" s="499"/>
      <c r="H106" s="322">
        <v>0</v>
      </c>
      <c r="I106" s="321">
        <v>0.67877317000000004</v>
      </c>
      <c r="J106" s="7">
        <v>0</v>
      </c>
      <c r="K106" s="499"/>
      <c r="L106" s="322">
        <v>0</v>
      </c>
      <c r="M106" s="321">
        <v>0.67877318000000009</v>
      </c>
      <c r="N106" s="7">
        <v>0</v>
      </c>
      <c r="O106" s="498">
        <f t="shared" ref="O106:O118" si="167">N106/M106</f>
        <v>0</v>
      </c>
      <c r="P106" s="322">
        <v>0</v>
      </c>
      <c r="Q106" s="321">
        <v>0</v>
      </c>
      <c r="R106" s="7">
        <v>0</v>
      </c>
      <c r="S106" s="499">
        <v>0</v>
      </c>
      <c r="T106" s="322">
        <v>0</v>
      </c>
      <c r="U106" s="321">
        <v>0</v>
      </c>
      <c r="V106" s="7">
        <v>0</v>
      </c>
      <c r="W106" s="499">
        <v>0</v>
      </c>
      <c r="X106" s="322">
        <v>0</v>
      </c>
      <c r="Y106" s="321">
        <v>0</v>
      </c>
      <c r="Z106" s="321">
        <v>0</v>
      </c>
      <c r="AA106" s="12">
        <v>0</v>
      </c>
      <c r="AB106" s="322">
        <v>0</v>
      </c>
      <c r="AC106" s="321">
        <v>0</v>
      </c>
      <c r="AD106" s="321">
        <v>0</v>
      </c>
      <c r="AE106" s="12">
        <v>0</v>
      </c>
      <c r="AF106" s="322">
        <v>0</v>
      </c>
      <c r="AG106" s="321">
        <v>0</v>
      </c>
      <c r="AH106" s="321">
        <v>0</v>
      </c>
      <c r="AI106" s="12">
        <v>0</v>
      </c>
      <c r="AJ106" s="322">
        <v>0</v>
      </c>
      <c r="AK106" s="321">
        <v>0</v>
      </c>
      <c r="AL106" s="321">
        <v>0</v>
      </c>
      <c r="AM106" s="6">
        <v>0</v>
      </c>
      <c r="AN106" s="9">
        <v>0</v>
      </c>
      <c r="AO106" s="7">
        <v>0</v>
      </c>
      <c r="AP106" s="321">
        <v>0</v>
      </c>
      <c r="AQ106" s="7">
        <v>0</v>
      </c>
      <c r="AR106" s="518">
        <f t="shared" si="154"/>
        <v>-1.4732461954739566E-8</v>
      </c>
      <c r="AS106" s="321">
        <v>0</v>
      </c>
      <c r="AT106" s="321">
        <v>0</v>
      </c>
      <c r="AU106" s="6">
        <v>0</v>
      </c>
      <c r="AV106" s="59">
        <v>0</v>
      </c>
      <c r="AW106" s="321">
        <v>0</v>
      </c>
      <c r="AX106" s="321">
        <v>0</v>
      </c>
      <c r="AY106" s="6">
        <v>0</v>
      </c>
      <c r="AZ106" s="321">
        <v>0</v>
      </c>
      <c r="BA106" s="321">
        <v>0</v>
      </c>
      <c r="BB106" s="6">
        <v>0</v>
      </c>
      <c r="BC106" s="321">
        <v>0</v>
      </c>
      <c r="BD106" s="321">
        <v>0</v>
      </c>
      <c r="BE106" s="6">
        <v>0</v>
      </c>
      <c r="BF106" s="321">
        <v>0</v>
      </c>
      <c r="BG106" s="321">
        <v>0</v>
      </c>
      <c r="BH106" s="6">
        <v>0</v>
      </c>
      <c r="BI106" s="321">
        <v>0</v>
      </c>
      <c r="BJ106" s="321">
        <v>0</v>
      </c>
      <c r="BK106" s="12">
        <v>0</v>
      </c>
    </row>
    <row r="107" spans="2:63" x14ac:dyDescent="0.25">
      <c r="B107" s="81"/>
      <c r="C107" s="84" t="s">
        <v>58</v>
      </c>
      <c r="D107" s="9">
        <v>0</v>
      </c>
      <c r="E107" s="321">
        <v>0</v>
      </c>
      <c r="F107" s="7">
        <v>0.33983342999999999</v>
      </c>
      <c r="G107" s="7">
        <v>0</v>
      </c>
      <c r="H107" s="9">
        <v>0</v>
      </c>
      <c r="I107" s="7">
        <v>0</v>
      </c>
      <c r="J107" s="321">
        <v>0</v>
      </c>
      <c r="K107" s="499">
        <v>0</v>
      </c>
      <c r="L107" s="9">
        <v>0</v>
      </c>
      <c r="M107" s="7">
        <v>0</v>
      </c>
      <c r="N107" s="321">
        <v>0</v>
      </c>
      <c r="O107" s="499">
        <v>0</v>
      </c>
      <c r="P107" s="9">
        <v>0</v>
      </c>
      <c r="Q107" s="7">
        <v>0</v>
      </c>
      <c r="R107" s="321">
        <v>0</v>
      </c>
      <c r="S107" s="499">
        <v>0</v>
      </c>
      <c r="T107" s="9">
        <v>0</v>
      </c>
      <c r="U107" s="7">
        <v>0</v>
      </c>
      <c r="V107" s="321">
        <v>0</v>
      </c>
      <c r="W107" s="499">
        <v>0</v>
      </c>
      <c r="X107" s="9">
        <v>0</v>
      </c>
      <c r="Y107" s="7">
        <v>0</v>
      </c>
      <c r="Z107" s="321">
        <v>0</v>
      </c>
      <c r="AA107" s="499">
        <v>0</v>
      </c>
      <c r="AB107" s="9">
        <v>0</v>
      </c>
      <c r="AC107" s="7">
        <v>0</v>
      </c>
      <c r="AD107" s="321">
        <v>0</v>
      </c>
      <c r="AE107" s="499">
        <v>0</v>
      </c>
      <c r="AF107" s="9">
        <v>0</v>
      </c>
      <c r="AG107" s="7">
        <v>0</v>
      </c>
      <c r="AH107" s="321">
        <v>0</v>
      </c>
      <c r="AI107" s="499">
        <v>0</v>
      </c>
      <c r="AJ107" s="9">
        <v>0</v>
      </c>
      <c r="AK107" s="7">
        <v>0</v>
      </c>
      <c r="AL107" s="321">
        <v>0</v>
      </c>
      <c r="AM107" s="7">
        <v>0</v>
      </c>
      <c r="AN107" s="9">
        <v>0</v>
      </c>
      <c r="AO107" s="7">
        <v>0</v>
      </c>
      <c r="AP107" s="321">
        <v>0</v>
      </c>
      <c r="AQ107" s="7">
        <v>0</v>
      </c>
      <c r="AR107" s="321">
        <v>0</v>
      </c>
      <c r="AS107" s="7">
        <v>0</v>
      </c>
      <c r="AT107" s="321">
        <v>0</v>
      </c>
      <c r="AU107" s="7">
        <v>0</v>
      </c>
      <c r="AV107" s="321">
        <v>0</v>
      </c>
      <c r="AW107" s="7">
        <v>0</v>
      </c>
      <c r="AX107" s="321">
        <v>0</v>
      </c>
      <c r="AY107" s="7">
        <v>0</v>
      </c>
      <c r="AZ107" s="321">
        <v>0</v>
      </c>
      <c r="BA107" s="7">
        <v>0</v>
      </c>
      <c r="BB107" s="321">
        <v>0</v>
      </c>
      <c r="BC107" s="7">
        <v>0</v>
      </c>
      <c r="BD107" s="321">
        <v>0</v>
      </c>
      <c r="BE107" s="7">
        <v>0</v>
      </c>
      <c r="BF107" s="321">
        <v>0</v>
      </c>
      <c r="BG107" s="7">
        <v>0</v>
      </c>
      <c r="BH107" s="321">
        <v>0</v>
      </c>
      <c r="BI107" s="7">
        <v>0</v>
      </c>
      <c r="BJ107" s="321">
        <v>0</v>
      </c>
      <c r="BK107" s="499">
        <v>0</v>
      </c>
    </row>
    <row r="108" spans="2:63" x14ac:dyDescent="0.25">
      <c r="B108" s="81"/>
      <c r="C108" s="84" t="s">
        <v>61</v>
      </c>
      <c r="D108" s="322">
        <v>0</v>
      </c>
      <c r="E108" s="720">
        <v>2.10910223</v>
      </c>
      <c r="F108" s="7">
        <v>0.24840201000000001</v>
      </c>
      <c r="G108" s="498">
        <f t="shared" ref="G108:G118" si="168">F108/E108</f>
        <v>0.11777618290223893</v>
      </c>
      <c r="H108" s="322">
        <v>0</v>
      </c>
      <c r="I108" s="720">
        <v>2.2482457899999999</v>
      </c>
      <c r="J108" s="7">
        <v>0.60178981999999992</v>
      </c>
      <c r="K108" s="498">
        <f t="shared" si="165"/>
        <v>0.26767083148858023</v>
      </c>
      <c r="L108" s="322">
        <v>0</v>
      </c>
      <c r="M108" s="720">
        <v>2.7592119199999998</v>
      </c>
      <c r="N108" s="7">
        <v>0.51094722999999997</v>
      </c>
      <c r="O108" s="498">
        <f t="shared" si="167"/>
        <v>0.18517868319443909</v>
      </c>
      <c r="P108" s="322">
        <v>0</v>
      </c>
      <c r="Q108" s="720">
        <v>0.75306176000000002</v>
      </c>
      <c r="R108" s="7">
        <v>0</v>
      </c>
      <c r="S108" s="498">
        <f t="shared" si="144"/>
        <v>0</v>
      </c>
      <c r="T108" s="9">
        <v>0</v>
      </c>
      <c r="U108" s="7">
        <v>0</v>
      </c>
      <c r="V108" s="321">
        <v>0</v>
      </c>
      <c r="W108" s="499">
        <v>0</v>
      </c>
      <c r="X108" s="9">
        <v>0</v>
      </c>
      <c r="Y108" s="7">
        <v>0</v>
      </c>
      <c r="Z108" s="321">
        <v>0</v>
      </c>
      <c r="AA108" s="499">
        <v>0</v>
      </c>
      <c r="AB108" s="9">
        <v>0</v>
      </c>
      <c r="AC108" s="7">
        <v>0</v>
      </c>
      <c r="AD108" s="321">
        <v>0</v>
      </c>
      <c r="AE108" s="499">
        <v>0</v>
      </c>
      <c r="AF108" s="9">
        <v>0</v>
      </c>
      <c r="AG108" s="7">
        <v>0</v>
      </c>
      <c r="AH108" s="321">
        <v>0</v>
      </c>
      <c r="AI108" s="499">
        <v>0</v>
      </c>
      <c r="AJ108" s="9">
        <v>0</v>
      </c>
      <c r="AK108" s="321">
        <v>0</v>
      </c>
      <c r="AL108" s="321">
        <v>0</v>
      </c>
      <c r="AM108" s="7">
        <v>0</v>
      </c>
      <c r="AN108" s="9">
        <v>0</v>
      </c>
      <c r="AO108" s="253">
        <f t="shared" si="151"/>
        <v>-6.1889834562972736E-2</v>
      </c>
      <c r="AP108" s="402">
        <f t="shared" si="152"/>
        <v>-0.58722796274619593</v>
      </c>
      <c r="AQ108" s="7">
        <v>0</v>
      </c>
      <c r="AR108" s="402">
        <f t="shared" si="154"/>
        <v>-0.18518553297638696</v>
      </c>
      <c r="AS108" s="402">
        <f t="shared" si="155"/>
        <v>0.17779250902289842</v>
      </c>
      <c r="AT108" s="321">
        <v>0</v>
      </c>
      <c r="AU108" s="253">
        <f t="shared" si="157"/>
        <v>2.6639915430043875</v>
      </c>
      <c r="AV108" s="7">
        <v>0</v>
      </c>
      <c r="AW108" s="321">
        <v>0</v>
      </c>
      <c r="AX108" s="6">
        <v>0</v>
      </c>
      <c r="AY108" s="7">
        <v>0</v>
      </c>
      <c r="AZ108" s="7">
        <v>0</v>
      </c>
      <c r="BA108" s="7">
        <v>0</v>
      </c>
      <c r="BB108" s="7">
        <v>0</v>
      </c>
      <c r="BC108" s="7">
        <v>0</v>
      </c>
      <c r="BD108" s="7">
        <v>0</v>
      </c>
      <c r="BE108" s="7">
        <v>0</v>
      </c>
      <c r="BF108" s="321">
        <v>0</v>
      </c>
      <c r="BG108" s="7">
        <v>0</v>
      </c>
      <c r="BH108" s="321">
        <v>0</v>
      </c>
      <c r="BI108" s="7">
        <v>0</v>
      </c>
      <c r="BJ108" s="7">
        <v>0</v>
      </c>
      <c r="BK108" s="499">
        <v>0</v>
      </c>
    </row>
    <row r="109" spans="2:63" ht="15.75" thickBot="1" x14ac:dyDescent="0.3">
      <c r="B109" s="81"/>
      <c r="C109" s="111" t="s">
        <v>69</v>
      </c>
      <c r="D109" s="795">
        <v>0</v>
      </c>
      <c r="E109" s="796">
        <f>SUM(E106:E108)</f>
        <v>2.10910223</v>
      </c>
      <c r="F109" s="797">
        <f>SUM(F106:F108)</f>
        <v>0.58823544000000005</v>
      </c>
      <c r="G109" s="556">
        <f t="shared" si="168"/>
        <v>0.27890323742154505</v>
      </c>
      <c r="H109" s="795">
        <v>0</v>
      </c>
      <c r="I109" s="796">
        <f>SUM(I106:I108)</f>
        <v>2.9270189599999998</v>
      </c>
      <c r="J109" s="797">
        <f>SUM(J106:J108)</f>
        <v>0.60178981999999992</v>
      </c>
      <c r="K109" s="556">
        <f t="shared" si="165"/>
        <v>0.20559819674007165</v>
      </c>
      <c r="L109" s="795">
        <v>0</v>
      </c>
      <c r="M109" s="796">
        <f>SUM(M106:M108)</f>
        <v>3.4379850999999997</v>
      </c>
      <c r="N109" s="797">
        <f>SUM(N106:N108)</f>
        <v>0.51094722999999997</v>
      </c>
      <c r="O109" s="556">
        <f t="shared" si="167"/>
        <v>0.14861822117844548</v>
      </c>
      <c r="P109" s="795">
        <v>0</v>
      </c>
      <c r="Q109" s="796">
        <v>0.75306176000000002</v>
      </c>
      <c r="R109" s="797">
        <v>0</v>
      </c>
      <c r="S109" s="556">
        <f t="shared" si="144"/>
        <v>0</v>
      </c>
      <c r="T109" s="117">
        <v>0</v>
      </c>
      <c r="U109" s="286">
        <v>0</v>
      </c>
      <c r="V109" s="452">
        <v>0</v>
      </c>
      <c r="W109" s="560">
        <v>0</v>
      </c>
      <c r="X109" s="117">
        <v>0</v>
      </c>
      <c r="Y109" s="286">
        <v>0</v>
      </c>
      <c r="Z109" s="452">
        <v>0</v>
      </c>
      <c r="AA109" s="560">
        <v>0</v>
      </c>
      <c r="AB109" s="117">
        <v>0</v>
      </c>
      <c r="AC109" s="286">
        <v>0</v>
      </c>
      <c r="AD109" s="452">
        <v>0</v>
      </c>
      <c r="AE109" s="560">
        <v>0</v>
      </c>
      <c r="AF109" s="117">
        <v>0</v>
      </c>
      <c r="AG109" s="286">
        <v>0</v>
      </c>
      <c r="AH109" s="452">
        <v>0</v>
      </c>
      <c r="AI109" s="560">
        <v>0</v>
      </c>
      <c r="AJ109" s="117">
        <v>0</v>
      </c>
      <c r="AK109" s="452">
        <v>0</v>
      </c>
      <c r="AL109" s="452">
        <v>0</v>
      </c>
      <c r="AM109" s="286">
        <v>0</v>
      </c>
      <c r="AN109" s="446">
        <v>0</v>
      </c>
      <c r="AO109" s="452">
        <v>0</v>
      </c>
      <c r="AP109" s="452">
        <v>0</v>
      </c>
      <c r="AQ109" s="452">
        <v>0</v>
      </c>
      <c r="AR109" s="286">
        <f t="shared" si="154"/>
        <v>-0.14862372149315012</v>
      </c>
      <c r="AS109" s="452">
        <v>0</v>
      </c>
      <c r="AT109" s="452">
        <v>0</v>
      </c>
      <c r="AU109" s="286">
        <f t="shared" si="157"/>
        <v>3.5653428212846707</v>
      </c>
      <c r="AV109" s="286">
        <v>0</v>
      </c>
      <c r="AW109" s="452">
        <v>0</v>
      </c>
      <c r="AX109" s="286">
        <v>0</v>
      </c>
      <c r="AY109" s="286">
        <v>0</v>
      </c>
      <c r="AZ109" s="286">
        <v>0</v>
      </c>
      <c r="BA109" s="286">
        <v>0</v>
      </c>
      <c r="BB109" s="286">
        <v>0</v>
      </c>
      <c r="BC109" s="286">
        <v>0</v>
      </c>
      <c r="BD109" s="286">
        <v>0</v>
      </c>
      <c r="BE109" s="286">
        <v>0</v>
      </c>
      <c r="BF109" s="452">
        <v>0</v>
      </c>
      <c r="BG109" s="286">
        <v>0</v>
      </c>
      <c r="BH109" s="452">
        <v>0</v>
      </c>
      <c r="BI109" s="286">
        <v>0</v>
      </c>
      <c r="BJ109" s="286">
        <v>0</v>
      </c>
      <c r="BK109" s="560">
        <v>0</v>
      </c>
    </row>
    <row r="110" spans="2:63" x14ac:dyDescent="0.25">
      <c r="B110" s="109" t="s">
        <v>27</v>
      </c>
      <c r="C110" s="110" t="s">
        <v>167</v>
      </c>
      <c r="D110" s="445">
        <f>D117+D120</f>
        <v>330.08744999999999</v>
      </c>
      <c r="E110" s="451">
        <f>E117+E120</f>
        <v>371.25832801000001</v>
      </c>
      <c r="F110" s="626">
        <f>F117+F120</f>
        <v>356.36462517000007</v>
      </c>
      <c r="G110" s="375">
        <f t="shared" si="168"/>
        <v>0.95988318182697097</v>
      </c>
      <c r="H110" s="445">
        <f>H117+H120</f>
        <v>330.08744999999999</v>
      </c>
      <c r="I110" s="451">
        <f>I117+I120</f>
        <v>377.75503564000007</v>
      </c>
      <c r="J110" s="626">
        <f>J117+J120</f>
        <v>363.83339227999994</v>
      </c>
      <c r="K110" s="375">
        <f t="shared" si="165"/>
        <v>0.96314637252574598</v>
      </c>
      <c r="L110" s="445">
        <v>328.04745000000003</v>
      </c>
      <c r="M110" s="451">
        <v>396.05420838999999</v>
      </c>
      <c r="N110" s="626">
        <v>370.30609268000001</v>
      </c>
      <c r="O110" s="375">
        <f t="shared" si="167"/>
        <v>0.93498840521183035</v>
      </c>
      <c r="P110" s="445">
        <f>P117+P120</f>
        <v>288.70442000000003</v>
      </c>
      <c r="Q110" s="451">
        <f>Q117+Q120</f>
        <v>327.21398880000004</v>
      </c>
      <c r="R110" s="626">
        <f>R117+R120</f>
        <v>309.12184543000001</v>
      </c>
      <c r="S110" s="375">
        <f t="shared" si="144"/>
        <v>0.94470852717406795</v>
      </c>
      <c r="T110" s="445">
        <f>T117+T120</f>
        <v>287.42872</v>
      </c>
      <c r="U110" s="451">
        <f>U117+U120</f>
        <v>294.00201643999998</v>
      </c>
      <c r="V110" s="626">
        <f>V117+V120</f>
        <v>274.57393918999998</v>
      </c>
      <c r="W110" s="375">
        <f t="shared" si="145"/>
        <v>0.93391855782062339</v>
      </c>
      <c r="X110" s="445">
        <f>X117+X120</f>
        <v>270.84712999999999</v>
      </c>
      <c r="Y110" s="451">
        <f>Y117+Y120</f>
        <v>381.34103419000002</v>
      </c>
      <c r="Z110" s="451">
        <f>Z117+Z120</f>
        <v>362.19800166999994</v>
      </c>
      <c r="AA110" s="390">
        <f t="shared" si="146"/>
        <v>0.94980075364650574</v>
      </c>
      <c r="AB110" s="445">
        <f>AB117+AB120</f>
        <v>270.84712999999999</v>
      </c>
      <c r="AC110" s="451">
        <f>AC117+AC120</f>
        <v>312.86039371000004</v>
      </c>
      <c r="AD110" s="451">
        <f>AD117+AD120</f>
        <v>291.40409381000001</v>
      </c>
      <c r="AE110" s="390">
        <f t="shared" si="140"/>
        <v>0.93141893211357218</v>
      </c>
      <c r="AF110" s="445">
        <f>AF117+AF120</f>
        <v>270.84712999999999</v>
      </c>
      <c r="AG110" s="451">
        <f>AG117+AG120</f>
        <v>274.36180623000007</v>
      </c>
      <c r="AH110" s="451">
        <f>AH117+AH120</f>
        <v>259.47763283</v>
      </c>
      <c r="AI110" s="390">
        <f t="shared" si="147"/>
        <v>0.94574983448125238</v>
      </c>
      <c r="AJ110" s="445">
        <f>AJ117+AJ120</f>
        <v>269.95738</v>
      </c>
      <c r="AK110" s="451">
        <f>AK117+AK120</f>
        <v>272.02159829000004</v>
      </c>
      <c r="AL110" s="451">
        <f>AL117+AL120</f>
        <v>255.51334519</v>
      </c>
      <c r="AM110" s="392">
        <f t="shared" si="148"/>
        <v>0.93931271191782084</v>
      </c>
      <c r="AN110" s="831">
        <f t="shared" si="150"/>
        <v>0</v>
      </c>
      <c r="AO110" s="376">
        <f t="shared" si="151"/>
        <v>-1.7198202583833751E-2</v>
      </c>
      <c r="AP110" s="453">
        <f t="shared" si="152"/>
        <v>-2.0527986898607808E-2</v>
      </c>
      <c r="AQ110" s="453">
        <f t="shared" si="153"/>
        <v>6.2186125818077947E-3</v>
      </c>
      <c r="AR110" s="376">
        <f t="shared" si="154"/>
        <v>-4.6203707377300396E-2</v>
      </c>
      <c r="AS110" s="453">
        <f t="shared" si="155"/>
        <v>-1.7479324612661582E-2</v>
      </c>
      <c r="AT110" s="453">
        <f t="shared" si="156"/>
        <v>0.13627442905099962</v>
      </c>
      <c r="AU110" s="376">
        <f t="shared" si="157"/>
        <v>0.2103828746517207</v>
      </c>
      <c r="AV110" s="376">
        <f t="shared" si="158"/>
        <v>0.19792922484947781</v>
      </c>
      <c r="AW110" s="453">
        <f t="shared" ref="AW110:AW118" si="169">(P110-T110)/T110</f>
        <v>4.4383177853626766E-3</v>
      </c>
      <c r="AX110" s="376">
        <f t="shared" si="137"/>
        <v>0.11296511759393994</v>
      </c>
      <c r="AY110" s="376">
        <f t="shared" si="138"/>
        <v>0.12582369012120095</v>
      </c>
      <c r="AZ110" s="743">
        <f t="shared" si="161"/>
        <v>6.1221213604884812E-2</v>
      </c>
      <c r="BA110" s="743">
        <f t="shared" si="162"/>
        <v>-0.22903126052383888</v>
      </c>
      <c r="BB110" s="743">
        <f t="shared" si="163"/>
        <v>-0.24192309752121327</v>
      </c>
      <c r="BC110" s="743">
        <f t="shared" si="149"/>
        <v>0</v>
      </c>
      <c r="BD110" s="145">
        <f t="shared" si="67"/>
        <v>0.21888561753673685</v>
      </c>
      <c r="BE110" s="744">
        <f t="shared" si="67"/>
        <v>0.24294067710029724</v>
      </c>
      <c r="BF110" s="743">
        <f t="shared" si="159"/>
        <v>0</v>
      </c>
      <c r="BG110" s="145">
        <f t="shared" si="159"/>
        <v>0.14032050600995913</v>
      </c>
      <c r="BH110" s="744">
        <f t="shared" si="159"/>
        <v>0.12304128348865052</v>
      </c>
      <c r="BI110" s="743">
        <f>(AF110-AJ110)/AJ110</f>
        <v>3.2958906328102318E-3</v>
      </c>
      <c r="BJ110" s="145">
        <f t="shared" si="160"/>
        <v>8.6030225346487039E-3</v>
      </c>
      <c r="BK110" s="745">
        <f t="shared" si="160"/>
        <v>1.5514992522414672E-2</v>
      </c>
    </row>
    <row r="111" spans="2:63" x14ac:dyDescent="0.25">
      <c r="B111" s="81"/>
      <c r="C111" s="84" t="s">
        <v>57</v>
      </c>
      <c r="D111" s="442">
        <v>45.229230000000001</v>
      </c>
      <c r="E111" s="448">
        <v>46.332259260000001</v>
      </c>
      <c r="F111" s="623">
        <v>45.980840149999999</v>
      </c>
      <c r="G111" s="498">
        <f t="shared" si="168"/>
        <v>0.99241523906641449</v>
      </c>
      <c r="H111" s="442">
        <v>45.229230000000001</v>
      </c>
      <c r="I111" s="448">
        <v>45.806156999999999</v>
      </c>
      <c r="J111" s="623">
        <v>43.317415199999992</v>
      </c>
      <c r="K111" s="498">
        <f t="shared" si="165"/>
        <v>0.94566796337007697</v>
      </c>
      <c r="L111" s="442">
        <v>44.12923</v>
      </c>
      <c r="M111" s="448">
        <v>45.553648000000003</v>
      </c>
      <c r="N111" s="623">
        <v>41.546893929999989</v>
      </c>
      <c r="O111" s="498">
        <f t="shared" si="167"/>
        <v>0.91204317884705932</v>
      </c>
      <c r="P111" s="442">
        <v>44.105539999999998</v>
      </c>
      <c r="Q111" s="448">
        <v>44.320379000000003</v>
      </c>
      <c r="R111" s="623">
        <v>38.987201440000007</v>
      </c>
      <c r="S111" s="498">
        <f t="shared" si="144"/>
        <v>0.87966760031542157</v>
      </c>
      <c r="T111" s="442">
        <v>42.061750000000004</v>
      </c>
      <c r="U111" s="448">
        <v>42.328237000000001</v>
      </c>
      <c r="V111" s="623">
        <v>40.235891359999997</v>
      </c>
      <c r="W111" s="498">
        <f t="shared" si="145"/>
        <v>0.95056856159636405</v>
      </c>
      <c r="X111" s="442">
        <v>37.652990000000003</v>
      </c>
      <c r="Y111" s="448">
        <v>41.782475420000004</v>
      </c>
      <c r="Z111" s="448">
        <v>38.673879989999996</v>
      </c>
      <c r="AA111" s="85">
        <f t="shared" si="146"/>
        <v>0.92560049641022424</v>
      </c>
      <c r="AB111" s="442">
        <v>37.652990000000003</v>
      </c>
      <c r="AC111" s="448">
        <v>37.823552999999997</v>
      </c>
      <c r="AD111" s="448">
        <v>35.402555570000011</v>
      </c>
      <c r="AE111" s="85">
        <f t="shared" ref="AE111:AE118" si="170">AD111/AC111</f>
        <v>0.93599233181504693</v>
      </c>
      <c r="AF111" s="442">
        <v>37.652990000000003</v>
      </c>
      <c r="AG111" s="448">
        <v>37.652990000000003</v>
      </c>
      <c r="AH111" s="448">
        <v>34.173661880000004</v>
      </c>
      <c r="AI111" s="85">
        <f t="shared" si="147"/>
        <v>0.90759490494645978</v>
      </c>
      <c r="AJ111" s="442">
        <v>35.855600000000003</v>
      </c>
      <c r="AK111" s="448">
        <v>35.855600000000003</v>
      </c>
      <c r="AL111" s="448">
        <v>34.365532039999998</v>
      </c>
      <c r="AM111" s="95">
        <f t="shared" si="148"/>
        <v>0.95844253171052762</v>
      </c>
      <c r="AN111" s="788">
        <f t="shared" si="150"/>
        <v>0</v>
      </c>
      <c r="AO111" s="253">
        <f t="shared" si="151"/>
        <v>1.1485404898734505E-2</v>
      </c>
      <c r="AP111" s="402">
        <f t="shared" si="152"/>
        <v>6.1486239141988488E-2</v>
      </c>
      <c r="AQ111" s="402">
        <f t="shared" si="153"/>
        <v>2.4926788888000116E-2</v>
      </c>
      <c r="AR111" s="253">
        <f t="shared" si="154"/>
        <v>5.5431125955048939E-3</v>
      </c>
      <c r="AS111" s="402">
        <f t="shared" si="155"/>
        <v>4.2615009270802633E-2</v>
      </c>
      <c r="AT111" s="402">
        <f t="shared" si="156"/>
        <v>5.3712073358589394E-4</v>
      </c>
      <c r="AU111" s="253">
        <f t="shared" si="157"/>
        <v>2.7826228652060938E-2</v>
      </c>
      <c r="AV111" s="253">
        <f t="shared" si="158"/>
        <v>6.5654686549873623E-2</v>
      </c>
      <c r="AW111" s="402">
        <f t="shared" si="169"/>
        <v>4.8590227463193851E-2</v>
      </c>
      <c r="AX111" s="253">
        <f t="shared" si="137"/>
        <v>4.7064138296144982E-2</v>
      </c>
      <c r="AY111" s="253">
        <f t="shared" si="138"/>
        <v>-3.103423033002219E-2</v>
      </c>
      <c r="AZ111" s="253">
        <f t="shared" si="161"/>
        <v>0.11708924045607004</v>
      </c>
      <c r="BA111" s="253">
        <f t="shared" si="162"/>
        <v>1.3061973339635055E-2</v>
      </c>
      <c r="BB111" s="253">
        <f t="shared" si="163"/>
        <v>4.0389311090686886E-2</v>
      </c>
      <c r="BC111" s="253">
        <f t="shared" si="149"/>
        <v>0</v>
      </c>
      <c r="BD111" s="402">
        <f t="shared" si="67"/>
        <v>0.1046681791105137</v>
      </c>
      <c r="BE111" s="95">
        <f t="shared" si="67"/>
        <v>9.2403623617841102E-2</v>
      </c>
      <c r="BF111" s="253">
        <f t="shared" si="159"/>
        <v>0</v>
      </c>
      <c r="BG111" s="402">
        <f t="shared" si="159"/>
        <v>4.5298660212640283E-3</v>
      </c>
      <c r="BH111" s="95">
        <f t="shared" si="159"/>
        <v>3.5960257765621881E-2</v>
      </c>
      <c r="BI111" s="253">
        <f t="shared" ref="BI111:BI118" si="171">(AF111-AJ111)/AJ111</f>
        <v>5.0128571269202019E-2</v>
      </c>
      <c r="BJ111" s="402">
        <f t="shared" si="160"/>
        <v>5.0128571269202019E-2</v>
      </c>
      <c r="BK111" s="85">
        <f t="shared" si="160"/>
        <v>-5.5832151755038995E-3</v>
      </c>
    </row>
    <row r="112" spans="2:63" x14ac:dyDescent="0.25">
      <c r="B112" s="81"/>
      <c r="C112" s="84" t="s">
        <v>58</v>
      </c>
      <c r="D112" s="442">
        <v>24.53642</v>
      </c>
      <c r="E112" s="448">
        <v>29.758829940000002</v>
      </c>
      <c r="F112" s="623">
        <v>25.370981109999999</v>
      </c>
      <c r="G112" s="498">
        <f t="shared" si="168"/>
        <v>0.85255304597503268</v>
      </c>
      <c r="H112" s="442">
        <v>24.53642</v>
      </c>
      <c r="I112" s="448">
        <v>27.575378630000003</v>
      </c>
      <c r="J112" s="623">
        <v>24.153569479999998</v>
      </c>
      <c r="K112" s="498">
        <f t="shared" si="165"/>
        <v>0.8759107102059035</v>
      </c>
      <c r="L112" s="442">
        <v>23.83642</v>
      </c>
      <c r="M112" s="448">
        <v>24.57687</v>
      </c>
      <c r="N112" s="623">
        <v>21.978938890000006</v>
      </c>
      <c r="O112" s="498">
        <f t="shared" si="167"/>
        <v>0.89429365456219634</v>
      </c>
      <c r="P112" s="442">
        <v>21.176909999999999</v>
      </c>
      <c r="Q112" s="448">
        <v>23.528949999999998</v>
      </c>
      <c r="R112" s="623">
        <v>19.366467080000003</v>
      </c>
      <c r="S112" s="498">
        <f t="shared" si="144"/>
        <v>0.82309100406095492</v>
      </c>
      <c r="T112" s="442">
        <v>20.954660000000001</v>
      </c>
      <c r="U112" s="448">
        <v>22.073314439999997</v>
      </c>
      <c r="V112" s="623">
        <v>19.400324260000001</v>
      </c>
      <c r="W112" s="498">
        <f t="shared" si="145"/>
        <v>0.87890399571547095</v>
      </c>
      <c r="X112" s="442">
        <v>18.14743</v>
      </c>
      <c r="Y112" s="448">
        <v>20.728222509999998</v>
      </c>
      <c r="Z112" s="448">
        <v>17.233391959999999</v>
      </c>
      <c r="AA112" s="85">
        <f t="shared" si="146"/>
        <v>0.83139748001479752</v>
      </c>
      <c r="AB112" s="442">
        <v>18.14743</v>
      </c>
      <c r="AC112" s="448">
        <v>19.191378409999999</v>
      </c>
      <c r="AD112" s="448">
        <v>16.800547369999997</v>
      </c>
      <c r="AE112" s="85">
        <f t="shared" si="170"/>
        <v>0.87542160917663847</v>
      </c>
      <c r="AF112" s="442">
        <v>18.14743</v>
      </c>
      <c r="AG112" s="448">
        <v>18.189056230000002</v>
      </c>
      <c r="AH112" s="448">
        <v>16.534075180000002</v>
      </c>
      <c r="AI112" s="85">
        <f t="shared" si="147"/>
        <v>0.90901226379902178</v>
      </c>
      <c r="AJ112" s="442">
        <v>18.992629999999998</v>
      </c>
      <c r="AK112" s="448">
        <v>18.772427740000001</v>
      </c>
      <c r="AL112" s="448">
        <v>15.988941249999998</v>
      </c>
      <c r="AM112" s="95">
        <f t="shared" si="148"/>
        <v>0.85172474607165527</v>
      </c>
      <c r="AN112" s="788">
        <f t="shared" si="150"/>
        <v>0</v>
      </c>
      <c r="AO112" s="253">
        <f t="shared" si="151"/>
        <v>7.9181190557599923E-2</v>
      </c>
      <c r="AP112" s="402">
        <f t="shared" si="152"/>
        <v>5.040296967320132E-2</v>
      </c>
      <c r="AQ112" s="402">
        <f t="shared" si="153"/>
        <v>2.9366826058611122E-2</v>
      </c>
      <c r="AR112" s="253">
        <f t="shared" si="154"/>
        <v>0.12200530946373576</v>
      </c>
      <c r="AS112" s="402">
        <f t="shared" si="155"/>
        <v>9.8941564052912837E-2</v>
      </c>
      <c r="AT112" s="402">
        <f t="shared" si="156"/>
        <v>0.125585366325871</v>
      </c>
      <c r="AU112" s="253">
        <f t="shared" si="157"/>
        <v>4.4537474047928252E-2</v>
      </c>
      <c r="AV112" s="253">
        <f t="shared" si="158"/>
        <v>0.1348966643842818</v>
      </c>
      <c r="AW112" s="402">
        <f t="shared" si="169"/>
        <v>1.0606232694780013E-2</v>
      </c>
      <c r="AX112" s="253">
        <f t="shared" si="137"/>
        <v>6.5945491056938033E-2</v>
      </c>
      <c r="AY112" s="253">
        <f t="shared" si="138"/>
        <v>-1.7451862941180688E-3</v>
      </c>
      <c r="AZ112" s="253">
        <f t="shared" si="161"/>
        <v>0.1546902233539405</v>
      </c>
      <c r="BA112" s="253">
        <f t="shared" si="162"/>
        <v>6.4891812568640697E-2</v>
      </c>
      <c r="BB112" s="253">
        <f t="shared" si="163"/>
        <v>0.12574032465747984</v>
      </c>
      <c r="BC112" s="253">
        <f t="shared" si="149"/>
        <v>0</v>
      </c>
      <c r="BD112" s="402">
        <f t="shared" si="67"/>
        <v>8.0079922721923949E-2</v>
      </c>
      <c r="BE112" s="95">
        <f t="shared" si="67"/>
        <v>2.5763719506717599E-2</v>
      </c>
      <c r="BF112" s="253">
        <f t="shared" si="159"/>
        <v>0</v>
      </c>
      <c r="BG112" s="402">
        <f t="shared" si="159"/>
        <v>5.5105782692937255E-2</v>
      </c>
      <c r="BH112" s="95">
        <f t="shared" si="159"/>
        <v>1.6116546410912994E-2</v>
      </c>
      <c r="BI112" s="253">
        <f t="shared" si="171"/>
        <v>-4.4501472413246534E-2</v>
      </c>
      <c r="BJ112" s="402">
        <f t="shared" si="160"/>
        <v>-3.1075975791717132E-2</v>
      </c>
      <c r="BK112" s="85">
        <f t="shared" si="160"/>
        <v>3.409443574007779E-2</v>
      </c>
    </row>
    <row r="113" spans="1:63" x14ac:dyDescent="0.25">
      <c r="B113" s="81"/>
      <c r="C113" s="84" t="s">
        <v>59</v>
      </c>
      <c r="D113" s="442">
        <v>0.06</v>
      </c>
      <c r="E113" s="448">
        <v>0.06</v>
      </c>
      <c r="F113" s="623">
        <v>5.4035699999999999E-3</v>
      </c>
      <c r="G113" s="498">
        <f t="shared" si="168"/>
        <v>9.0059500000000001E-2</v>
      </c>
      <c r="H113" s="442">
        <v>0.06</v>
      </c>
      <c r="I113" s="448">
        <v>0.06</v>
      </c>
      <c r="J113" s="623">
        <v>3.3239900000000003E-2</v>
      </c>
      <c r="K113" s="498">
        <f t="shared" si="165"/>
        <v>0.55399833333333337</v>
      </c>
      <c r="L113" s="442">
        <v>0.06</v>
      </c>
      <c r="M113" s="448">
        <v>0.06</v>
      </c>
      <c r="N113" s="623">
        <v>1.6208129999999998E-2</v>
      </c>
      <c r="O113" s="498">
        <f t="shared" si="167"/>
        <v>0.27013549999999997</v>
      </c>
      <c r="P113" s="442">
        <v>0.06</v>
      </c>
      <c r="Q113" s="448">
        <v>0.06</v>
      </c>
      <c r="R113" s="623">
        <v>3.3168000000000004E-3</v>
      </c>
      <c r="S113" s="498">
        <f t="shared" si="144"/>
        <v>5.528000000000001E-2</v>
      </c>
      <c r="T113" s="442">
        <v>0.06</v>
      </c>
      <c r="U113" s="448">
        <v>0.06</v>
      </c>
      <c r="V113" s="623">
        <v>2.1239479999999998E-2</v>
      </c>
      <c r="W113" s="498">
        <f t="shared" si="145"/>
        <v>0.35399133333333332</v>
      </c>
      <c r="X113" s="442">
        <v>0.06</v>
      </c>
      <c r="Y113" s="448">
        <v>0.06</v>
      </c>
      <c r="Z113" s="448">
        <v>3.643681E-2</v>
      </c>
      <c r="AA113" s="85">
        <f t="shared" si="146"/>
        <v>0.60728016666666673</v>
      </c>
      <c r="AB113" s="442">
        <v>0.06</v>
      </c>
      <c r="AC113" s="448">
        <v>0.06</v>
      </c>
      <c r="AD113" s="448">
        <v>5.094651E-2</v>
      </c>
      <c r="AE113" s="85">
        <f t="shared" si="170"/>
        <v>0.84910850000000004</v>
      </c>
      <c r="AF113" s="442">
        <v>0.06</v>
      </c>
      <c r="AG113" s="448">
        <v>0.06</v>
      </c>
      <c r="AH113" s="448">
        <v>2.7675470000000001E-2</v>
      </c>
      <c r="AI113" s="85">
        <f t="shared" ref="AI113:AI118" si="172">AH113/AG113</f>
        <v>0.46125783333333337</v>
      </c>
      <c r="AJ113" s="442">
        <v>0.06</v>
      </c>
      <c r="AK113" s="448">
        <v>0.06</v>
      </c>
      <c r="AL113" s="448">
        <v>2.756869E-2</v>
      </c>
      <c r="AM113" s="95">
        <f t="shared" ref="AM113:AM118" si="173">AL113/AK113</f>
        <v>0.45947816666666669</v>
      </c>
      <c r="AN113" s="788">
        <f t="shared" si="150"/>
        <v>0</v>
      </c>
      <c r="AO113" s="253">
        <f t="shared" si="151"/>
        <v>0</v>
      </c>
      <c r="AP113" s="402">
        <f t="shared" si="152"/>
        <v>-0.83743723657411728</v>
      </c>
      <c r="AQ113" s="402">
        <f t="shared" si="153"/>
        <v>0</v>
      </c>
      <c r="AR113" s="253">
        <f t="shared" si="154"/>
        <v>0</v>
      </c>
      <c r="AS113" s="402">
        <f t="shared" si="155"/>
        <v>1.0508164729675791</v>
      </c>
      <c r="AT113" s="402">
        <f t="shared" si="156"/>
        <v>0</v>
      </c>
      <c r="AU113" s="253">
        <f t="shared" si="157"/>
        <v>0</v>
      </c>
      <c r="AV113" s="253">
        <f t="shared" si="158"/>
        <v>3.8866769175108526</v>
      </c>
      <c r="AW113" s="402">
        <f t="shared" si="169"/>
        <v>0</v>
      </c>
      <c r="AX113" s="253">
        <f t="shared" si="137"/>
        <v>0</v>
      </c>
      <c r="AY113" s="253">
        <f t="shared" si="138"/>
        <v>-0.84383798473408944</v>
      </c>
      <c r="AZ113" s="253">
        <f t="shared" si="161"/>
        <v>0</v>
      </c>
      <c r="BA113" s="253">
        <f t="shared" si="162"/>
        <v>0</v>
      </c>
      <c r="BB113" s="253">
        <f t="shared" si="163"/>
        <v>-0.41708728069224504</v>
      </c>
      <c r="BC113" s="253">
        <f t="shared" si="149"/>
        <v>0</v>
      </c>
      <c r="BD113" s="402">
        <f t="shared" si="67"/>
        <v>0</v>
      </c>
      <c r="BE113" s="95">
        <f t="shared" si="67"/>
        <v>-0.28480262926744149</v>
      </c>
      <c r="BF113" s="253">
        <f t="shared" si="159"/>
        <v>0</v>
      </c>
      <c r="BG113" s="402">
        <f t="shared" si="159"/>
        <v>0</v>
      </c>
      <c r="BH113" s="95">
        <f t="shared" si="159"/>
        <v>0.84085437392752493</v>
      </c>
      <c r="BI113" s="253">
        <f t="shared" si="171"/>
        <v>0</v>
      </c>
      <c r="BJ113" s="402">
        <f t="shared" si="160"/>
        <v>0</v>
      </c>
      <c r="BK113" s="85">
        <f t="shared" si="160"/>
        <v>3.8732344554638165E-3</v>
      </c>
    </row>
    <row r="114" spans="1:63" x14ac:dyDescent="0.25">
      <c r="B114" s="81"/>
      <c r="C114" s="84" t="s">
        <v>60</v>
      </c>
      <c r="D114" s="442">
        <v>85.89622</v>
      </c>
      <c r="E114" s="448">
        <v>92.00112</v>
      </c>
      <c r="F114" s="623">
        <v>89.536371190000011</v>
      </c>
      <c r="G114" s="498">
        <f t="shared" si="168"/>
        <v>0.97320957820948284</v>
      </c>
      <c r="H114" s="442">
        <v>85.89622</v>
      </c>
      <c r="I114" s="448">
        <v>85.871791999999999</v>
      </c>
      <c r="J114" s="623">
        <v>82.728493560000004</v>
      </c>
      <c r="K114" s="498">
        <f t="shared" si="165"/>
        <v>0.96339544841453884</v>
      </c>
      <c r="L114" s="442">
        <v>85.89622</v>
      </c>
      <c r="M114" s="448">
        <v>85.870658000000006</v>
      </c>
      <c r="N114" s="623">
        <v>83.816257419999999</v>
      </c>
      <c r="O114" s="498">
        <f t="shared" si="167"/>
        <v>0.97607563948095044</v>
      </c>
      <c r="P114" s="442">
        <v>84.982249999999993</v>
      </c>
      <c r="Q114" s="448">
        <v>85.034165029999997</v>
      </c>
      <c r="R114" s="623">
        <v>84.452533650000007</v>
      </c>
      <c r="S114" s="498">
        <f t="shared" si="144"/>
        <v>0.99316002715150087</v>
      </c>
      <c r="T114" s="442">
        <v>82.528059999999996</v>
      </c>
      <c r="U114" s="448">
        <v>82.515559999999994</v>
      </c>
      <c r="V114" s="623">
        <v>81.81049652999998</v>
      </c>
      <c r="W114" s="498">
        <f t="shared" si="145"/>
        <v>0.9914553876868798</v>
      </c>
      <c r="X114" s="442">
        <v>73.384969999999996</v>
      </c>
      <c r="Y114" s="448">
        <v>75.434970000000007</v>
      </c>
      <c r="Z114" s="448">
        <v>74.858713359999996</v>
      </c>
      <c r="AA114" s="85">
        <f t="shared" si="146"/>
        <v>0.99236088196230465</v>
      </c>
      <c r="AB114" s="442">
        <v>73.384969999999996</v>
      </c>
      <c r="AC114" s="448">
        <v>80.791039999999995</v>
      </c>
      <c r="AD114" s="448">
        <v>77.317192450000007</v>
      </c>
      <c r="AE114" s="85">
        <f t="shared" si="170"/>
        <v>0.95700206916509567</v>
      </c>
      <c r="AF114" s="442">
        <v>73.384969999999996</v>
      </c>
      <c r="AG114" s="448">
        <v>73.367469999999997</v>
      </c>
      <c r="AH114" s="448">
        <v>71.879777669999996</v>
      </c>
      <c r="AI114" s="85">
        <f t="shared" si="172"/>
        <v>0.97972272548037975</v>
      </c>
      <c r="AJ114" s="442">
        <v>72.559259999999995</v>
      </c>
      <c r="AK114" s="448">
        <v>72.515979999999999</v>
      </c>
      <c r="AL114" s="448">
        <v>70.873037659999994</v>
      </c>
      <c r="AM114" s="95">
        <f t="shared" si="173"/>
        <v>0.97734372010141757</v>
      </c>
      <c r="AN114" s="788">
        <f t="shared" si="150"/>
        <v>0</v>
      </c>
      <c r="AO114" s="253">
        <f t="shared" si="151"/>
        <v>7.1377664972916852E-2</v>
      </c>
      <c r="AP114" s="402">
        <f t="shared" si="152"/>
        <v>8.2291811890210453E-2</v>
      </c>
      <c r="AQ114" s="402">
        <f t="shared" si="153"/>
        <v>0</v>
      </c>
      <c r="AR114" s="253">
        <f t="shared" si="154"/>
        <v>1.3205907889902356E-5</v>
      </c>
      <c r="AS114" s="402">
        <f t="shared" si="155"/>
        <v>-1.2977957898421223E-2</v>
      </c>
      <c r="AT114" s="402">
        <f t="shared" si="156"/>
        <v>1.0754834097708712E-2</v>
      </c>
      <c r="AU114" s="253">
        <f t="shared" si="157"/>
        <v>9.8371398096858461E-3</v>
      </c>
      <c r="AV114" s="253">
        <f t="shared" si="158"/>
        <v>-7.534128373660783E-3</v>
      </c>
      <c r="AW114" s="402">
        <f t="shared" si="169"/>
        <v>2.9737643172516075E-2</v>
      </c>
      <c r="AX114" s="253">
        <f t="shared" si="137"/>
        <v>3.0522789035183226E-2</v>
      </c>
      <c r="AY114" s="253">
        <f t="shared" si="138"/>
        <v>3.2294598273599144E-2</v>
      </c>
      <c r="AZ114" s="253">
        <f t="shared" si="161"/>
        <v>0.12459077110748974</v>
      </c>
      <c r="BA114" s="253">
        <f t="shared" si="162"/>
        <v>9.3863495935638155E-2</v>
      </c>
      <c r="BB114" s="253">
        <f t="shared" si="163"/>
        <v>9.2865384107905333E-2</v>
      </c>
      <c r="BC114" s="253">
        <f t="shared" si="149"/>
        <v>0</v>
      </c>
      <c r="BD114" s="402">
        <f t="shared" si="67"/>
        <v>-6.629534661269354E-2</v>
      </c>
      <c r="BE114" s="95">
        <f t="shared" si="67"/>
        <v>-3.1797314569975844E-2</v>
      </c>
      <c r="BF114" s="253">
        <f t="shared" si="159"/>
        <v>0</v>
      </c>
      <c r="BG114" s="402">
        <f t="shared" si="159"/>
        <v>0.10118339912770603</v>
      </c>
      <c r="BH114" s="95">
        <f t="shared" si="159"/>
        <v>7.5645959910493582E-2</v>
      </c>
      <c r="BI114" s="253">
        <f t="shared" si="171"/>
        <v>1.1379801833701183E-2</v>
      </c>
      <c r="BJ114" s="402">
        <f t="shared" si="160"/>
        <v>1.1742101534034268E-2</v>
      </c>
      <c r="BK114" s="85">
        <f t="shared" si="160"/>
        <v>1.4204837879669367E-2</v>
      </c>
    </row>
    <row r="115" spans="1:63" x14ac:dyDescent="0.25">
      <c r="B115" s="81"/>
      <c r="C115" s="84" t="s">
        <v>61</v>
      </c>
      <c r="D115" s="442">
        <v>10.2822</v>
      </c>
      <c r="E115" s="448">
        <v>11.124023809999999</v>
      </c>
      <c r="F115" s="623">
        <v>6.44812999</v>
      </c>
      <c r="G115" s="498">
        <f t="shared" si="168"/>
        <v>0.57965805360857103</v>
      </c>
      <c r="H115" s="442">
        <v>10.2822</v>
      </c>
      <c r="I115" s="448">
        <v>11.60532216</v>
      </c>
      <c r="J115" s="623">
        <v>8.1788977700000007</v>
      </c>
      <c r="K115" s="498">
        <f t="shared" si="165"/>
        <v>0.70475404794794605</v>
      </c>
      <c r="L115" s="442">
        <v>10.042199999999999</v>
      </c>
      <c r="M115" s="448">
        <v>11.589810160000001</v>
      </c>
      <c r="N115" s="623">
        <v>6.941350299999999</v>
      </c>
      <c r="O115" s="498">
        <f t="shared" si="167"/>
        <v>0.59891837779679369</v>
      </c>
      <c r="P115" s="442">
        <v>10.014670000000001</v>
      </c>
      <c r="Q115" s="448">
        <v>11.021117569999999</v>
      </c>
      <c r="R115" s="623">
        <v>6.2113541799999998</v>
      </c>
      <c r="S115" s="498">
        <f t="shared" si="144"/>
        <v>0.56358660004749406</v>
      </c>
      <c r="T115" s="442">
        <v>10.014670000000001</v>
      </c>
      <c r="U115" s="448">
        <v>10.014670000000001</v>
      </c>
      <c r="V115" s="623">
        <v>6.6822637599999997</v>
      </c>
      <c r="W115" s="498">
        <f t="shared" si="145"/>
        <v>0.66724752388246433</v>
      </c>
      <c r="X115" s="442">
        <v>10.38739</v>
      </c>
      <c r="Y115" s="448">
        <v>11.03739</v>
      </c>
      <c r="Z115" s="448">
        <v>8.4014791099999986</v>
      </c>
      <c r="AA115" s="85">
        <f t="shared" si="146"/>
        <v>0.76118349627946447</v>
      </c>
      <c r="AB115" s="442">
        <v>10.38739</v>
      </c>
      <c r="AC115" s="448">
        <v>9.5168269999999993</v>
      </c>
      <c r="AD115" s="448">
        <v>4.8135349700000001</v>
      </c>
      <c r="AE115" s="85">
        <f t="shared" si="170"/>
        <v>0.50579200084229758</v>
      </c>
      <c r="AF115" s="442">
        <v>10.38739</v>
      </c>
      <c r="AG115" s="448">
        <v>10.38739</v>
      </c>
      <c r="AH115" s="448">
        <v>9.7772117400000003</v>
      </c>
      <c r="AI115" s="85">
        <f t="shared" si="172"/>
        <v>0.94125778853013131</v>
      </c>
      <c r="AJ115" s="442">
        <v>11.38739</v>
      </c>
      <c r="AK115" s="448">
        <v>11.38739</v>
      </c>
      <c r="AL115" s="448">
        <v>6.3490922999999997</v>
      </c>
      <c r="AM115" s="95">
        <f t="shared" si="173"/>
        <v>0.5575546547540744</v>
      </c>
      <c r="AN115" s="788">
        <f t="shared" si="150"/>
        <v>0</v>
      </c>
      <c r="AO115" s="253">
        <f t="shared" si="151"/>
        <v>-4.1472209333308266E-2</v>
      </c>
      <c r="AP115" s="402">
        <f t="shared" si="152"/>
        <v>-0.21161381749364996</v>
      </c>
      <c r="AQ115" s="402">
        <f t="shared" si="153"/>
        <v>2.3899145605544625E-2</v>
      </c>
      <c r="AR115" s="253">
        <f t="shared" si="154"/>
        <v>1.3384170910353637E-3</v>
      </c>
      <c r="AS115" s="402">
        <f t="shared" si="155"/>
        <v>0.17828627234098846</v>
      </c>
      <c r="AT115" s="402">
        <f t="shared" si="156"/>
        <v>2.7489672650220847E-3</v>
      </c>
      <c r="AU115" s="253">
        <f t="shared" si="157"/>
        <v>5.1600265253317797E-2</v>
      </c>
      <c r="AV115" s="253">
        <f t="shared" si="158"/>
        <v>0.11752608188895761</v>
      </c>
      <c r="AW115" s="402">
        <f t="shared" si="169"/>
        <v>0</v>
      </c>
      <c r="AX115" s="253">
        <f t="shared" si="137"/>
        <v>0.10049732742067374</v>
      </c>
      <c r="AY115" s="253">
        <f t="shared" si="138"/>
        <v>-7.0471564265221373E-2</v>
      </c>
      <c r="AZ115" s="253">
        <f t="shared" si="161"/>
        <v>-3.5881968425176998E-2</v>
      </c>
      <c r="BA115" s="253">
        <f t="shared" si="162"/>
        <v>-9.2659587094412688E-2</v>
      </c>
      <c r="BB115" s="253">
        <f t="shared" si="163"/>
        <v>-0.20463246143809066</v>
      </c>
      <c r="BC115" s="253">
        <f t="shared" si="149"/>
        <v>0</v>
      </c>
      <c r="BD115" s="402">
        <f t="shared" si="67"/>
        <v>0.15977625735972725</v>
      </c>
      <c r="BE115" s="95">
        <f t="shared" si="67"/>
        <v>0.74538653242608488</v>
      </c>
      <c r="BF115" s="253">
        <f t="shared" si="159"/>
        <v>0</v>
      </c>
      <c r="BG115" s="402">
        <f t="shared" si="159"/>
        <v>-8.3809599909120638E-2</v>
      </c>
      <c r="BH115" s="95">
        <f t="shared" si="159"/>
        <v>-0.50767815017167661</v>
      </c>
      <c r="BI115" s="253">
        <f t="shared" si="171"/>
        <v>-8.7816435548444371E-2</v>
      </c>
      <c r="BJ115" s="402">
        <f t="shared" si="160"/>
        <v>-8.7816435548444371E-2</v>
      </c>
      <c r="BK115" s="85">
        <f t="shared" si="160"/>
        <v>0.53993851058048103</v>
      </c>
    </row>
    <row r="116" spans="1:63" x14ac:dyDescent="0.25">
      <c r="B116" s="81"/>
      <c r="C116" s="84" t="s">
        <v>62</v>
      </c>
      <c r="D116" s="442">
        <v>163.85738000000001</v>
      </c>
      <c r="E116" s="448">
        <v>191.75609499999999</v>
      </c>
      <c r="F116" s="623">
        <v>188.96922527999999</v>
      </c>
      <c r="G116" s="498">
        <f t="shared" si="168"/>
        <v>0.9854665911923165</v>
      </c>
      <c r="H116" s="442">
        <v>163.85738000000003</v>
      </c>
      <c r="I116" s="448">
        <v>206.55221728000004</v>
      </c>
      <c r="J116" s="623">
        <v>205.30296816999999</v>
      </c>
      <c r="K116" s="498">
        <f t="shared" si="165"/>
        <v>0.99395189687890606</v>
      </c>
      <c r="L116" s="442">
        <v>163.85738000000001</v>
      </c>
      <c r="M116" s="448">
        <v>228.10815528000001</v>
      </c>
      <c r="N116" s="623">
        <v>215.89241894999998</v>
      </c>
      <c r="O116" s="498">
        <f t="shared" si="167"/>
        <v>0.94644761247135001</v>
      </c>
      <c r="P116" s="442">
        <v>128.13905</v>
      </c>
      <c r="Q116" s="448">
        <v>163.0233772</v>
      </c>
      <c r="R116" s="623">
        <v>160.04506893999999</v>
      </c>
      <c r="S116" s="498">
        <f t="shared" si="144"/>
        <v>0.98173079032495958</v>
      </c>
      <c r="T116" s="442">
        <v>131.58358000000001</v>
      </c>
      <c r="U116" s="448">
        <v>136.784235</v>
      </c>
      <c r="V116" s="623">
        <v>126.37343747</v>
      </c>
      <c r="W116" s="498">
        <f t="shared" si="145"/>
        <v>0.92388890773852705</v>
      </c>
      <c r="X116" s="442">
        <v>130.98835</v>
      </c>
      <c r="Y116" s="448">
        <v>232.07197626000001</v>
      </c>
      <c r="Z116" s="448">
        <v>222.96157969999999</v>
      </c>
      <c r="AA116" s="85">
        <f t="shared" si="146"/>
        <v>0.96074322842929871</v>
      </c>
      <c r="AB116" s="442">
        <v>130.98835</v>
      </c>
      <c r="AC116" s="448">
        <v>165.25159530000002</v>
      </c>
      <c r="AD116" s="448">
        <v>156.97417275999999</v>
      </c>
      <c r="AE116" s="85">
        <f t="shared" si="170"/>
        <v>0.94991018074607336</v>
      </c>
      <c r="AF116" s="442">
        <v>130.98835</v>
      </c>
      <c r="AG116" s="448">
        <v>134.47890000000001</v>
      </c>
      <c r="AH116" s="448">
        <v>127.04379092999999</v>
      </c>
      <c r="AI116" s="85">
        <f t="shared" si="172"/>
        <v>0.94471170518200231</v>
      </c>
      <c r="AJ116" s="442">
        <v>130.87649999999999</v>
      </c>
      <c r="AK116" s="448">
        <v>133.20420055</v>
      </c>
      <c r="AL116" s="448">
        <v>127.78742395</v>
      </c>
      <c r="AM116" s="95">
        <f t="shared" si="173"/>
        <v>0.95933479141322775</v>
      </c>
      <c r="AN116" s="788">
        <f t="shared" si="150"/>
        <v>-1.7345394775873996E-16</v>
      </c>
      <c r="AO116" s="253">
        <f t="shared" si="151"/>
        <v>-7.1633809962652589E-2</v>
      </c>
      <c r="AP116" s="402">
        <f t="shared" si="152"/>
        <v>-7.9559214538364259E-2</v>
      </c>
      <c r="AQ116" s="402">
        <f t="shared" si="153"/>
        <v>1.7345394775873998E-16</v>
      </c>
      <c r="AR116" s="253">
        <f t="shared" si="154"/>
        <v>-9.4498760789767974E-2</v>
      </c>
      <c r="AS116" s="402">
        <f t="shared" si="155"/>
        <v>-4.9049664789074771E-2</v>
      </c>
      <c r="AT116" s="402">
        <f t="shared" si="156"/>
        <v>0.27874664280716932</v>
      </c>
      <c r="AU116" s="253">
        <f t="shared" si="157"/>
        <v>0.39923585928509403</v>
      </c>
      <c r="AV116" s="253">
        <f t="shared" si="158"/>
        <v>0.3489476456843344</v>
      </c>
      <c r="AW116" s="402">
        <f t="shared" si="169"/>
        <v>-2.6177506342356806E-2</v>
      </c>
      <c r="AX116" s="253">
        <f t="shared" si="137"/>
        <v>0.1918287016043918</v>
      </c>
      <c r="AY116" s="253">
        <f t="shared" si="138"/>
        <v>0.26644548208948859</v>
      </c>
      <c r="AZ116" s="253">
        <f t="shared" si="161"/>
        <v>4.5441445746893907E-3</v>
      </c>
      <c r="BA116" s="253">
        <f t="shared" si="162"/>
        <v>-0.41059563845505048</v>
      </c>
      <c r="BB116" s="253">
        <f t="shared" si="163"/>
        <v>-0.43320531887135705</v>
      </c>
      <c r="BC116" s="253">
        <f t="shared" si="149"/>
        <v>0</v>
      </c>
      <c r="BD116" s="402">
        <f t="shared" si="67"/>
        <v>0.40435543656140416</v>
      </c>
      <c r="BE116" s="95">
        <f t="shared" si="67"/>
        <v>0.42037110806049011</v>
      </c>
      <c r="BF116" s="253">
        <f t="shared" si="159"/>
        <v>0</v>
      </c>
      <c r="BG116" s="402">
        <f t="shared" si="159"/>
        <v>0.22882917171392692</v>
      </c>
      <c r="BH116" s="95">
        <f t="shared" si="159"/>
        <v>0.23559106360807022</v>
      </c>
      <c r="BI116" s="253">
        <f t="shared" si="171"/>
        <v>8.5462248761239803E-4</v>
      </c>
      <c r="BJ116" s="402">
        <f t="shared" si="160"/>
        <v>9.5695139097474527E-3</v>
      </c>
      <c r="BK116" s="85">
        <f t="shared" si="160"/>
        <v>-5.8192973691290886E-3</v>
      </c>
    </row>
    <row r="117" spans="1:63" x14ac:dyDescent="0.25">
      <c r="B117" s="81"/>
      <c r="C117" s="111" t="s">
        <v>69</v>
      </c>
      <c r="D117" s="443">
        <f>SUM(D111:D116)</f>
        <v>329.86144999999999</v>
      </c>
      <c r="E117" s="449">
        <f>SUM(E111:E116)</f>
        <v>371.03232801000001</v>
      </c>
      <c r="F117" s="624">
        <f>SUM(F111:F116)</f>
        <v>356.31095129000005</v>
      </c>
      <c r="G117" s="628">
        <f t="shared" si="168"/>
        <v>0.96032319663637722</v>
      </c>
      <c r="H117" s="443">
        <f>SUM(H111:H116)</f>
        <v>329.86144999999999</v>
      </c>
      <c r="I117" s="449">
        <f>SUM(I111:I116)</f>
        <v>377.47086707000005</v>
      </c>
      <c r="J117" s="624">
        <f>SUM(J111:J116)</f>
        <v>363.71458407999995</v>
      </c>
      <c r="K117" s="628">
        <f t="shared" si="165"/>
        <v>0.96355670280787775</v>
      </c>
      <c r="L117" s="443">
        <f>SUM(L111:L116)</f>
        <v>327.82145000000003</v>
      </c>
      <c r="M117" s="449">
        <f>SUM(M111:M116)</f>
        <v>395.75914144000001</v>
      </c>
      <c r="N117" s="624">
        <f>SUM(N111:N116)</f>
        <v>370.19206761999999</v>
      </c>
      <c r="O117" s="628">
        <f t="shared" si="167"/>
        <v>0.93539738911153825</v>
      </c>
      <c r="P117" s="443">
        <f>SUM(P111:P116)</f>
        <v>288.47842000000003</v>
      </c>
      <c r="Q117" s="449">
        <f>SUM(Q111:Q116)</f>
        <v>326.98798880000004</v>
      </c>
      <c r="R117" s="624">
        <f>SUM(R111:R116)</f>
        <v>309.06594209000002</v>
      </c>
      <c r="S117" s="628">
        <f t="shared" si="144"/>
        <v>0.94519050447152075</v>
      </c>
      <c r="T117" s="443">
        <f>SUM(T111:T116)</f>
        <v>287.20272</v>
      </c>
      <c r="U117" s="449">
        <f>SUM(U111:U116)</f>
        <v>293.77601643999998</v>
      </c>
      <c r="V117" s="624">
        <f>SUM(V111:V116)</f>
        <v>274.52365285999997</v>
      </c>
      <c r="W117" s="628">
        <f t="shared" si="145"/>
        <v>0.93446584301434266</v>
      </c>
      <c r="X117" s="443">
        <f>SUM(X111:X116)</f>
        <v>270.62112999999999</v>
      </c>
      <c r="Y117" s="449">
        <f>SUM(Y111:Y116)</f>
        <v>381.11503419000002</v>
      </c>
      <c r="Z117" s="449">
        <f>SUM(Z111:Z116)</f>
        <v>362.16548092999994</v>
      </c>
      <c r="AA117" s="382">
        <f t="shared" si="146"/>
        <v>0.9502786519553752</v>
      </c>
      <c r="AB117" s="443">
        <f>SUM(AB111:AB116)</f>
        <v>270.62112999999999</v>
      </c>
      <c r="AC117" s="449">
        <f>SUM(AC111:AC116)</f>
        <v>312.63439371000004</v>
      </c>
      <c r="AD117" s="449">
        <f>SUM(AD111:AD116)</f>
        <v>291.35894962999998</v>
      </c>
      <c r="AE117" s="382">
        <f t="shared" si="170"/>
        <v>0.93194784544487708</v>
      </c>
      <c r="AF117" s="443">
        <f>SUM(AF111:AF116)</f>
        <v>270.62112999999999</v>
      </c>
      <c r="AG117" s="449">
        <f>SUM(AG111:AG116)</f>
        <v>274.13580623000007</v>
      </c>
      <c r="AH117" s="449">
        <f>SUM(AH111:AH116)</f>
        <v>259.43619287000001</v>
      </c>
      <c r="AI117" s="382">
        <f>AH117/AG117</f>
        <v>0.94637835326164188</v>
      </c>
      <c r="AJ117" s="443">
        <f>SUM(AJ111:AJ116)</f>
        <v>269.73138</v>
      </c>
      <c r="AK117" s="449">
        <f>SUM(AK111:AK116)</f>
        <v>271.79559829000004</v>
      </c>
      <c r="AL117" s="449">
        <f>SUM(AL111:AL116)</f>
        <v>255.39159588999999</v>
      </c>
      <c r="AM117" s="387">
        <f>AL117/AK117</f>
        <v>0.93964581287112181</v>
      </c>
      <c r="AN117" s="832">
        <f t="shared" si="150"/>
        <v>0</v>
      </c>
      <c r="AO117" s="386">
        <f t="shared" si="151"/>
        <v>-1.7057048958445963E-2</v>
      </c>
      <c r="AP117" s="454">
        <f t="shared" si="152"/>
        <v>-2.0355611553842603E-2</v>
      </c>
      <c r="AQ117" s="454">
        <f t="shared" si="153"/>
        <v>6.2228996912800042E-3</v>
      </c>
      <c r="AR117" s="386">
        <f t="shared" si="154"/>
        <v>-4.621061765865133E-2</v>
      </c>
      <c r="AS117" s="454">
        <f t="shared" si="155"/>
        <v>-1.7497629221621076E-2</v>
      </c>
      <c r="AT117" s="454">
        <f t="shared" si="156"/>
        <v>0.13638118927578705</v>
      </c>
      <c r="AU117" s="386">
        <f t="shared" si="157"/>
        <v>0.21031706055130781</v>
      </c>
      <c r="AV117" s="386">
        <f t="shared" si="158"/>
        <v>0.19777696991343044</v>
      </c>
      <c r="AW117" s="454">
        <f t="shared" si="169"/>
        <v>4.4418103004039405E-3</v>
      </c>
      <c r="AX117" s="386">
        <f t="shared" si="137"/>
        <v>0.11305202093235948</v>
      </c>
      <c r="AY117" s="386">
        <f t="shared" si="138"/>
        <v>0.12582627715366929</v>
      </c>
      <c r="AZ117" s="386">
        <f t="shared" si="161"/>
        <v>6.1272340411851825E-2</v>
      </c>
      <c r="BA117" s="386">
        <f t="shared" si="162"/>
        <v>-0.22916707533100961</v>
      </c>
      <c r="BB117" s="386">
        <f t="shared" si="163"/>
        <v>-0.24199387485782931</v>
      </c>
      <c r="BC117" s="386">
        <f t="shared" si="149"/>
        <v>0</v>
      </c>
      <c r="BD117" s="454">
        <f t="shared" si="67"/>
        <v>0.21904384756695286</v>
      </c>
      <c r="BE117" s="387">
        <f t="shared" si="67"/>
        <v>0.24302164525894254</v>
      </c>
      <c r="BF117" s="386">
        <f>(AB117-AF117)/AF117</f>
        <v>0</v>
      </c>
      <c r="BG117" s="454">
        <f>(AC117-AG117)/AG117</f>
        <v>0.14043618748475212</v>
      </c>
      <c r="BH117" s="387">
        <f>(AD117-AH117)/AH117</f>
        <v>0.12304665901413391</v>
      </c>
      <c r="BI117" s="386">
        <f>(AF117-AJ117)/AJ117</f>
        <v>3.2986521627553765E-3</v>
      </c>
      <c r="BJ117" s="454">
        <f>(AG117-AK117)/AK117</f>
        <v>8.6101760099259444E-3</v>
      </c>
      <c r="BK117" s="382">
        <f>(AH117-AL117)/AL117</f>
        <v>1.5836844458037985E-2</v>
      </c>
    </row>
    <row r="118" spans="1:63" x14ac:dyDescent="0.25">
      <c r="B118" s="81"/>
      <c r="C118" s="84" t="s">
        <v>64</v>
      </c>
      <c r="D118" s="442">
        <v>0.22600000000000001</v>
      </c>
      <c r="E118" s="448">
        <v>0.22600000000000001</v>
      </c>
      <c r="F118" s="623">
        <v>5.3673880000000007E-2</v>
      </c>
      <c r="G118" s="498">
        <f t="shared" si="168"/>
        <v>0.23749504424778764</v>
      </c>
      <c r="H118" s="442">
        <v>0.22600000000000001</v>
      </c>
      <c r="I118" s="448">
        <v>0.28416857000000001</v>
      </c>
      <c r="J118" s="623">
        <v>0.11880820000000002</v>
      </c>
      <c r="K118" s="498">
        <f t="shared" si="165"/>
        <v>0.4180905720854351</v>
      </c>
      <c r="L118" s="442">
        <v>0.22600000000000001</v>
      </c>
      <c r="M118" s="448">
        <v>0.29506694999999999</v>
      </c>
      <c r="N118" s="623">
        <v>0.11402506</v>
      </c>
      <c r="O118" s="498">
        <f t="shared" si="167"/>
        <v>0.38643792535897359</v>
      </c>
      <c r="P118" s="442">
        <v>0.22600000000000001</v>
      </c>
      <c r="Q118" s="448">
        <v>0.22600000000000001</v>
      </c>
      <c r="R118" s="623">
        <v>5.5903340000000003E-2</v>
      </c>
      <c r="S118" s="498">
        <f t="shared" si="144"/>
        <v>0.2473599115044248</v>
      </c>
      <c r="T118" s="442">
        <v>0.22600000000000001</v>
      </c>
      <c r="U118" s="448">
        <v>0.22600000000000001</v>
      </c>
      <c r="V118" s="623">
        <v>5.0286330000000004E-2</v>
      </c>
      <c r="W118" s="498">
        <f t="shared" si="145"/>
        <v>0.22250588495575221</v>
      </c>
      <c r="X118" s="442">
        <v>0.22600000000000001</v>
      </c>
      <c r="Y118" s="448">
        <v>0.22600000000000001</v>
      </c>
      <c r="Z118" s="448">
        <v>3.2520739999999999E-2</v>
      </c>
      <c r="AA118" s="85">
        <f t="shared" si="146"/>
        <v>0.14389707964601769</v>
      </c>
      <c r="AB118" s="442">
        <v>0.22600000000000001</v>
      </c>
      <c r="AC118" s="448">
        <v>0.22600000000000001</v>
      </c>
      <c r="AD118" s="448">
        <v>4.5144179999999992E-2</v>
      </c>
      <c r="AE118" s="85">
        <f t="shared" si="170"/>
        <v>0.19975300884955749</v>
      </c>
      <c r="AF118" s="442">
        <v>0.22600000000000001</v>
      </c>
      <c r="AG118" s="448">
        <v>0.22600000000000001</v>
      </c>
      <c r="AH118" s="448">
        <v>4.1439959999999998E-2</v>
      </c>
      <c r="AI118" s="85">
        <f t="shared" si="172"/>
        <v>0.18336265486725661</v>
      </c>
      <c r="AJ118" s="442">
        <v>0.22600000000000001</v>
      </c>
      <c r="AK118" s="448">
        <v>0.22600000000000001</v>
      </c>
      <c r="AL118" s="448">
        <v>0.1217493</v>
      </c>
      <c r="AM118" s="95">
        <f t="shared" si="173"/>
        <v>0.53871371681415925</v>
      </c>
      <c r="AN118" s="788">
        <f t="shared" si="150"/>
        <v>0</v>
      </c>
      <c r="AO118" s="253">
        <f t="shared" si="151"/>
        <v>-0.20469740900621064</v>
      </c>
      <c r="AP118" s="402">
        <f t="shared" si="152"/>
        <v>-0.54823084601904581</v>
      </c>
      <c r="AQ118" s="402">
        <f t="shared" si="153"/>
        <v>0</v>
      </c>
      <c r="AR118" s="253">
        <f t="shared" si="154"/>
        <v>-3.6935278586774915E-2</v>
      </c>
      <c r="AS118" s="402">
        <f t="shared" si="155"/>
        <v>4.1948147187995506E-2</v>
      </c>
      <c r="AT118" s="402">
        <f t="shared" si="156"/>
        <v>0</v>
      </c>
      <c r="AU118" s="253">
        <f t="shared" si="157"/>
        <v>0.3056059734513274</v>
      </c>
      <c r="AV118" s="253">
        <f t="shared" si="158"/>
        <v>1.0396824232684485</v>
      </c>
      <c r="AW118" s="402">
        <f t="shared" si="169"/>
        <v>0</v>
      </c>
      <c r="AX118" s="253">
        <f t="shared" si="137"/>
        <v>0</v>
      </c>
      <c r="AY118" s="253">
        <f t="shared" si="138"/>
        <v>0.11170053571219053</v>
      </c>
      <c r="AZ118" s="253">
        <f t="shared" si="161"/>
        <v>0</v>
      </c>
      <c r="BA118" s="253">
        <f t="shared" si="162"/>
        <v>0</v>
      </c>
      <c r="BB118" s="253">
        <f t="shared" si="163"/>
        <v>0.54628492463578637</v>
      </c>
      <c r="BC118" s="253">
        <f t="shared" si="149"/>
        <v>0</v>
      </c>
      <c r="BD118" s="402">
        <f t="shared" si="67"/>
        <v>0</v>
      </c>
      <c r="BE118" s="95">
        <f t="shared" si="67"/>
        <v>-0.27962497048345974</v>
      </c>
      <c r="BF118" s="253">
        <f t="shared" si="159"/>
        <v>0</v>
      </c>
      <c r="BG118" s="402">
        <f t="shared" si="159"/>
        <v>0</v>
      </c>
      <c r="BH118" s="95">
        <f t="shared" si="159"/>
        <v>8.9387634544048647E-2</v>
      </c>
      <c r="BI118" s="253">
        <f t="shared" si="171"/>
        <v>0</v>
      </c>
      <c r="BJ118" s="402">
        <f t="shared" si="160"/>
        <v>0</v>
      </c>
      <c r="BK118" s="85">
        <f t="shared" si="160"/>
        <v>-0.65962876172594009</v>
      </c>
    </row>
    <row r="119" spans="1:63" x14ac:dyDescent="0.25">
      <c r="B119" s="81"/>
      <c r="C119" s="84" t="s">
        <v>65</v>
      </c>
      <c r="D119" s="322">
        <v>0</v>
      </c>
      <c r="E119" s="321">
        <v>0</v>
      </c>
      <c r="F119" s="7">
        <v>0</v>
      </c>
      <c r="G119" s="499">
        <v>0</v>
      </c>
      <c r="H119" s="322">
        <v>0</v>
      </c>
      <c r="I119" s="321">
        <v>0</v>
      </c>
      <c r="J119" s="7">
        <v>0</v>
      </c>
      <c r="K119" s="499">
        <v>0</v>
      </c>
      <c r="L119" s="322">
        <v>0</v>
      </c>
      <c r="M119" s="321">
        <v>0</v>
      </c>
      <c r="N119" s="7">
        <v>0</v>
      </c>
      <c r="O119" s="499">
        <v>0</v>
      </c>
      <c r="P119" s="322">
        <v>0</v>
      </c>
      <c r="Q119" s="321">
        <v>0</v>
      </c>
      <c r="R119" s="7">
        <v>0</v>
      </c>
      <c r="S119" s="499">
        <v>0</v>
      </c>
      <c r="T119" s="322">
        <v>0</v>
      </c>
      <c r="U119" s="321">
        <v>0</v>
      </c>
      <c r="V119" s="7">
        <v>0</v>
      </c>
      <c r="W119" s="499">
        <v>0</v>
      </c>
      <c r="X119" s="322">
        <v>0</v>
      </c>
      <c r="Y119" s="321">
        <v>0</v>
      </c>
      <c r="Z119" s="321">
        <v>0</v>
      </c>
      <c r="AA119" s="12">
        <v>0</v>
      </c>
      <c r="AB119" s="322">
        <v>0</v>
      </c>
      <c r="AC119" s="321">
        <v>0</v>
      </c>
      <c r="AD119" s="321">
        <v>0</v>
      </c>
      <c r="AE119" s="12">
        <v>0</v>
      </c>
      <c r="AF119" s="322">
        <v>0</v>
      </c>
      <c r="AG119" s="321">
        <v>0</v>
      </c>
      <c r="AH119" s="321">
        <v>0</v>
      </c>
      <c r="AI119" s="12">
        <v>0</v>
      </c>
      <c r="AJ119" s="322">
        <v>0</v>
      </c>
      <c r="AK119" s="321">
        <v>0</v>
      </c>
      <c r="AL119" s="321">
        <v>0</v>
      </c>
      <c r="AM119" s="6">
        <v>0</v>
      </c>
      <c r="AN119" s="321">
        <v>0</v>
      </c>
      <c r="AO119" s="321">
        <v>0</v>
      </c>
      <c r="AP119" s="6">
        <v>0</v>
      </c>
      <c r="AQ119" s="321">
        <v>0</v>
      </c>
      <c r="AR119" s="321">
        <v>0</v>
      </c>
      <c r="AS119" s="6">
        <v>0</v>
      </c>
      <c r="AT119" s="321">
        <v>0</v>
      </c>
      <c r="AU119" s="321">
        <v>0</v>
      </c>
      <c r="AV119" s="6">
        <v>0</v>
      </c>
      <c r="AW119" s="321">
        <v>0</v>
      </c>
      <c r="AX119" s="321">
        <v>0</v>
      </c>
      <c r="AY119" s="6">
        <v>0</v>
      </c>
      <c r="AZ119" s="7">
        <v>0</v>
      </c>
      <c r="BA119" s="321">
        <v>0</v>
      </c>
      <c r="BB119" s="6">
        <v>0</v>
      </c>
      <c r="BC119" s="7">
        <v>0</v>
      </c>
      <c r="BD119" s="321">
        <v>0</v>
      </c>
      <c r="BE119" s="6">
        <v>0</v>
      </c>
      <c r="BF119" s="7">
        <v>0</v>
      </c>
      <c r="BG119" s="321">
        <v>0</v>
      </c>
      <c r="BH119" s="6">
        <v>0</v>
      </c>
      <c r="BI119" s="7">
        <v>0</v>
      </c>
      <c r="BJ119" s="321">
        <v>0</v>
      </c>
      <c r="BK119" s="12">
        <v>0</v>
      </c>
    </row>
    <row r="120" spans="1:63" ht="15.75" thickBot="1" x14ac:dyDescent="0.3">
      <c r="B120" s="82"/>
      <c r="C120" s="112" t="s">
        <v>70</v>
      </c>
      <c r="D120" s="443">
        <f>SUM(D118:D119)</f>
        <v>0.22600000000000001</v>
      </c>
      <c r="E120" s="449">
        <f>SUM(E118:E119)</f>
        <v>0.22600000000000001</v>
      </c>
      <c r="F120" s="624">
        <f>SUM(F118:F119)</f>
        <v>5.3673880000000007E-2</v>
      </c>
      <c r="G120" s="628">
        <f t="shared" ref="G120:G134" si="174">F120/E120</f>
        <v>0.23749504424778764</v>
      </c>
      <c r="H120" s="443">
        <f>SUM(H118:H119)</f>
        <v>0.22600000000000001</v>
      </c>
      <c r="I120" s="449">
        <f>SUM(I118:I119)</f>
        <v>0.28416857000000001</v>
      </c>
      <c r="J120" s="624">
        <f>SUM(J118:J119)</f>
        <v>0.11880820000000002</v>
      </c>
      <c r="K120" s="628">
        <f t="shared" ref="K120:K134" si="175">J120/I120</f>
        <v>0.4180905720854351</v>
      </c>
      <c r="L120" s="443">
        <f>SUM(L118:L119)</f>
        <v>0.22600000000000001</v>
      </c>
      <c r="M120" s="449">
        <f>SUM(M118:M119)</f>
        <v>0.29506694999999999</v>
      </c>
      <c r="N120" s="624">
        <f>SUM(N118:N119)</f>
        <v>0.11402506</v>
      </c>
      <c r="O120" s="628">
        <f t="shared" ref="O120:O134" si="176">N120/M120</f>
        <v>0.38643792535897359</v>
      </c>
      <c r="P120" s="443">
        <f>SUM(P118:P119)</f>
        <v>0.22600000000000001</v>
      </c>
      <c r="Q120" s="449">
        <f>SUM(Q118:Q119)</f>
        <v>0.22600000000000001</v>
      </c>
      <c r="R120" s="624">
        <f>SUM(R118:R119)</f>
        <v>5.5903340000000003E-2</v>
      </c>
      <c r="S120" s="628">
        <f t="shared" ref="S120:S125" si="177">R120/Q120</f>
        <v>0.2473599115044248</v>
      </c>
      <c r="T120" s="443">
        <f>SUM(T118:T119)</f>
        <v>0.22600000000000001</v>
      </c>
      <c r="U120" s="449">
        <f>SUM(U118:U119)</f>
        <v>0.22600000000000001</v>
      </c>
      <c r="V120" s="624">
        <f>SUM(V118:V119)</f>
        <v>5.0286330000000004E-2</v>
      </c>
      <c r="W120" s="628">
        <f t="shared" ref="W120:W125" si="178">V120/U120</f>
        <v>0.22250588495575221</v>
      </c>
      <c r="X120" s="443">
        <f>SUM(X118:X119)</f>
        <v>0.22600000000000001</v>
      </c>
      <c r="Y120" s="449">
        <f>SUM(Y118:Y119)</f>
        <v>0.22600000000000001</v>
      </c>
      <c r="Z120" s="449">
        <f>SUM(Z118:Z119)</f>
        <v>3.2520739999999999E-2</v>
      </c>
      <c r="AA120" s="382">
        <f>Z120/Y120</f>
        <v>0.14389707964601769</v>
      </c>
      <c r="AB120" s="444">
        <f>SUM(AB118:AB119)</f>
        <v>0.22600000000000001</v>
      </c>
      <c r="AC120" s="450">
        <f>SUM(AC118:AC119)</f>
        <v>0.22600000000000001</v>
      </c>
      <c r="AD120" s="450">
        <f>SUM(AD118:AD119)</f>
        <v>4.5144179999999992E-2</v>
      </c>
      <c r="AE120" s="383">
        <f>AD120/AC120</f>
        <v>0.19975300884955749</v>
      </c>
      <c r="AF120" s="444">
        <f>SUM(AF118:AF119)</f>
        <v>0.22600000000000001</v>
      </c>
      <c r="AG120" s="450">
        <f>SUM(AG118:AG119)</f>
        <v>0.22600000000000001</v>
      </c>
      <c r="AH120" s="450">
        <f>SUM(AH118:AH119)</f>
        <v>4.1439959999999998E-2</v>
      </c>
      <c r="AI120" s="383">
        <f>AH120/AG120</f>
        <v>0.18336265486725661</v>
      </c>
      <c r="AJ120" s="444">
        <f>SUM(AJ118:AJ119)</f>
        <v>0.22600000000000001</v>
      </c>
      <c r="AK120" s="450">
        <f>SUM(AK118:AK119)</f>
        <v>0.22600000000000001</v>
      </c>
      <c r="AL120" s="450">
        <f>SUM(AL118:AL119)</f>
        <v>0.1217493</v>
      </c>
      <c r="AM120" s="389">
        <f>AL120/AK120</f>
        <v>0.53871371681415925</v>
      </c>
      <c r="AN120" s="789">
        <f t="shared" si="150"/>
        <v>0</v>
      </c>
      <c r="AO120" s="388">
        <f t="shared" si="151"/>
        <v>-0.20469740900621064</v>
      </c>
      <c r="AP120" s="455">
        <f t="shared" si="152"/>
        <v>-0.54823084601904581</v>
      </c>
      <c r="AQ120" s="455">
        <f t="shared" si="153"/>
        <v>0</v>
      </c>
      <c r="AR120" s="388">
        <f t="shared" si="154"/>
        <v>-3.6935278586774915E-2</v>
      </c>
      <c r="AS120" s="455">
        <f t="shared" si="155"/>
        <v>4.1948147187995506E-2</v>
      </c>
      <c r="AT120" s="455">
        <f t="shared" si="156"/>
        <v>0</v>
      </c>
      <c r="AU120" s="388">
        <f t="shared" si="157"/>
        <v>0.3056059734513274</v>
      </c>
      <c r="AV120" s="388">
        <f t="shared" si="158"/>
        <v>1.0396824232684485</v>
      </c>
      <c r="AW120" s="455">
        <f>(P120-T120)/T120</f>
        <v>0</v>
      </c>
      <c r="AX120" s="388">
        <f t="shared" si="137"/>
        <v>0</v>
      </c>
      <c r="AY120" s="388">
        <f t="shared" si="138"/>
        <v>0.11170053571219053</v>
      </c>
      <c r="AZ120" s="388">
        <f t="shared" si="161"/>
        <v>0</v>
      </c>
      <c r="BA120" s="388">
        <f t="shared" si="162"/>
        <v>0</v>
      </c>
      <c r="BB120" s="388">
        <f t="shared" si="163"/>
        <v>0.54628492463578637</v>
      </c>
      <c r="BC120" s="388">
        <f>(X120-AB120)/AB120</f>
        <v>0</v>
      </c>
      <c r="BD120" s="455">
        <f t="shared" si="67"/>
        <v>0</v>
      </c>
      <c r="BE120" s="389">
        <f t="shared" si="67"/>
        <v>-0.27962497048345974</v>
      </c>
      <c r="BF120" s="388">
        <f t="shared" ref="BF120:BG120" si="179">(AB120-AF120)/AF120</f>
        <v>0</v>
      </c>
      <c r="BG120" s="455">
        <f t="shared" si="179"/>
        <v>0</v>
      </c>
      <c r="BH120" s="389">
        <f t="shared" si="159"/>
        <v>8.9387634544048647E-2</v>
      </c>
      <c r="BI120" s="388">
        <f>(AF120-AJ120)/AJ120</f>
        <v>0</v>
      </c>
      <c r="BJ120" s="455">
        <f t="shared" si="160"/>
        <v>0</v>
      </c>
      <c r="BK120" s="383">
        <f t="shared" si="160"/>
        <v>-0.65962876172594009</v>
      </c>
    </row>
    <row r="121" spans="1:63" x14ac:dyDescent="0.25">
      <c r="B121" s="109" t="s">
        <v>380</v>
      </c>
      <c r="C121" s="110" t="s">
        <v>287</v>
      </c>
      <c r="D121" s="525">
        <f>SUM(D122:D124)</f>
        <v>159.23604</v>
      </c>
      <c r="E121" s="451">
        <f>SUM(E122:E124)</f>
        <v>42.43948236</v>
      </c>
      <c r="F121" s="526">
        <f>SUM(F122:F124)</f>
        <v>11.516130169999999</v>
      </c>
      <c r="G121" s="375">
        <f t="shared" si="174"/>
        <v>0.27135416196438261</v>
      </c>
      <c r="H121" s="525">
        <f>SUM(H122:H124)</f>
        <v>159.23604</v>
      </c>
      <c r="I121" s="451">
        <f>SUM(I122:I124)</f>
        <v>127.71361862000001</v>
      </c>
      <c r="J121" s="526">
        <f>SUM(J122:J124)</f>
        <v>99.603756069999989</v>
      </c>
      <c r="K121" s="375">
        <f t="shared" si="175"/>
        <v>0.77989925542992955</v>
      </c>
      <c r="L121" s="525">
        <f>SUM(L122:L124)</f>
        <v>159.23604</v>
      </c>
      <c r="M121" s="451">
        <f>SUM(M122:M124)</f>
        <v>198.02542181000001</v>
      </c>
      <c r="N121" s="526">
        <f>SUM(N122:N124)</f>
        <v>62.752671849999999</v>
      </c>
      <c r="O121" s="375">
        <f t="shared" si="176"/>
        <v>0.31689199940303359</v>
      </c>
      <c r="P121" s="525">
        <f>SUM(P122:P124)</f>
        <v>270.35500000000002</v>
      </c>
      <c r="Q121" s="451">
        <f>SUM(Q122:Q124)</f>
        <v>274.62570476000002</v>
      </c>
      <c r="R121" s="526">
        <f>SUM(R122:R124)</f>
        <v>170.73939676000001</v>
      </c>
      <c r="S121" s="375">
        <f t="shared" si="177"/>
        <v>0.62171673590865073</v>
      </c>
      <c r="T121" s="525">
        <f>SUM(T122:T124)</f>
        <v>115</v>
      </c>
      <c r="U121" s="526">
        <f>SUM(U122:U124)</f>
        <v>114.81402226</v>
      </c>
      <c r="V121" s="526">
        <f>SUM(V122:V124)</f>
        <v>106.67259395999999</v>
      </c>
      <c r="W121" s="375">
        <f t="shared" si="178"/>
        <v>0.92909029629182838</v>
      </c>
      <c r="X121" s="577">
        <v>0</v>
      </c>
      <c r="Y121" s="578">
        <v>0</v>
      </c>
      <c r="Z121" s="576">
        <v>0</v>
      </c>
      <c r="AA121" s="546">
        <v>0</v>
      </c>
      <c r="AB121" s="577">
        <v>0</v>
      </c>
      <c r="AC121" s="578">
        <v>0</v>
      </c>
      <c r="AD121" s="576">
        <v>0</v>
      </c>
      <c r="AE121" s="546">
        <v>0</v>
      </c>
      <c r="AF121" s="577">
        <v>0</v>
      </c>
      <c r="AG121" s="578">
        <v>0</v>
      </c>
      <c r="AH121" s="576">
        <v>0</v>
      </c>
      <c r="AI121" s="546">
        <v>0</v>
      </c>
      <c r="AJ121" s="577">
        <v>0</v>
      </c>
      <c r="AK121" s="576">
        <v>0</v>
      </c>
      <c r="AL121" s="576">
        <v>0</v>
      </c>
      <c r="AM121" s="578">
        <v>0</v>
      </c>
      <c r="AN121" s="831">
        <f t="shared" si="150"/>
        <v>0</v>
      </c>
      <c r="AO121" s="453">
        <f t="shared" si="151"/>
        <v>-0.66769806682657129</v>
      </c>
      <c r="AP121" s="453">
        <f t="shared" si="152"/>
        <v>-0.88438056330017678</v>
      </c>
      <c r="AQ121" s="453">
        <f t="shared" si="153"/>
        <v>0</v>
      </c>
      <c r="AR121" s="453">
        <f t="shared" si="154"/>
        <v>-0.35506452932827109</v>
      </c>
      <c r="AS121" s="453">
        <f t="shared" si="155"/>
        <v>0.58724327002500354</v>
      </c>
      <c r="AT121" s="453">
        <f t="shared" si="156"/>
        <v>-0.41101129995746338</v>
      </c>
      <c r="AU121" s="453">
        <f t="shared" si="157"/>
        <v>-0.27892612243614368</v>
      </c>
      <c r="AV121" s="376">
        <f t="shared" si="158"/>
        <v>-0.63246518940084839</v>
      </c>
      <c r="AW121" s="453">
        <f t="shared" ref="AW121:AW125" si="180">(K121-S121)/S121</f>
        <v>0.25442860129877648</v>
      </c>
      <c r="AX121" s="453">
        <f t="shared" ref="AX121:AX125" si="181">(P121-T121)/T121</f>
        <v>1.350913043478261</v>
      </c>
      <c r="AY121" s="376">
        <f t="shared" ref="AY121:AY125" si="182">(Q121-U121)/U121</f>
        <v>1.3919178106843202</v>
      </c>
      <c r="AZ121" s="453">
        <f t="shared" ref="AZ121:AZ125" si="183">(R121-V121)/V121</f>
        <v>0.60059290227838413</v>
      </c>
      <c r="BA121" s="453">
        <f t="shared" ref="BA121:BA125" si="184">(S121-W121)/W121</f>
        <v>-0.33083281744515308</v>
      </c>
      <c r="BB121" s="576">
        <v>0</v>
      </c>
      <c r="BC121" s="576">
        <v>0</v>
      </c>
      <c r="BD121" s="576">
        <v>0</v>
      </c>
      <c r="BE121" s="576">
        <v>0</v>
      </c>
      <c r="BF121" s="576">
        <v>0</v>
      </c>
      <c r="BG121" s="578">
        <v>0</v>
      </c>
      <c r="BH121" s="576">
        <v>0</v>
      </c>
      <c r="BI121" s="578">
        <v>0</v>
      </c>
      <c r="BJ121" s="578">
        <v>0</v>
      </c>
      <c r="BK121" s="546">
        <v>0</v>
      </c>
    </row>
    <row r="122" spans="1:63" x14ac:dyDescent="0.25">
      <c r="B122" s="81"/>
      <c r="C122" s="84" t="s">
        <v>58</v>
      </c>
      <c r="D122" s="9">
        <v>0.11899</v>
      </c>
      <c r="E122" s="321">
        <v>0.11899</v>
      </c>
      <c r="F122" s="6">
        <v>0</v>
      </c>
      <c r="G122" s="498">
        <f t="shared" si="174"/>
        <v>0</v>
      </c>
      <c r="H122" s="9">
        <v>0.11899</v>
      </c>
      <c r="I122" s="321">
        <v>3.0242020000000001E-2</v>
      </c>
      <c r="J122" s="6">
        <v>0</v>
      </c>
      <c r="K122" s="498">
        <f t="shared" si="175"/>
        <v>0</v>
      </c>
      <c r="L122" s="9">
        <v>0.11899</v>
      </c>
      <c r="M122" s="321">
        <v>0.11899</v>
      </c>
      <c r="N122" s="6">
        <v>0.26960528</v>
      </c>
      <c r="O122" s="498">
        <f t="shared" si="176"/>
        <v>2.2657809899991594</v>
      </c>
      <c r="P122" s="9">
        <v>0.05</v>
      </c>
      <c r="Q122" s="321">
        <v>0.05</v>
      </c>
      <c r="R122" s="6">
        <v>0.17247243000000001</v>
      </c>
      <c r="S122" s="498">
        <f t="shared" si="177"/>
        <v>3.4494486000000002</v>
      </c>
      <c r="T122" s="9">
        <v>1.5</v>
      </c>
      <c r="U122" s="6">
        <v>1.92042516</v>
      </c>
      <c r="V122" s="6">
        <v>0.18393175</v>
      </c>
      <c r="W122" s="498">
        <f t="shared" si="178"/>
        <v>9.5776577932357443E-2</v>
      </c>
      <c r="X122" s="9">
        <v>0</v>
      </c>
      <c r="Y122" s="7">
        <v>0</v>
      </c>
      <c r="Z122" s="321">
        <v>0</v>
      </c>
      <c r="AA122" s="499">
        <v>0</v>
      </c>
      <c r="AB122" s="9">
        <v>0</v>
      </c>
      <c r="AC122" s="7">
        <v>0</v>
      </c>
      <c r="AD122" s="321">
        <v>0</v>
      </c>
      <c r="AE122" s="499">
        <v>0</v>
      </c>
      <c r="AF122" s="9">
        <v>0</v>
      </c>
      <c r="AG122" s="7">
        <v>0</v>
      </c>
      <c r="AH122" s="321">
        <v>0</v>
      </c>
      <c r="AI122" s="499">
        <v>0</v>
      </c>
      <c r="AJ122" s="9">
        <v>0</v>
      </c>
      <c r="AK122" s="321">
        <v>0</v>
      </c>
      <c r="AL122" s="321">
        <v>0</v>
      </c>
      <c r="AM122" s="7">
        <v>0</v>
      </c>
      <c r="AN122" s="788">
        <f t="shared" si="150"/>
        <v>0</v>
      </c>
      <c r="AO122" s="402">
        <f t="shared" si="151"/>
        <v>2.9345916707944775</v>
      </c>
      <c r="AP122" s="402" t="e">
        <f t="shared" si="152"/>
        <v>#DIV/0!</v>
      </c>
      <c r="AQ122" s="402">
        <f t="shared" si="153"/>
        <v>0</v>
      </c>
      <c r="AR122" s="402">
        <f t="shared" si="154"/>
        <v>-0.74584402050592491</v>
      </c>
      <c r="AS122" s="402">
        <f t="shared" si="155"/>
        <v>-1</v>
      </c>
      <c r="AT122" s="402">
        <f t="shared" si="156"/>
        <v>1.3797999999999999</v>
      </c>
      <c r="AU122" s="402">
        <f t="shared" si="157"/>
        <v>1.3797999999999999</v>
      </c>
      <c r="AV122" s="253">
        <f t="shared" si="158"/>
        <v>0.56317899620246548</v>
      </c>
      <c r="AW122" s="402">
        <f t="shared" si="180"/>
        <v>-1</v>
      </c>
      <c r="AX122" s="402">
        <f t="shared" si="181"/>
        <v>-0.96666666666666667</v>
      </c>
      <c r="AY122" s="253">
        <f t="shared" si="182"/>
        <v>-0.97396409865823663</v>
      </c>
      <c r="AZ122" s="402">
        <f t="shared" si="183"/>
        <v>-6.2302022353400079E-2</v>
      </c>
      <c r="BA122" s="402">
        <f t="shared" si="184"/>
        <v>35.015575775072961</v>
      </c>
      <c r="BB122" s="7">
        <v>0</v>
      </c>
      <c r="BC122" s="7">
        <v>0</v>
      </c>
      <c r="BD122" s="7">
        <v>0</v>
      </c>
      <c r="BE122" s="7">
        <v>0</v>
      </c>
      <c r="BF122" s="59">
        <v>0</v>
      </c>
      <c r="BG122" s="7">
        <v>0</v>
      </c>
      <c r="BH122" s="321">
        <v>0</v>
      </c>
      <c r="BI122" s="7">
        <v>0</v>
      </c>
      <c r="BJ122" s="7">
        <v>0</v>
      </c>
      <c r="BK122" s="499">
        <v>0</v>
      </c>
    </row>
    <row r="123" spans="1:63" x14ac:dyDescent="0.25">
      <c r="B123" s="81"/>
      <c r="C123" s="84" t="s">
        <v>61</v>
      </c>
      <c r="D123" s="9">
        <v>64.117050000000006</v>
      </c>
      <c r="E123" s="321">
        <v>42.320492360000003</v>
      </c>
      <c r="F123" s="6">
        <v>10.449541419999999</v>
      </c>
      <c r="G123" s="498">
        <f t="shared" si="174"/>
        <v>0.24691445768425363</v>
      </c>
      <c r="H123" s="9">
        <v>64.117050000000006</v>
      </c>
      <c r="I123" s="321">
        <v>37.593476600000002</v>
      </c>
      <c r="J123" s="6">
        <v>9.8325073799999991</v>
      </c>
      <c r="K123" s="498">
        <f t="shared" si="175"/>
        <v>0.26154823307828889</v>
      </c>
      <c r="L123" s="9">
        <v>64.117050000000006</v>
      </c>
      <c r="M123" s="321">
        <v>59.529441890000001</v>
      </c>
      <c r="N123" s="6">
        <v>16.60321141</v>
      </c>
      <c r="O123" s="498">
        <f t="shared" si="176"/>
        <v>0.27890756040817299</v>
      </c>
      <c r="P123" s="9">
        <v>59.805</v>
      </c>
      <c r="Q123" s="321">
        <v>66.672706820000002</v>
      </c>
      <c r="R123" s="6">
        <v>9.4906608299999995</v>
      </c>
      <c r="S123" s="498">
        <f t="shared" si="177"/>
        <v>0.14234701548299911</v>
      </c>
      <c r="T123" s="9">
        <v>10.5</v>
      </c>
      <c r="U123" s="6">
        <v>10.5</v>
      </c>
      <c r="V123" s="6">
        <v>3.2164223500000002</v>
      </c>
      <c r="W123" s="498">
        <f t="shared" si="178"/>
        <v>0.30632593809523812</v>
      </c>
      <c r="X123" s="9">
        <v>0</v>
      </c>
      <c r="Y123" s="7">
        <v>0</v>
      </c>
      <c r="Z123" s="321">
        <v>0</v>
      </c>
      <c r="AA123" s="499">
        <v>0</v>
      </c>
      <c r="AB123" s="9">
        <v>0</v>
      </c>
      <c r="AC123" s="7">
        <v>0</v>
      </c>
      <c r="AD123" s="321">
        <v>0</v>
      </c>
      <c r="AE123" s="499">
        <v>0</v>
      </c>
      <c r="AF123" s="9">
        <v>0</v>
      </c>
      <c r="AG123" s="7">
        <v>0</v>
      </c>
      <c r="AH123" s="321">
        <v>0</v>
      </c>
      <c r="AI123" s="499">
        <v>0</v>
      </c>
      <c r="AJ123" s="9">
        <v>0</v>
      </c>
      <c r="AK123" s="321">
        <v>0</v>
      </c>
      <c r="AL123" s="321">
        <v>0</v>
      </c>
      <c r="AM123" s="7">
        <v>0</v>
      </c>
      <c r="AN123" s="788">
        <f t="shared" si="150"/>
        <v>0</v>
      </c>
      <c r="AO123" s="402">
        <f t="shared" si="151"/>
        <v>0.12574031953192646</v>
      </c>
      <c r="AP123" s="402">
        <f t="shared" si="152"/>
        <v>6.2754495486582601E-2</v>
      </c>
      <c r="AQ123" s="402">
        <f t="shared" si="153"/>
        <v>0</v>
      </c>
      <c r="AR123" s="402">
        <f t="shared" si="154"/>
        <v>-0.36848934902722297</v>
      </c>
      <c r="AS123" s="402">
        <f t="shared" si="155"/>
        <v>-0.40779484539491273</v>
      </c>
      <c r="AT123" s="402">
        <f t="shared" si="156"/>
        <v>7.2101830950589529E-2</v>
      </c>
      <c r="AU123" s="402">
        <f t="shared" si="157"/>
        <v>-0.10713926688599983</v>
      </c>
      <c r="AV123" s="253">
        <f t="shared" si="158"/>
        <v>0.74942627361808278</v>
      </c>
      <c r="AW123" s="402">
        <f t="shared" si="180"/>
        <v>0.83739878346466856</v>
      </c>
      <c r="AX123" s="402">
        <f t="shared" si="181"/>
        <v>4.6957142857142857</v>
      </c>
      <c r="AY123" s="253">
        <f t="shared" si="182"/>
        <v>5.3497816019047617</v>
      </c>
      <c r="AZ123" s="402">
        <f t="shared" si="183"/>
        <v>1.9506886214741042</v>
      </c>
      <c r="BA123" s="402">
        <f t="shared" si="184"/>
        <v>-0.53530864422345203</v>
      </c>
      <c r="BB123" s="7">
        <v>0</v>
      </c>
      <c r="BC123" s="7">
        <v>0</v>
      </c>
      <c r="BD123" s="7">
        <v>0</v>
      </c>
      <c r="BE123" s="7">
        <v>0</v>
      </c>
      <c r="BF123" s="321">
        <v>0</v>
      </c>
      <c r="BG123" s="7">
        <v>0</v>
      </c>
      <c r="BH123" s="321">
        <v>0</v>
      </c>
      <c r="BI123" s="7">
        <v>0</v>
      </c>
      <c r="BJ123" s="7">
        <v>0</v>
      </c>
      <c r="BK123" s="499">
        <v>0</v>
      </c>
    </row>
    <row r="124" spans="1:63" x14ac:dyDescent="0.25">
      <c r="B124" s="81"/>
      <c r="C124" s="84" t="s">
        <v>62</v>
      </c>
      <c r="D124" s="9">
        <v>95</v>
      </c>
      <c r="E124" s="321">
        <v>0</v>
      </c>
      <c r="F124" s="6">
        <v>1.06658875</v>
      </c>
      <c r="G124" s="321">
        <v>0</v>
      </c>
      <c r="H124" s="9">
        <v>95</v>
      </c>
      <c r="I124" s="321">
        <v>90.0899</v>
      </c>
      <c r="J124" s="6">
        <v>89.771248689999993</v>
      </c>
      <c r="K124" s="498">
        <f t="shared" si="175"/>
        <v>0.9964629629958518</v>
      </c>
      <c r="L124" s="9">
        <v>95</v>
      </c>
      <c r="M124" s="321">
        <v>138.37698992</v>
      </c>
      <c r="N124" s="6">
        <v>45.879855159999998</v>
      </c>
      <c r="O124" s="498">
        <f t="shared" si="176"/>
        <v>0.33155696757477204</v>
      </c>
      <c r="P124" s="9">
        <v>210.5</v>
      </c>
      <c r="Q124" s="321">
        <v>207.90299794000001</v>
      </c>
      <c r="R124" s="6">
        <v>161.07626350000001</v>
      </c>
      <c r="S124" s="498">
        <f t="shared" si="177"/>
        <v>0.77476642999869583</v>
      </c>
      <c r="T124" s="9">
        <v>103</v>
      </c>
      <c r="U124" s="6">
        <v>102.39359709999999</v>
      </c>
      <c r="V124" s="6">
        <v>103.27223985999998</v>
      </c>
      <c r="W124" s="498">
        <f t="shared" si="178"/>
        <v>1.0085810322606588</v>
      </c>
      <c r="X124" s="9">
        <v>0</v>
      </c>
      <c r="Y124" s="7">
        <v>0</v>
      </c>
      <c r="Z124" s="321">
        <v>0</v>
      </c>
      <c r="AA124" s="499">
        <v>0</v>
      </c>
      <c r="AB124" s="9">
        <v>0</v>
      </c>
      <c r="AC124" s="7">
        <v>0</v>
      </c>
      <c r="AD124" s="321">
        <v>0</v>
      </c>
      <c r="AE124" s="499">
        <v>0</v>
      </c>
      <c r="AF124" s="9">
        <v>0</v>
      </c>
      <c r="AG124" s="7">
        <v>0</v>
      </c>
      <c r="AH124" s="321">
        <v>0</v>
      </c>
      <c r="AI124" s="499">
        <v>0</v>
      </c>
      <c r="AJ124" s="9">
        <v>0</v>
      </c>
      <c r="AK124" s="321">
        <v>0</v>
      </c>
      <c r="AL124" s="321">
        <v>0</v>
      </c>
      <c r="AM124" s="7">
        <v>0</v>
      </c>
      <c r="AN124" s="788">
        <f t="shared" si="150"/>
        <v>0</v>
      </c>
      <c r="AO124" s="402">
        <f t="shared" si="151"/>
        <v>-1</v>
      </c>
      <c r="AP124" s="402">
        <f t="shared" si="152"/>
        <v>-0.98811881570587079</v>
      </c>
      <c r="AQ124" s="402">
        <f t="shared" si="153"/>
        <v>0</v>
      </c>
      <c r="AR124" s="402">
        <f t="shared" si="154"/>
        <v>-0.34895317456982011</v>
      </c>
      <c r="AS124" s="402">
        <f t="shared" si="155"/>
        <v>0.9566593742925843</v>
      </c>
      <c r="AT124" s="402">
        <f t="shared" si="156"/>
        <v>-0.54869358669833734</v>
      </c>
      <c r="AU124" s="402">
        <f t="shared" si="157"/>
        <v>-0.33441561068813902</v>
      </c>
      <c r="AV124" s="253">
        <f t="shared" si="158"/>
        <v>-0.71516687708614501</v>
      </c>
      <c r="AW124" s="402">
        <f t="shared" si="180"/>
        <v>0.2861462815283945</v>
      </c>
      <c r="AX124" s="402">
        <f t="shared" si="181"/>
        <v>1.0436893203883495</v>
      </c>
      <c r="AY124" s="253">
        <f t="shared" si="182"/>
        <v>1.0304296736148164</v>
      </c>
      <c r="AZ124" s="402">
        <f t="shared" si="183"/>
        <v>0.55972470160772625</v>
      </c>
      <c r="BA124" s="402">
        <f t="shared" si="184"/>
        <v>-0.2318253018677984</v>
      </c>
      <c r="BB124" s="7">
        <v>0</v>
      </c>
      <c r="BC124" s="7">
        <v>0</v>
      </c>
      <c r="BD124" s="7">
        <v>0</v>
      </c>
      <c r="BE124" s="7">
        <v>0</v>
      </c>
      <c r="BF124" s="321">
        <v>0</v>
      </c>
      <c r="BG124" s="7">
        <v>0</v>
      </c>
      <c r="BH124" s="321">
        <v>0</v>
      </c>
      <c r="BI124" s="7">
        <v>0</v>
      </c>
      <c r="BJ124" s="7">
        <v>0</v>
      </c>
      <c r="BK124" s="499">
        <v>0</v>
      </c>
    </row>
    <row r="125" spans="1:63" ht="15.75" thickBot="1" x14ac:dyDescent="0.3">
      <c r="B125" s="81"/>
      <c r="C125" s="111" t="s">
        <v>69</v>
      </c>
      <c r="D125" s="523">
        <f>SUM(D122:D124)</f>
        <v>159.23604</v>
      </c>
      <c r="E125" s="450">
        <f>SUM(E122:E124)</f>
        <v>42.43948236</v>
      </c>
      <c r="F125" s="524">
        <f>SUM(F122:F124)</f>
        <v>11.516130169999999</v>
      </c>
      <c r="G125" s="556">
        <f t="shared" si="174"/>
        <v>0.27135416196438261</v>
      </c>
      <c r="H125" s="523">
        <f>SUM(H122:H124)</f>
        <v>159.23604</v>
      </c>
      <c r="I125" s="450">
        <f>SUM(I122:I124)</f>
        <v>127.71361862000001</v>
      </c>
      <c r="J125" s="524">
        <f>SUM(J122:J124)</f>
        <v>99.603756069999989</v>
      </c>
      <c r="K125" s="556">
        <f t="shared" si="175"/>
        <v>0.77989925542992955</v>
      </c>
      <c r="L125" s="523">
        <f>SUM(L122:L124)</f>
        <v>159.23604</v>
      </c>
      <c r="M125" s="450">
        <f>SUM(M122:M124)</f>
        <v>198.02542181000001</v>
      </c>
      <c r="N125" s="524">
        <f>SUM(N122:N124)</f>
        <v>62.752671849999999</v>
      </c>
      <c r="O125" s="556">
        <f t="shared" si="176"/>
        <v>0.31689199940303359</v>
      </c>
      <c r="P125" s="523">
        <f>SUM(P122:P124)</f>
        <v>270.35500000000002</v>
      </c>
      <c r="Q125" s="450">
        <f>SUM(Q122:Q124)</f>
        <v>274.62570476000002</v>
      </c>
      <c r="R125" s="524">
        <f>SUM(R122:R124)</f>
        <v>170.73939676000001</v>
      </c>
      <c r="S125" s="556">
        <f t="shared" si="177"/>
        <v>0.62171673590865073</v>
      </c>
      <c r="T125" s="523">
        <f>SUM(T122:T124)</f>
        <v>115</v>
      </c>
      <c r="U125" s="524">
        <f>SUM(U122:U124)</f>
        <v>114.81402226</v>
      </c>
      <c r="V125" s="524">
        <f>SUM(V122:V124)</f>
        <v>106.67259395999999</v>
      </c>
      <c r="W125" s="556">
        <f t="shared" si="178"/>
        <v>0.92909029629182838</v>
      </c>
      <c r="X125" s="117">
        <v>0</v>
      </c>
      <c r="Y125" s="286">
        <v>0</v>
      </c>
      <c r="Z125" s="452">
        <v>0</v>
      </c>
      <c r="AA125" s="560">
        <v>0</v>
      </c>
      <c r="AB125" s="117">
        <v>0</v>
      </c>
      <c r="AC125" s="286">
        <v>0</v>
      </c>
      <c r="AD125" s="452">
        <v>0</v>
      </c>
      <c r="AE125" s="560">
        <v>0</v>
      </c>
      <c r="AF125" s="117">
        <v>0</v>
      </c>
      <c r="AG125" s="286">
        <v>0</v>
      </c>
      <c r="AH125" s="452">
        <v>0</v>
      </c>
      <c r="AI125" s="560">
        <v>0</v>
      </c>
      <c r="AJ125" s="117">
        <v>0</v>
      </c>
      <c r="AK125" s="452">
        <v>0</v>
      </c>
      <c r="AL125" s="452">
        <v>0</v>
      </c>
      <c r="AM125" s="286">
        <v>0</v>
      </c>
      <c r="AN125" s="789">
        <f t="shared" si="150"/>
        <v>0</v>
      </c>
      <c r="AO125" s="455">
        <f t="shared" si="151"/>
        <v>-0.66769806682657129</v>
      </c>
      <c r="AP125" s="455">
        <f t="shared" si="152"/>
        <v>-0.88438056330017678</v>
      </c>
      <c r="AQ125" s="455">
        <f t="shared" si="153"/>
        <v>0</v>
      </c>
      <c r="AR125" s="455">
        <f t="shared" si="154"/>
        <v>-0.35506452932827109</v>
      </c>
      <c r="AS125" s="455">
        <f t="shared" si="155"/>
        <v>0.58724327002500354</v>
      </c>
      <c r="AT125" s="455">
        <f t="shared" si="156"/>
        <v>-0.41101129995746338</v>
      </c>
      <c r="AU125" s="455">
        <f t="shared" si="157"/>
        <v>-0.27892612243614368</v>
      </c>
      <c r="AV125" s="388">
        <f t="shared" si="158"/>
        <v>-0.63246518940084839</v>
      </c>
      <c r="AW125" s="455">
        <f t="shared" si="180"/>
        <v>0.25442860129877648</v>
      </c>
      <c r="AX125" s="455">
        <f t="shared" si="181"/>
        <v>1.350913043478261</v>
      </c>
      <c r="AY125" s="388">
        <f t="shared" si="182"/>
        <v>1.3919178106843202</v>
      </c>
      <c r="AZ125" s="455">
        <f t="shared" si="183"/>
        <v>0.60059290227838413</v>
      </c>
      <c r="BA125" s="455">
        <f t="shared" si="184"/>
        <v>-0.33083281744515308</v>
      </c>
      <c r="BB125" s="286">
        <v>0</v>
      </c>
      <c r="BC125" s="286">
        <v>0</v>
      </c>
      <c r="BD125" s="286">
        <v>0</v>
      </c>
      <c r="BE125" s="286">
        <v>0</v>
      </c>
      <c r="BF125" s="452">
        <v>0</v>
      </c>
      <c r="BG125" s="286">
        <v>0</v>
      </c>
      <c r="BH125" s="452">
        <v>0</v>
      </c>
      <c r="BI125" s="286">
        <v>0</v>
      </c>
      <c r="BJ125" s="286">
        <v>0</v>
      </c>
      <c r="BK125" s="560">
        <v>0</v>
      </c>
    </row>
    <row r="126" spans="1:63" x14ac:dyDescent="0.25">
      <c r="A126" s="96"/>
      <c r="B126" s="109" t="s">
        <v>22</v>
      </c>
      <c r="C126" s="110" t="s">
        <v>121</v>
      </c>
      <c r="D126" s="445">
        <f>D133+D136</f>
        <v>115.29422999999998</v>
      </c>
      <c r="E126" s="451">
        <f>E133+E136</f>
        <v>128.37443648999999</v>
      </c>
      <c r="F126" s="626">
        <f>F133+F136</f>
        <v>111.38810286</v>
      </c>
      <c r="G126" s="375">
        <f t="shared" si="174"/>
        <v>0.86768133832218863</v>
      </c>
      <c r="H126" s="445">
        <f>H133+H136</f>
        <v>115.29422999999998</v>
      </c>
      <c r="I126" s="451">
        <f>I133+I136</f>
        <v>134.96023871</v>
      </c>
      <c r="J126" s="626">
        <f>J133+J136</f>
        <v>119.93723036</v>
      </c>
      <c r="K126" s="375">
        <f t="shared" si="175"/>
        <v>0.88868567147186839</v>
      </c>
      <c r="L126" s="445">
        <f>L133+L136</f>
        <v>115.29422999999998</v>
      </c>
      <c r="M126" s="451">
        <f>M133+M136</f>
        <v>123.94187821999999</v>
      </c>
      <c r="N126" s="626">
        <f>N133+N136</f>
        <v>113.55201423</v>
      </c>
      <c r="O126" s="375">
        <f t="shared" si="176"/>
        <v>0.91617148183314023</v>
      </c>
      <c r="P126" s="445">
        <f>P133+P136</f>
        <v>113.26046999999998</v>
      </c>
      <c r="Q126" s="451">
        <f>Q133+Q136</f>
        <v>118.59862747</v>
      </c>
      <c r="R126" s="626">
        <f>R133+R136</f>
        <v>107.00788168</v>
      </c>
      <c r="S126" s="375">
        <f t="shared" ref="S126:S134" si="185">R126/Q126</f>
        <v>0.90226914056883223</v>
      </c>
      <c r="T126" s="445">
        <f>T133+T136</f>
        <v>112.50833</v>
      </c>
      <c r="U126" s="451">
        <f>U133+U136</f>
        <v>123.33360660999999</v>
      </c>
      <c r="V126" s="626">
        <f>V133+V136</f>
        <v>107.37359835999999</v>
      </c>
      <c r="W126" s="375">
        <f t="shared" ref="W126:W134" si="186">V126/U126</f>
        <v>0.87059481443311693</v>
      </c>
      <c r="X126" s="445">
        <f>X133+X136</f>
        <v>89.214730000000003</v>
      </c>
      <c r="Y126" s="451">
        <f>Y133+Y136</f>
        <v>105.65058454</v>
      </c>
      <c r="Z126" s="451">
        <f>Z133+Z136</f>
        <v>87.053672369999973</v>
      </c>
      <c r="AA126" s="390">
        <f t="shared" ref="AA126:AA136" si="187">Z126/Y126</f>
        <v>0.82397719566843364</v>
      </c>
      <c r="AB126" s="445">
        <f>AB133+AB136</f>
        <v>89.214730000000003</v>
      </c>
      <c r="AC126" s="451">
        <f>AC133+AC136</f>
        <v>106.14047413999999</v>
      </c>
      <c r="AD126" s="451">
        <f>AD133+AD136</f>
        <v>87.539630309999993</v>
      </c>
      <c r="AE126" s="390">
        <f t="shared" ref="AE126:AE136" si="188">AD126/AC126</f>
        <v>0.8247525839627835</v>
      </c>
      <c r="AF126" s="445">
        <f>AF133+AF136</f>
        <v>90.429230000000004</v>
      </c>
      <c r="AG126" s="451">
        <f>AG133+AG136</f>
        <v>97.274619860000001</v>
      </c>
      <c r="AH126" s="451">
        <f>AH133+AH136</f>
        <v>82.255544849999993</v>
      </c>
      <c r="AI126" s="390">
        <f>AH126/AG126</f>
        <v>0.84560129834877973</v>
      </c>
      <c r="AJ126" s="445">
        <f>AJ133+AJ136</f>
        <v>87.304679999999991</v>
      </c>
      <c r="AK126" s="451">
        <f>AK133+AK136</f>
        <v>98.212021100000001</v>
      </c>
      <c r="AL126" s="451">
        <f>AL133+AL136</f>
        <v>82.686461870000002</v>
      </c>
      <c r="AM126" s="392">
        <f>AL126/AK126</f>
        <v>0.84191793371005175</v>
      </c>
      <c r="AN126" s="831">
        <f t="shared" si="150"/>
        <v>0</v>
      </c>
      <c r="AO126" s="376">
        <f t="shared" si="151"/>
        <v>-4.8798092556367301E-2</v>
      </c>
      <c r="AP126" s="453">
        <f t="shared" si="152"/>
        <v>-7.1280014340327782E-2</v>
      </c>
      <c r="AQ126" s="453">
        <f t="shared" si="153"/>
        <v>0</v>
      </c>
      <c r="AR126" s="376">
        <f t="shared" si="154"/>
        <v>8.8899415179445121E-2</v>
      </c>
      <c r="AS126" s="453">
        <f t="shared" si="155"/>
        <v>5.6231641272930011E-2</v>
      </c>
      <c r="AT126" s="453">
        <f t="shared" si="156"/>
        <v>1.7956485612323533E-2</v>
      </c>
      <c r="AU126" s="376">
        <f t="shared" si="157"/>
        <v>4.5053225859224992E-2</v>
      </c>
      <c r="AV126" s="376">
        <f t="shared" si="158"/>
        <v>6.1155612533007588E-2</v>
      </c>
      <c r="AW126" s="453">
        <f t="shared" ref="AW126:AW134" si="189">(P126-T126)/T126</f>
        <v>6.6851938874213394E-3</v>
      </c>
      <c r="AX126" s="376">
        <f t="shared" ref="AX126:AX134" si="190">(Q126-U126)/U126</f>
        <v>-3.8391637690226091E-2</v>
      </c>
      <c r="AY126" s="376">
        <f t="shared" ref="AY126:AY134" si="191">(R126-V126)/V126</f>
        <v>-3.4060205263292381E-3</v>
      </c>
      <c r="AZ126" s="391">
        <f t="shared" si="161"/>
        <v>0.26109589750481782</v>
      </c>
      <c r="BA126" s="391">
        <f t="shared" si="162"/>
        <v>0.16737268560312685</v>
      </c>
      <c r="BB126" s="391">
        <f t="shared" si="163"/>
        <v>0.23341836635719659</v>
      </c>
      <c r="BC126" s="391">
        <f t="shared" ref="BC126:BC183" si="192">(X126-AB126)/AB126</f>
        <v>0</v>
      </c>
      <c r="BD126" s="378">
        <f t="shared" ref="BD126:BD183" si="193">(Y126-AC126)/AC126</f>
        <v>-4.6154834333397669E-3</v>
      </c>
      <c r="BE126" s="392">
        <f t="shared" ref="BE126:BE183" si="194">(Z126-AD126)/AD126</f>
        <v>-5.5512907500193907E-3</v>
      </c>
      <c r="BF126" s="391">
        <f>(AB126-AF126)/AF126</f>
        <v>-1.343039192084242E-2</v>
      </c>
      <c r="BG126" s="378">
        <f t="shared" ref="BF126:BH132" si="195">(AC126-AG126)/AG126</f>
        <v>9.1142523021523467E-2</v>
      </c>
      <c r="BH126" s="392">
        <f t="shared" si="195"/>
        <v>6.4239869417143616E-2</v>
      </c>
      <c r="BI126" s="391">
        <f t="shared" ref="BI126:BI136" si="196">(AF126-AJ126)/AJ126</f>
        <v>3.5789032157268245E-2</v>
      </c>
      <c r="BJ126" s="378">
        <f t="shared" ref="BJ126:BK132" si="197">(AG126-AK126)/AK126</f>
        <v>-9.5446690690290641E-3</v>
      </c>
      <c r="BK126" s="390">
        <f t="shared" si="197"/>
        <v>-5.2114579612500432E-3</v>
      </c>
    </row>
    <row r="127" spans="1:63" x14ac:dyDescent="0.25">
      <c r="B127" s="81"/>
      <c r="C127" s="84" t="s">
        <v>57</v>
      </c>
      <c r="D127" s="442">
        <v>59.677909999999997</v>
      </c>
      <c r="E127" s="448">
        <v>65.095259819999995</v>
      </c>
      <c r="F127" s="623">
        <v>64.297969990000013</v>
      </c>
      <c r="G127" s="498">
        <f t="shared" si="174"/>
        <v>0.98775195256606041</v>
      </c>
      <c r="H127" s="442">
        <v>59.677909999999997</v>
      </c>
      <c r="I127" s="448">
        <v>62.912255289999997</v>
      </c>
      <c r="J127" s="623">
        <v>61.653436990000003</v>
      </c>
      <c r="K127" s="498">
        <f t="shared" si="175"/>
        <v>0.97999088898979458</v>
      </c>
      <c r="L127" s="442">
        <v>59.677909999999997</v>
      </c>
      <c r="M127" s="448">
        <v>59.891910000000003</v>
      </c>
      <c r="N127" s="623">
        <v>57.547091619999996</v>
      </c>
      <c r="O127" s="498">
        <f t="shared" si="176"/>
        <v>0.96084916343459403</v>
      </c>
      <c r="P127" s="442">
        <v>59.677909999999997</v>
      </c>
      <c r="Q127" s="448">
        <v>59.679077999999997</v>
      </c>
      <c r="R127" s="623">
        <v>56.11786962</v>
      </c>
      <c r="S127" s="498">
        <f t="shared" si="185"/>
        <v>0.94032735592865568</v>
      </c>
      <c r="T127" s="442">
        <v>58.795969999999997</v>
      </c>
      <c r="U127" s="448">
        <v>64.350260000000006</v>
      </c>
      <c r="V127" s="623">
        <v>59.355070599999991</v>
      </c>
      <c r="W127" s="498">
        <f t="shared" si="186"/>
        <v>0.92237499273507184</v>
      </c>
      <c r="X127" s="442">
        <v>46.890169999999998</v>
      </c>
      <c r="Y127" s="448">
        <v>48.288492020000007</v>
      </c>
      <c r="Z127" s="448">
        <v>45.996558059999991</v>
      </c>
      <c r="AA127" s="85">
        <f t="shared" si="187"/>
        <v>0.95253664249753855</v>
      </c>
      <c r="AB127" s="442">
        <v>46.890169999999998</v>
      </c>
      <c r="AC127" s="448">
        <v>49.270956420000005</v>
      </c>
      <c r="AD127" s="448">
        <v>42.964961629999998</v>
      </c>
      <c r="AE127" s="85">
        <f t="shared" si="188"/>
        <v>0.87201395612770594</v>
      </c>
      <c r="AF127" s="442">
        <v>46.890169999999998</v>
      </c>
      <c r="AG127" s="448">
        <v>46.892659999999999</v>
      </c>
      <c r="AH127" s="448">
        <v>40.630769909999998</v>
      </c>
      <c r="AI127" s="85">
        <f>AH127/AG127</f>
        <v>0.86646332091205747</v>
      </c>
      <c r="AJ127" s="442">
        <v>46.143059999999998</v>
      </c>
      <c r="AK127" s="448">
        <v>46.157854999999998</v>
      </c>
      <c r="AL127" s="448">
        <v>40.026816440000005</v>
      </c>
      <c r="AM127" s="95">
        <f>AL127/AK127</f>
        <v>0.86717236838670264</v>
      </c>
      <c r="AN127" s="788">
        <f t="shared" si="150"/>
        <v>0</v>
      </c>
      <c r="AO127" s="253">
        <f t="shared" si="151"/>
        <v>3.4699193661667856E-2</v>
      </c>
      <c r="AP127" s="402">
        <f t="shared" si="152"/>
        <v>4.2893521093218936E-2</v>
      </c>
      <c r="AQ127" s="402">
        <f t="shared" si="153"/>
        <v>0</v>
      </c>
      <c r="AR127" s="253">
        <f t="shared" si="154"/>
        <v>5.0429937699432097E-2</v>
      </c>
      <c r="AS127" s="402">
        <f t="shared" si="155"/>
        <v>7.1356262400112017E-2</v>
      </c>
      <c r="AT127" s="402">
        <f t="shared" si="156"/>
        <v>0</v>
      </c>
      <c r="AU127" s="253">
        <f t="shared" si="157"/>
        <v>3.5662749347435616E-3</v>
      </c>
      <c r="AV127" s="253">
        <f t="shared" si="158"/>
        <v>2.5468215555542604E-2</v>
      </c>
      <c r="AW127" s="402">
        <f t="shared" si="189"/>
        <v>1.5000007653585785E-2</v>
      </c>
      <c r="AX127" s="253">
        <f t="shared" si="190"/>
        <v>-7.2589947577523517E-2</v>
      </c>
      <c r="AY127" s="253">
        <f t="shared" si="191"/>
        <v>-5.45395860417019E-2</v>
      </c>
      <c r="AZ127" s="253">
        <f t="shared" si="161"/>
        <v>0.25390822852636274</v>
      </c>
      <c r="BA127" s="253">
        <f t="shared" si="162"/>
        <v>0.33262103056246978</v>
      </c>
      <c r="BB127" s="253">
        <f t="shared" si="163"/>
        <v>0.29042417744768101</v>
      </c>
      <c r="BC127" s="253">
        <f t="shared" si="192"/>
        <v>0</v>
      </c>
      <c r="BD127" s="402">
        <f t="shared" si="193"/>
        <v>-1.9940031032180189E-2</v>
      </c>
      <c r="BE127" s="95">
        <f t="shared" si="194"/>
        <v>7.0559737865172473E-2</v>
      </c>
      <c r="BF127" s="253">
        <f t="shared" si="195"/>
        <v>0</v>
      </c>
      <c r="BG127" s="402">
        <f t="shared" si="195"/>
        <v>5.071788250016112E-2</v>
      </c>
      <c r="BH127" s="95">
        <f t="shared" si="195"/>
        <v>5.7448867574264477E-2</v>
      </c>
      <c r="BI127" s="253">
        <f t="shared" si="196"/>
        <v>1.6191167209110086E-2</v>
      </c>
      <c r="BJ127" s="402">
        <f t="shared" si="197"/>
        <v>1.5919392268119944E-2</v>
      </c>
      <c r="BK127" s="85">
        <f t="shared" si="197"/>
        <v>1.5088721105394843E-2</v>
      </c>
    </row>
    <row r="128" spans="1:63" x14ac:dyDescent="0.25">
      <c r="B128" s="81"/>
      <c r="C128" s="84" t="s">
        <v>58</v>
      </c>
      <c r="D128" s="442">
        <v>27.025510000000001</v>
      </c>
      <c r="E128" s="448">
        <v>31.065338190000002</v>
      </c>
      <c r="F128" s="623">
        <v>26.133312709999998</v>
      </c>
      <c r="G128" s="498">
        <f t="shared" si="174"/>
        <v>0.84123702597940386</v>
      </c>
      <c r="H128" s="442">
        <v>27.025510000000001</v>
      </c>
      <c r="I128" s="448">
        <v>33.296340029999996</v>
      </c>
      <c r="J128" s="623">
        <v>28.840549539999998</v>
      </c>
      <c r="K128" s="498">
        <f t="shared" si="175"/>
        <v>0.86617776950904113</v>
      </c>
      <c r="L128" s="442">
        <v>27.025510000000001</v>
      </c>
      <c r="M128" s="448">
        <v>33.403759489999999</v>
      </c>
      <c r="N128" s="623">
        <v>31.789392769999999</v>
      </c>
      <c r="O128" s="498">
        <f t="shared" si="176"/>
        <v>0.95167110694581281</v>
      </c>
      <c r="P128" s="442">
        <v>24.470700000000001</v>
      </c>
      <c r="Q128" s="448">
        <v>27.732390859999999</v>
      </c>
      <c r="R128" s="623">
        <v>27.135359539999993</v>
      </c>
      <c r="S128" s="498">
        <f t="shared" si="185"/>
        <v>0.97847169676015422</v>
      </c>
      <c r="T128" s="442">
        <v>23.751439999999999</v>
      </c>
      <c r="U128" s="448">
        <v>27.975292869999997</v>
      </c>
      <c r="V128" s="623">
        <v>24.589145669999994</v>
      </c>
      <c r="W128" s="498">
        <f t="shared" si="186"/>
        <v>0.87895936547526821</v>
      </c>
      <c r="X128" s="442">
        <v>18.59047</v>
      </c>
      <c r="Y128" s="448">
        <v>25.726680309999995</v>
      </c>
      <c r="Z128" s="448">
        <v>21.243537129999993</v>
      </c>
      <c r="AA128" s="85">
        <f t="shared" si="187"/>
        <v>0.8257395386431805</v>
      </c>
      <c r="AB128" s="442">
        <v>18.59047</v>
      </c>
      <c r="AC128" s="448">
        <v>25.632081490000001</v>
      </c>
      <c r="AD128" s="448">
        <v>24.70941925</v>
      </c>
      <c r="AE128" s="85">
        <f t="shared" si="188"/>
        <v>0.96400361631340925</v>
      </c>
      <c r="AF128" s="442">
        <v>18.990469999999998</v>
      </c>
      <c r="AG128" s="448">
        <v>25.327591370000004</v>
      </c>
      <c r="AH128" s="448">
        <v>20.73529027</v>
      </c>
      <c r="AI128" s="85">
        <f>AH128/AG128</f>
        <v>0.81868386010682848</v>
      </c>
      <c r="AJ128" s="442">
        <v>16.96199</v>
      </c>
      <c r="AK128" s="448">
        <v>23.233219100000007</v>
      </c>
      <c r="AL128" s="448">
        <v>20.650693960000002</v>
      </c>
      <c r="AM128" s="95">
        <f>AL128/AK128</f>
        <v>0.8888434216160771</v>
      </c>
      <c r="AN128" s="788">
        <f t="shared" si="150"/>
        <v>0</v>
      </c>
      <c r="AO128" s="253">
        <f t="shared" si="151"/>
        <v>-6.7004416641284356E-2</v>
      </c>
      <c r="AP128" s="402">
        <f t="shared" si="152"/>
        <v>-9.3869113910095059E-2</v>
      </c>
      <c r="AQ128" s="402">
        <f t="shared" si="153"/>
        <v>0</v>
      </c>
      <c r="AR128" s="253">
        <f t="shared" si="154"/>
        <v>-3.2157895290846105E-3</v>
      </c>
      <c r="AS128" s="402">
        <f t="shared" si="155"/>
        <v>-9.2761860892884282E-2</v>
      </c>
      <c r="AT128" s="402">
        <f t="shared" si="156"/>
        <v>0.10440281642944418</v>
      </c>
      <c r="AU128" s="253">
        <f t="shared" si="157"/>
        <v>0.20450341474813616</v>
      </c>
      <c r="AV128" s="253">
        <f t="shared" si="158"/>
        <v>0.17151175841762986</v>
      </c>
      <c r="AW128" s="402">
        <f t="shared" si="189"/>
        <v>3.0282795485242243E-2</v>
      </c>
      <c r="AX128" s="253">
        <f t="shared" si="190"/>
        <v>-8.6827334079665752E-3</v>
      </c>
      <c r="AY128" s="253">
        <f t="shared" si="191"/>
        <v>0.10355031867197034</v>
      </c>
      <c r="AZ128" s="253">
        <f t="shared" si="161"/>
        <v>0.27761374510703596</v>
      </c>
      <c r="BA128" s="253">
        <f t="shared" si="162"/>
        <v>8.7403914259624196E-2</v>
      </c>
      <c r="BB128" s="253">
        <f t="shared" si="163"/>
        <v>0.15748829959561456</v>
      </c>
      <c r="BC128" s="253">
        <f t="shared" si="192"/>
        <v>0</v>
      </c>
      <c r="BD128" s="402">
        <f t="shared" si="193"/>
        <v>3.6906413564930709E-3</v>
      </c>
      <c r="BE128" s="95">
        <f t="shared" si="194"/>
        <v>-0.14026562441365378</v>
      </c>
      <c r="BF128" s="253">
        <f t="shared" si="195"/>
        <v>-2.10631964348433E-2</v>
      </c>
      <c r="BG128" s="402">
        <f t="shared" si="195"/>
        <v>1.2022071722171698E-2</v>
      </c>
      <c r="BH128" s="95">
        <f t="shared" si="195"/>
        <v>0.19166015658578961</v>
      </c>
      <c r="BI128" s="253">
        <f t="shared" si="196"/>
        <v>0.11958974153386473</v>
      </c>
      <c r="BJ128" s="402">
        <f t="shared" si="197"/>
        <v>9.0145591146256476E-2</v>
      </c>
      <c r="BK128" s="85">
        <f t="shared" si="197"/>
        <v>4.0965359403349775E-3</v>
      </c>
    </row>
    <row r="129" spans="1:63" x14ac:dyDescent="0.25">
      <c r="B129" s="81"/>
      <c r="C129" s="84" t="s">
        <v>59</v>
      </c>
      <c r="D129" s="442">
        <v>1.1393599999999999</v>
      </c>
      <c r="E129" s="448">
        <v>0.19086</v>
      </c>
      <c r="F129" s="623">
        <v>9.616298999999999E-2</v>
      </c>
      <c r="G129" s="498">
        <f t="shared" si="174"/>
        <v>0.50384045897516494</v>
      </c>
      <c r="H129" s="442">
        <v>1.1393599999999999</v>
      </c>
      <c r="I129" s="448">
        <v>0.59176001</v>
      </c>
      <c r="J129" s="623">
        <v>0.56114204000000001</v>
      </c>
      <c r="K129" s="498">
        <f t="shared" si="175"/>
        <v>0.94825948106902325</v>
      </c>
      <c r="L129" s="442">
        <v>1.1393599999999999</v>
      </c>
      <c r="M129" s="448">
        <v>0.64669261</v>
      </c>
      <c r="N129" s="623">
        <v>0.60725461000000003</v>
      </c>
      <c r="O129" s="498">
        <f t="shared" si="176"/>
        <v>0.93901584865798915</v>
      </c>
      <c r="P129" s="442">
        <v>1.0993599999999999</v>
      </c>
      <c r="Q129" s="448">
        <v>1.0748578999999998</v>
      </c>
      <c r="R129" s="623">
        <v>1.0477294800000001</v>
      </c>
      <c r="S129" s="498">
        <f t="shared" si="185"/>
        <v>0.97476092421147043</v>
      </c>
      <c r="T129" s="442">
        <v>0.15371000000000001</v>
      </c>
      <c r="U129" s="448">
        <v>1.5794935000000001</v>
      </c>
      <c r="V129" s="623">
        <v>1.5327877599999999</v>
      </c>
      <c r="W129" s="498">
        <f t="shared" si="186"/>
        <v>0.97042992579583254</v>
      </c>
      <c r="X129" s="442">
        <v>0.15371000000000001</v>
      </c>
      <c r="Y129" s="448">
        <v>0.2966453</v>
      </c>
      <c r="Z129" s="448">
        <v>0.28412812999999998</v>
      </c>
      <c r="AA129" s="85">
        <f t="shared" si="187"/>
        <v>0.95780425309283501</v>
      </c>
      <c r="AB129" s="442">
        <v>0.15371000000000001</v>
      </c>
      <c r="AC129" s="448">
        <v>0.55371000000000004</v>
      </c>
      <c r="AD129" s="448">
        <v>0.55020996999999994</v>
      </c>
      <c r="AE129" s="85">
        <f t="shared" si="188"/>
        <v>0.99367894746347352</v>
      </c>
      <c r="AF129" s="442">
        <v>0.15371000000000001</v>
      </c>
      <c r="AG129" s="448">
        <v>0.17565210999999997</v>
      </c>
      <c r="AH129" s="448">
        <v>0.17461703000000003</v>
      </c>
      <c r="AI129" s="85">
        <f t="shared" ref="AI129:AI136" si="198">AH129/AG129</f>
        <v>0.99410721567762583</v>
      </c>
      <c r="AJ129" s="442">
        <v>0.15371000000000001</v>
      </c>
      <c r="AK129" s="448">
        <v>0.15371000000000001</v>
      </c>
      <c r="AL129" s="448">
        <v>8.2511569999999992E-2</v>
      </c>
      <c r="AM129" s="95">
        <f t="shared" ref="AM129:AM136" si="199">AL129/AK129</f>
        <v>0.53680027324181889</v>
      </c>
      <c r="AN129" s="788">
        <f t="shared" si="150"/>
        <v>0</v>
      </c>
      <c r="AO129" s="253">
        <f t="shared" si="151"/>
        <v>-0.67747060163798489</v>
      </c>
      <c r="AP129" s="402">
        <f t="shared" si="152"/>
        <v>-0.82862985991924609</v>
      </c>
      <c r="AQ129" s="402">
        <f t="shared" si="153"/>
        <v>0</v>
      </c>
      <c r="AR129" s="253">
        <f t="shared" si="154"/>
        <v>-8.4943911760488489E-2</v>
      </c>
      <c r="AS129" s="402">
        <f t="shared" si="155"/>
        <v>-7.5936138220506905E-2</v>
      </c>
      <c r="AT129" s="402">
        <f t="shared" si="156"/>
        <v>3.6384805705137573E-2</v>
      </c>
      <c r="AU129" s="253">
        <f t="shared" si="157"/>
        <v>-0.39834594879937141</v>
      </c>
      <c r="AV129" s="253">
        <f t="shared" si="158"/>
        <v>-0.42040896854405591</v>
      </c>
      <c r="AW129" s="402">
        <f t="shared" si="189"/>
        <v>6.1521696701580888</v>
      </c>
      <c r="AX129" s="253">
        <f t="shared" si="190"/>
        <v>-0.31949203969500367</v>
      </c>
      <c r="AY129" s="253">
        <f t="shared" si="191"/>
        <v>-0.31645495394613526</v>
      </c>
      <c r="AZ129" s="253">
        <f t="shared" si="161"/>
        <v>0</v>
      </c>
      <c r="BA129" s="253">
        <f t="shared" si="162"/>
        <v>4.3245188782697728</v>
      </c>
      <c r="BB129" s="253">
        <f t="shared" si="163"/>
        <v>4.3947061137522709</v>
      </c>
      <c r="BC129" s="253">
        <f t="shared" si="192"/>
        <v>0</v>
      </c>
      <c r="BD129" s="402">
        <f t="shared" si="193"/>
        <v>-0.46425872749273089</v>
      </c>
      <c r="BE129" s="95">
        <f t="shared" si="194"/>
        <v>-0.48360054253469814</v>
      </c>
      <c r="BF129" s="253">
        <f t="shared" si="195"/>
        <v>0</v>
      </c>
      <c r="BG129" s="402">
        <f t="shared" si="195"/>
        <v>2.152310552944682</v>
      </c>
      <c r="BH129" s="95">
        <f t="shared" si="195"/>
        <v>2.1509525159143972</v>
      </c>
      <c r="BI129" s="253">
        <f t="shared" si="196"/>
        <v>0</v>
      </c>
      <c r="BJ129" s="402">
        <f t="shared" si="197"/>
        <v>0.14275004879318168</v>
      </c>
      <c r="BK129" s="85">
        <f t="shared" si="197"/>
        <v>1.1162732693124133</v>
      </c>
    </row>
    <row r="130" spans="1:63" x14ac:dyDescent="0.25">
      <c r="B130" s="81"/>
      <c r="C130" s="84" t="s">
        <v>60</v>
      </c>
      <c r="D130" s="442">
        <v>0.55420000000000003</v>
      </c>
      <c r="E130" s="448">
        <v>0.55420000000000003</v>
      </c>
      <c r="F130" s="623">
        <v>0.40478582000000002</v>
      </c>
      <c r="G130" s="498">
        <f t="shared" si="174"/>
        <v>0.73039664381089864</v>
      </c>
      <c r="H130" s="442">
        <v>0.55420000000000003</v>
      </c>
      <c r="I130" s="448">
        <v>0.55420000000000003</v>
      </c>
      <c r="J130" s="623">
        <v>0.37111321000000003</v>
      </c>
      <c r="K130" s="498">
        <f t="shared" si="175"/>
        <v>0.66963769397329487</v>
      </c>
      <c r="L130" s="442">
        <v>0.55420000000000003</v>
      </c>
      <c r="M130" s="448">
        <v>0.55420000000000003</v>
      </c>
      <c r="N130" s="623">
        <v>0.39887433999999999</v>
      </c>
      <c r="O130" s="498">
        <f t="shared" si="176"/>
        <v>0.71972995308552867</v>
      </c>
      <c r="P130" s="442">
        <v>0.87534999999999996</v>
      </c>
      <c r="Q130" s="448">
        <v>0.64534999999999998</v>
      </c>
      <c r="R130" s="623">
        <v>0.50151798000000003</v>
      </c>
      <c r="S130" s="498">
        <f t="shared" si="185"/>
        <v>0.77712555977376629</v>
      </c>
      <c r="T130" s="442">
        <v>1.4113899999999999</v>
      </c>
      <c r="U130" s="448">
        <v>1.4113899999999999</v>
      </c>
      <c r="V130" s="623">
        <v>0.65016514999999997</v>
      </c>
      <c r="W130" s="498">
        <f t="shared" si="186"/>
        <v>0.46065591367375425</v>
      </c>
      <c r="X130" s="442">
        <v>0.57249000000000005</v>
      </c>
      <c r="Y130" s="448">
        <v>0.72292562999999999</v>
      </c>
      <c r="Z130" s="448">
        <v>0.44948588</v>
      </c>
      <c r="AA130" s="85">
        <f t="shared" si="187"/>
        <v>0.62175950242627309</v>
      </c>
      <c r="AB130" s="442">
        <v>0.57249000000000005</v>
      </c>
      <c r="AC130" s="448">
        <v>0.72083125000000003</v>
      </c>
      <c r="AD130" s="448">
        <v>0.29629457999999997</v>
      </c>
      <c r="AE130" s="85">
        <f t="shared" si="188"/>
        <v>0.41104569203957231</v>
      </c>
      <c r="AF130" s="442">
        <v>0.57699</v>
      </c>
      <c r="AG130" s="448">
        <v>0.72457857999999997</v>
      </c>
      <c r="AH130" s="448">
        <v>0.38428695999999996</v>
      </c>
      <c r="AI130" s="85">
        <f t="shared" si="198"/>
        <v>0.53035926068915806</v>
      </c>
      <c r="AJ130" s="442">
        <v>0.65668000000000004</v>
      </c>
      <c r="AK130" s="448">
        <v>0.71563532000000007</v>
      </c>
      <c r="AL130" s="448">
        <v>0.40627322999999999</v>
      </c>
      <c r="AM130" s="95">
        <f t="shared" si="199"/>
        <v>0.56770986373338861</v>
      </c>
      <c r="AN130" s="788">
        <f t="shared" si="150"/>
        <v>0</v>
      </c>
      <c r="AO130" s="253">
        <f t="shared" si="151"/>
        <v>0</v>
      </c>
      <c r="AP130" s="402">
        <f t="shared" si="152"/>
        <v>9.0734064680694032E-2</v>
      </c>
      <c r="AQ130" s="402">
        <f t="shared" si="153"/>
        <v>0</v>
      </c>
      <c r="AR130" s="253">
        <f t="shared" si="154"/>
        <v>0</v>
      </c>
      <c r="AS130" s="402">
        <f t="shared" si="155"/>
        <v>-6.959868614260814E-2</v>
      </c>
      <c r="AT130" s="402">
        <f t="shared" si="156"/>
        <v>-0.36688181870109093</v>
      </c>
      <c r="AU130" s="253">
        <f t="shared" si="157"/>
        <v>-0.14124118695281623</v>
      </c>
      <c r="AV130" s="253">
        <f t="shared" si="158"/>
        <v>-0.20466592244609064</v>
      </c>
      <c r="AW130" s="402">
        <f t="shared" si="189"/>
        <v>-0.37979580413634784</v>
      </c>
      <c r="AX130" s="253">
        <f t="shared" si="190"/>
        <v>-0.54275572308150122</v>
      </c>
      <c r="AY130" s="253">
        <f t="shared" si="191"/>
        <v>-0.22862986427371559</v>
      </c>
      <c r="AZ130" s="253">
        <f t="shared" si="161"/>
        <v>1.4653531066044818</v>
      </c>
      <c r="BA130" s="253">
        <f t="shared" si="162"/>
        <v>0.95233083657581752</v>
      </c>
      <c r="BB130" s="253">
        <f t="shared" si="163"/>
        <v>0.44646401350805492</v>
      </c>
      <c r="BC130" s="253">
        <f t="shared" si="192"/>
        <v>0</v>
      </c>
      <c r="BD130" s="402">
        <f t="shared" si="193"/>
        <v>2.9055066633139879E-3</v>
      </c>
      <c r="BE130" s="95">
        <f t="shared" si="194"/>
        <v>0.51702363235939064</v>
      </c>
      <c r="BF130" s="253">
        <f t="shared" si="195"/>
        <v>-7.7990953049445373E-3</v>
      </c>
      <c r="BG130" s="402">
        <f t="shared" si="195"/>
        <v>-5.1717372048176438E-3</v>
      </c>
      <c r="BH130" s="95">
        <f t="shared" si="195"/>
        <v>-0.22897571127576119</v>
      </c>
      <c r="BI130" s="253">
        <f t="shared" si="196"/>
        <v>-0.12135286593165626</v>
      </c>
      <c r="BJ130" s="402">
        <f t="shared" si="197"/>
        <v>1.2496951659680375E-2</v>
      </c>
      <c r="BK130" s="85">
        <f t="shared" si="197"/>
        <v>-5.411695474004042E-2</v>
      </c>
    </row>
    <row r="131" spans="1:63" x14ac:dyDescent="0.25">
      <c r="B131" s="81"/>
      <c r="C131" s="84" t="s">
        <v>61</v>
      </c>
      <c r="D131" s="442">
        <v>24.57225</v>
      </c>
      <c r="E131" s="448">
        <v>30.692615480000001</v>
      </c>
      <c r="F131" s="623">
        <v>19.841950419999996</v>
      </c>
      <c r="G131" s="498">
        <f t="shared" si="174"/>
        <v>0.64647310467657793</v>
      </c>
      <c r="H131" s="442">
        <v>24.57225</v>
      </c>
      <c r="I131" s="448">
        <v>35.280683379999999</v>
      </c>
      <c r="J131" s="623">
        <v>28.326690579999998</v>
      </c>
      <c r="K131" s="498">
        <f t="shared" si="175"/>
        <v>0.80289517850036607</v>
      </c>
      <c r="L131" s="442">
        <v>24.57225</v>
      </c>
      <c r="M131" s="448">
        <v>27.120316120000002</v>
      </c>
      <c r="N131" s="623">
        <v>21.152439889999997</v>
      </c>
      <c r="O131" s="498">
        <f t="shared" si="176"/>
        <v>0.77994813174028721</v>
      </c>
      <c r="P131" s="442">
        <v>25.91215</v>
      </c>
      <c r="Q131" s="448">
        <v>28.44195071</v>
      </c>
      <c r="R131" s="623">
        <v>21.463809380000004</v>
      </c>
      <c r="S131" s="498">
        <f t="shared" si="185"/>
        <v>0.75465320922778589</v>
      </c>
      <c r="T131" s="442">
        <v>24.686319999999998</v>
      </c>
      <c r="U131" s="448">
        <v>25.733453740000002</v>
      </c>
      <c r="V131" s="623">
        <v>20.363740379999999</v>
      </c>
      <c r="W131" s="498">
        <f t="shared" si="186"/>
        <v>0.79133335873787758</v>
      </c>
      <c r="X131" s="442">
        <v>19.733789999999999</v>
      </c>
      <c r="Y131" s="448">
        <v>27.341741279999997</v>
      </c>
      <c r="Z131" s="448">
        <v>18.009467339999997</v>
      </c>
      <c r="AA131" s="85">
        <f t="shared" si="187"/>
        <v>0.65868033625106404</v>
      </c>
      <c r="AB131" s="442">
        <v>19.733789999999999</v>
      </c>
      <c r="AC131" s="448">
        <v>26.396018259999998</v>
      </c>
      <c r="AD131" s="448">
        <v>17.477375089999999</v>
      </c>
      <c r="AE131" s="85">
        <f t="shared" si="188"/>
        <v>0.66212164720634648</v>
      </c>
      <c r="AF131" s="442">
        <v>19.733789999999999</v>
      </c>
      <c r="AG131" s="448">
        <v>18.455645329999999</v>
      </c>
      <c r="AH131" s="448">
        <v>16.497767929999998</v>
      </c>
      <c r="AI131" s="85">
        <f t="shared" si="198"/>
        <v>0.89391444379257579</v>
      </c>
      <c r="AJ131" s="442">
        <v>20.175439999999998</v>
      </c>
      <c r="AK131" s="448">
        <v>20.175439999999998</v>
      </c>
      <c r="AL131" s="448">
        <v>18.467383689999998</v>
      </c>
      <c r="AM131" s="95">
        <f t="shared" si="199"/>
        <v>0.91533982356766441</v>
      </c>
      <c r="AN131" s="788">
        <f t="shared" si="150"/>
        <v>0</v>
      </c>
      <c r="AO131" s="253">
        <f t="shared" si="151"/>
        <v>-0.13004475708656182</v>
      </c>
      <c r="AP131" s="402">
        <f t="shared" si="152"/>
        <v>-0.29953164264062088</v>
      </c>
      <c r="AQ131" s="402">
        <f t="shared" si="153"/>
        <v>0</v>
      </c>
      <c r="AR131" s="253">
        <f t="shared" si="154"/>
        <v>0.30089499045264068</v>
      </c>
      <c r="AS131" s="402">
        <f t="shared" si="155"/>
        <v>0.33916894350290488</v>
      </c>
      <c r="AT131" s="402">
        <f t="shared" si="156"/>
        <v>-5.170933326644065E-2</v>
      </c>
      <c r="AU131" s="253">
        <f t="shared" si="157"/>
        <v>-4.6467789902164505E-2</v>
      </c>
      <c r="AV131" s="253">
        <f t="shared" si="158"/>
        <v>-1.4506720800928378E-2</v>
      </c>
      <c r="AW131" s="402">
        <f t="shared" si="189"/>
        <v>4.9656246860609522E-2</v>
      </c>
      <c r="AX131" s="253">
        <f t="shared" si="190"/>
        <v>0.10525198045180852</v>
      </c>
      <c r="AY131" s="253">
        <f t="shared" si="191"/>
        <v>5.4020969599495788E-2</v>
      </c>
      <c r="AZ131" s="253">
        <f t="shared" si="161"/>
        <v>0.25096699620295948</v>
      </c>
      <c r="BA131" s="253">
        <f t="shared" si="162"/>
        <v>-5.8821694036598531E-2</v>
      </c>
      <c r="BB131" s="253">
        <f t="shared" si="163"/>
        <v>0.13072419053566539</v>
      </c>
      <c r="BC131" s="253">
        <f t="shared" si="192"/>
        <v>0</v>
      </c>
      <c r="BD131" s="402">
        <f t="shared" si="193"/>
        <v>3.5828245407494998E-2</v>
      </c>
      <c r="BE131" s="95">
        <f t="shared" si="194"/>
        <v>3.0444631831724227E-2</v>
      </c>
      <c r="BF131" s="253">
        <f t="shared" si="195"/>
        <v>0</v>
      </c>
      <c r="BG131" s="402">
        <f t="shared" si="195"/>
        <v>0.43024087145263745</v>
      </c>
      <c r="BH131" s="95">
        <f t="shared" si="195"/>
        <v>5.9378163407102828E-2</v>
      </c>
      <c r="BI131" s="253">
        <f t="shared" si="196"/>
        <v>-2.1890476738053756E-2</v>
      </c>
      <c r="BJ131" s="402">
        <f t="shared" si="197"/>
        <v>-8.5241990757078862E-2</v>
      </c>
      <c r="BK131" s="85">
        <f t="shared" si="197"/>
        <v>-0.10665375199122211</v>
      </c>
    </row>
    <row r="132" spans="1:63" x14ac:dyDescent="0.25">
      <c r="B132" s="81"/>
      <c r="C132" s="84" t="s">
        <v>62</v>
      </c>
      <c r="D132" s="620">
        <v>2.1970000000000001</v>
      </c>
      <c r="E132" s="621">
        <v>0.64816300000000004</v>
      </c>
      <c r="F132" s="627">
        <v>0.59419999999999995</v>
      </c>
      <c r="G132" s="629">
        <f t="shared" si="174"/>
        <v>0.91674470773555405</v>
      </c>
      <c r="H132" s="620">
        <v>2.1970000000000001</v>
      </c>
      <c r="I132" s="621">
        <v>2.1970000000000001</v>
      </c>
      <c r="J132" s="627">
        <v>0.16500000000000001</v>
      </c>
      <c r="K132" s="629">
        <f t="shared" si="175"/>
        <v>7.5102412380518888E-2</v>
      </c>
      <c r="L132" s="620">
        <v>2.1970000000000001</v>
      </c>
      <c r="M132" s="621">
        <v>2.1970000000000001</v>
      </c>
      <c r="N132" s="627">
        <v>2.0345</v>
      </c>
      <c r="O132" s="629">
        <f t="shared" si="176"/>
        <v>0.92603550295857984</v>
      </c>
      <c r="P132" s="620">
        <v>1.097</v>
      </c>
      <c r="Q132" s="621">
        <v>0.89700000000000002</v>
      </c>
      <c r="R132" s="627">
        <v>0.72399999999999998</v>
      </c>
      <c r="S132" s="629">
        <f t="shared" si="185"/>
        <v>0.80713489409141581</v>
      </c>
      <c r="T132" s="620">
        <v>3.5815000000000001</v>
      </c>
      <c r="U132" s="621">
        <v>2.1557165</v>
      </c>
      <c r="V132" s="627">
        <v>0.88088880000000003</v>
      </c>
      <c r="W132" s="629">
        <f t="shared" si="186"/>
        <v>0.40862924229600694</v>
      </c>
      <c r="X132" s="322">
        <v>2.6960999999999999</v>
      </c>
      <c r="Y132" s="321">
        <v>2.6960999999999999</v>
      </c>
      <c r="Z132" s="321">
        <v>0.73482775</v>
      </c>
      <c r="AA132" s="394">
        <f t="shared" si="187"/>
        <v>0.27255211231037424</v>
      </c>
      <c r="AB132" s="322">
        <v>2.6960999999999999</v>
      </c>
      <c r="AC132" s="321">
        <v>2.6960999999999999</v>
      </c>
      <c r="AD132" s="321">
        <v>0.99499493999999999</v>
      </c>
      <c r="AE132" s="394">
        <f t="shared" si="188"/>
        <v>0.36904971625681543</v>
      </c>
      <c r="AF132" s="322">
        <v>3.5061</v>
      </c>
      <c r="AG132" s="321">
        <v>4.9364460899999996</v>
      </c>
      <c r="AH132" s="321">
        <v>3.1848583700000002</v>
      </c>
      <c r="AI132" s="394">
        <f t="shared" si="198"/>
        <v>0.64517231869537151</v>
      </c>
      <c r="AJ132" s="322">
        <v>3.0358000000000001</v>
      </c>
      <c r="AK132" s="321">
        <v>7.0981616799999996</v>
      </c>
      <c r="AL132" s="321">
        <v>2.73755653</v>
      </c>
      <c r="AM132" s="878">
        <f t="shared" si="199"/>
        <v>0.38567119958868001</v>
      </c>
      <c r="AN132" s="788">
        <f t="shared" si="150"/>
        <v>0</v>
      </c>
      <c r="AO132" s="253">
        <f t="shared" si="151"/>
        <v>-0.7049781520254893</v>
      </c>
      <c r="AP132" s="402">
        <f t="shared" si="152"/>
        <v>2.6012121212121206</v>
      </c>
      <c r="AQ132" s="402">
        <f t="shared" si="153"/>
        <v>0</v>
      </c>
      <c r="AR132" s="253">
        <f t="shared" si="154"/>
        <v>0</v>
      </c>
      <c r="AS132" s="402">
        <f t="shared" si="155"/>
        <v>-0.91889899238142048</v>
      </c>
      <c r="AT132" s="402">
        <f t="shared" si="156"/>
        <v>1.0027347310847767</v>
      </c>
      <c r="AU132" s="253">
        <f t="shared" si="157"/>
        <v>1.4492753623188406</v>
      </c>
      <c r="AV132" s="253">
        <f t="shared" si="158"/>
        <v>1.8100828729281768</v>
      </c>
      <c r="AW132" s="402">
        <f t="shared" si="189"/>
        <v>-0.69370375540974449</v>
      </c>
      <c r="AX132" s="253">
        <f t="shared" si="190"/>
        <v>-0.58389704768692918</v>
      </c>
      <c r="AY132" s="253">
        <f t="shared" si="191"/>
        <v>-0.17810284340089241</v>
      </c>
      <c r="AZ132" s="253">
        <f t="shared" si="161"/>
        <v>0.32840028188865406</v>
      </c>
      <c r="BA132" s="253">
        <f t="shared" si="162"/>
        <v>-0.2004315492748785</v>
      </c>
      <c r="BB132" s="253">
        <f t="shared" si="163"/>
        <v>0.19876909928891504</v>
      </c>
      <c r="BC132" s="253">
        <v>0</v>
      </c>
      <c r="BD132" s="253">
        <f t="shared" si="193"/>
        <v>0</v>
      </c>
      <c r="BE132" s="402">
        <f t="shared" si="194"/>
        <v>-0.26147589253066955</v>
      </c>
      <c r="BF132" s="253">
        <f t="shared" si="195"/>
        <v>-0.23102592624283394</v>
      </c>
      <c r="BG132" s="402">
        <f t="shared" si="195"/>
        <v>-0.45383785200012178</v>
      </c>
      <c r="BH132" s="95">
        <f t="shared" si="195"/>
        <v>-0.68758581248936346</v>
      </c>
      <c r="BI132" s="393">
        <f t="shared" si="196"/>
        <v>0.15491797878648131</v>
      </c>
      <c r="BJ132" s="458">
        <f t="shared" si="197"/>
        <v>-0.30454583700043308</v>
      </c>
      <c r="BK132" s="394">
        <f t="shared" si="197"/>
        <v>0.16339455828515811</v>
      </c>
    </row>
    <row r="133" spans="1:63" x14ac:dyDescent="0.25">
      <c r="B133" s="81"/>
      <c r="C133" s="111" t="s">
        <v>69</v>
      </c>
      <c r="D133" s="443">
        <f>SUM(D127:D132)</f>
        <v>115.16622999999998</v>
      </c>
      <c r="E133" s="449">
        <f>SUM(E127:E132)</f>
        <v>128.24643649000001</v>
      </c>
      <c r="F133" s="624">
        <f>SUM(F127:F132)</f>
        <v>111.36838193</v>
      </c>
      <c r="G133" s="628">
        <f t="shared" si="174"/>
        <v>0.86839357862925048</v>
      </c>
      <c r="H133" s="443">
        <f>SUM(H127:H132)</f>
        <v>115.16622999999998</v>
      </c>
      <c r="I133" s="449">
        <f>SUM(I127:I132)</f>
        <v>134.83223871000001</v>
      </c>
      <c r="J133" s="624">
        <f>SUM(J127:J132)</f>
        <v>119.91793235999999</v>
      </c>
      <c r="K133" s="628">
        <f t="shared" si="175"/>
        <v>0.88938619952696907</v>
      </c>
      <c r="L133" s="443">
        <f>SUM(L127:L132)</f>
        <v>115.16622999999998</v>
      </c>
      <c r="M133" s="449">
        <f>SUM(M127:M132)</f>
        <v>123.81387821999999</v>
      </c>
      <c r="N133" s="624">
        <f>SUM(N127:N132)</f>
        <v>113.52955322999999</v>
      </c>
      <c r="O133" s="628">
        <f t="shared" si="176"/>
        <v>0.9169372194954899</v>
      </c>
      <c r="P133" s="443">
        <f>SUM(P127:P132)</f>
        <v>113.13246999999998</v>
      </c>
      <c r="Q133" s="449">
        <f>SUM(Q127:Q132)</f>
        <v>118.47062747</v>
      </c>
      <c r="R133" s="624">
        <f>SUM(R127:R132)</f>
        <v>106.990286</v>
      </c>
      <c r="S133" s="628">
        <f t="shared" si="185"/>
        <v>0.9030954615910417</v>
      </c>
      <c r="T133" s="443">
        <f>SUM(T127:T132)</f>
        <v>112.38033</v>
      </c>
      <c r="U133" s="449">
        <f>SUM(U127:U132)</f>
        <v>123.20560660999999</v>
      </c>
      <c r="V133" s="624">
        <f>SUM(V127:V132)</f>
        <v>107.37179835999999</v>
      </c>
      <c r="W133" s="628">
        <f t="shared" si="186"/>
        <v>0.87148467764035298</v>
      </c>
      <c r="X133" s="443">
        <f>SUM(X127:X132)</f>
        <v>88.63673</v>
      </c>
      <c r="Y133" s="449">
        <f>SUM(Y127:Y132)</f>
        <v>105.07258453999999</v>
      </c>
      <c r="Z133" s="449">
        <f>SUM(Z127:Z132)</f>
        <v>86.718004289999968</v>
      </c>
      <c r="AA133" s="382">
        <f t="shared" si="187"/>
        <v>0.82531523013015218</v>
      </c>
      <c r="AB133" s="443">
        <f>SUM(AB127:AB132)</f>
        <v>88.63673</v>
      </c>
      <c r="AC133" s="449">
        <f>SUM(AC127:AC132)</f>
        <v>105.26969742</v>
      </c>
      <c r="AD133" s="449">
        <f>SUM(AD127:AD132)</f>
        <v>86.993255459999986</v>
      </c>
      <c r="AE133" s="382">
        <f t="shared" si="188"/>
        <v>0.82638458732258402</v>
      </c>
      <c r="AF133" s="443">
        <f>SUM(AF127:AF132)</f>
        <v>89.851230000000001</v>
      </c>
      <c r="AG133" s="449">
        <f>SUM(AG127:AG132)</f>
        <v>96.51257348</v>
      </c>
      <c r="AH133" s="449">
        <f>SUM(AH127:AH132)</f>
        <v>81.607590469999991</v>
      </c>
      <c r="AI133" s="382">
        <f>AH133/AG133</f>
        <v>0.84556433972731315</v>
      </c>
      <c r="AJ133" s="443">
        <f>SUM(AJ127:AJ132)</f>
        <v>87.126679999999993</v>
      </c>
      <c r="AK133" s="449">
        <f>SUM(AK127:AK132)</f>
        <v>97.534021100000004</v>
      </c>
      <c r="AL133" s="449">
        <f>SUM(AL127:AL132)</f>
        <v>82.371235420000005</v>
      </c>
      <c r="AM133" s="387">
        <f>AL133/AK133</f>
        <v>0.84453849529638636</v>
      </c>
      <c r="AN133" s="832">
        <f t="shared" si="150"/>
        <v>0</v>
      </c>
      <c r="AO133" s="386">
        <f t="shared" si="151"/>
        <v>-4.8844417944916611E-2</v>
      </c>
      <c r="AP133" s="454">
        <f t="shared" si="152"/>
        <v>-7.1295012028174343E-2</v>
      </c>
      <c r="AQ133" s="454">
        <f t="shared" si="153"/>
        <v>0</v>
      </c>
      <c r="AR133" s="386">
        <f t="shared" si="154"/>
        <v>8.8991320265583887E-2</v>
      </c>
      <c r="AS133" s="454">
        <f t="shared" si="155"/>
        <v>5.6270626883008698E-2</v>
      </c>
      <c r="AT133" s="454">
        <f t="shared" si="156"/>
        <v>1.7976801885435729E-2</v>
      </c>
      <c r="AU133" s="386">
        <f t="shared" si="157"/>
        <v>4.5101903012652253E-2</v>
      </c>
      <c r="AV133" s="386">
        <f t="shared" si="158"/>
        <v>6.1120195809178351E-2</v>
      </c>
      <c r="AW133" s="454">
        <f t="shared" si="189"/>
        <v>6.6928082521201257E-3</v>
      </c>
      <c r="AX133" s="386">
        <f t="shared" si="190"/>
        <v>-3.8431523290886324E-2</v>
      </c>
      <c r="AY133" s="386">
        <f t="shared" si="191"/>
        <v>-3.5531896254623555E-3</v>
      </c>
      <c r="AZ133" s="454">
        <f t="shared" si="161"/>
        <v>0.26787540560216966</v>
      </c>
      <c r="BA133" s="386">
        <f t="shared" si="162"/>
        <v>0.17257614961490692</v>
      </c>
      <c r="BB133" s="454">
        <f t="shared" si="163"/>
        <v>0.23817192564683762</v>
      </c>
      <c r="BC133" s="454">
        <f t="shared" si="192"/>
        <v>0</v>
      </c>
      <c r="BD133" s="454">
        <f t="shared" si="193"/>
        <v>-1.8724560327515183E-3</v>
      </c>
      <c r="BE133" s="387">
        <f t="shared" si="194"/>
        <v>-3.1640518399335053E-3</v>
      </c>
      <c r="BF133" s="386">
        <f t="shared" ref="BF133:BH136" si="200">(AB133-AF133)/AF133</f>
        <v>-1.3516787694503469E-2</v>
      </c>
      <c r="BG133" s="454">
        <f t="shared" si="200"/>
        <v>9.0735575938348703E-2</v>
      </c>
      <c r="BH133" s="387">
        <f t="shared" si="200"/>
        <v>6.5994657592296335E-2</v>
      </c>
      <c r="BI133" s="386">
        <f t="shared" si="196"/>
        <v>3.1271133021480997E-2</v>
      </c>
      <c r="BJ133" s="454">
        <f>(AG133-AK133)/AK133</f>
        <v>-1.0472731550283674E-2</v>
      </c>
      <c r="BK133" s="382">
        <f>(AH133-AL133)/AL133</f>
        <v>-9.27077208574437E-3</v>
      </c>
    </row>
    <row r="134" spans="1:63" x14ac:dyDescent="0.25">
      <c r="B134" s="81"/>
      <c r="C134" s="84" t="s">
        <v>64</v>
      </c>
      <c r="D134" s="442">
        <v>0.128</v>
      </c>
      <c r="E134" s="448">
        <v>0.128</v>
      </c>
      <c r="F134" s="623">
        <v>1.9720930000000001E-2</v>
      </c>
      <c r="G134" s="498">
        <f t="shared" si="174"/>
        <v>0.15406976562499999</v>
      </c>
      <c r="H134" s="442">
        <v>0.128</v>
      </c>
      <c r="I134" s="448">
        <v>0.128</v>
      </c>
      <c r="J134" s="623">
        <v>1.9297999999999999E-2</v>
      </c>
      <c r="K134" s="498">
        <f t="shared" si="175"/>
        <v>0.15076562499999999</v>
      </c>
      <c r="L134" s="442">
        <v>0.128</v>
      </c>
      <c r="M134" s="448">
        <v>0.128</v>
      </c>
      <c r="N134" s="623">
        <v>2.2460999999999998E-2</v>
      </c>
      <c r="O134" s="498">
        <f t="shared" si="176"/>
        <v>0.17547656249999999</v>
      </c>
      <c r="P134" s="442">
        <v>0.128</v>
      </c>
      <c r="Q134" s="448">
        <v>0.128</v>
      </c>
      <c r="R134" s="623">
        <v>1.7595679999999999E-2</v>
      </c>
      <c r="S134" s="498">
        <f t="shared" si="185"/>
        <v>0.13746624999999998</v>
      </c>
      <c r="T134" s="442">
        <v>0.128</v>
      </c>
      <c r="U134" s="448">
        <v>0.128</v>
      </c>
      <c r="V134" s="623">
        <v>1.8E-3</v>
      </c>
      <c r="W134" s="498">
        <f t="shared" si="186"/>
        <v>1.4062499999999999E-2</v>
      </c>
      <c r="X134" s="442">
        <v>0.128</v>
      </c>
      <c r="Y134" s="448">
        <v>0.128</v>
      </c>
      <c r="Z134" s="448">
        <v>1.9624899999999999E-3</v>
      </c>
      <c r="AA134" s="85">
        <f t="shared" si="187"/>
        <v>1.5331953124999999E-2</v>
      </c>
      <c r="AB134" s="442">
        <v>0.128</v>
      </c>
      <c r="AC134" s="448">
        <v>0.128</v>
      </c>
      <c r="AD134" s="448">
        <v>2.7085999999999999E-2</v>
      </c>
      <c r="AE134" s="85">
        <f t="shared" si="188"/>
        <v>0.21160937499999999</v>
      </c>
      <c r="AF134" s="442">
        <v>0.128</v>
      </c>
      <c r="AG134" s="448">
        <v>0.128</v>
      </c>
      <c r="AH134" s="448">
        <v>1.3908E-2</v>
      </c>
      <c r="AI134" s="85">
        <f t="shared" si="198"/>
        <v>0.10865625</v>
      </c>
      <c r="AJ134" s="442">
        <v>0.128</v>
      </c>
      <c r="AK134" s="448">
        <v>0.128</v>
      </c>
      <c r="AL134" s="448">
        <v>4.2801440000000003E-2</v>
      </c>
      <c r="AM134" s="95">
        <f t="shared" si="199"/>
        <v>0.33438625</v>
      </c>
      <c r="AN134" s="788">
        <f t="shared" si="150"/>
        <v>0</v>
      </c>
      <c r="AO134" s="253">
        <f t="shared" si="151"/>
        <v>0</v>
      </c>
      <c r="AP134" s="402">
        <f t="shared" si="152"/>
        <v>2.1915742563996369E-2</v>
      </c>
      <c r="AQ134" s="402">
        <f t="shared" si="153"/>
        <v>0</v>
      </c>
      <c r="AR134" s="253">
        <f t="shared" si="154"/>
        <v>0</v>
      </c>
      <c r="AS134" s="402">
        <f t="shared" si="155"/>
        <v>-0.14082186901740792</v>
      </c>
      <c r="AT134" s="402">
        <f t="shared" si="156"/>
        <v>0</v>
      </c>
      <c r="AU134" s="253">
        <f t="shared" si="157"/>
        <v>0</v>
      </c>
      <c r="AV134" s="253">
        <f t="shared" si="158"/>
        <v>0.27650650614241673</v>
      </c>
      <c r="AW134" s="402">
        <f t="shared" si="189"/>
        <v>0</v>
      </c>
      <c r="AX134" s="253">
        <f t="shared" si="190"/>
        <v>0</v>
      </c>
      <c r="AY134" s="253">
        <f t="shared" si="191"/>
        <v>8.7753777777777771</v>
      </c>
      <c r="AZ134" s="253">
        <f t="shared" si="161"/>
        <v>0</v>
      </c>
      <c r="BA134" s="253">
        <f t="shared" si="162"/>
        <v>0</v>
      </c>
      <c r="BB134" s="253">
        <f t="shared" si="163"/>
        <v>-8.2797874129294902E-2</v>
      </c>
      <c r="BC134" s="253">
        <f t="shared" si="192"/>
        <v>0</v>
      </c>
      <c r="BD134" s="402">
        <f t="shared" si="193"/>
        <v>0</v>
      </c>
      <c r="BE134" s="95">
        <f t="shared" si="194"/>
        <v>-0.9275459647050136</v>
      </c>
      <c r="BF134" s="253">
        <f t="shared" si="200"/>
        <v>0</v>
      </c>
      <c r="BG134" s="402">
        <f t="shared" si="200"/>
        <v>0</v>
      </c>
      <c r="BH134" s="95">
        <f t="shared" si="200"/>
        <v>0.947512223180903</v>
      </c>
      <c r="BI134" s="253">
        <f t="shared" si="196"/>
        <v>0</v>
      </c>
      <c r="BJ134" s="402">
        <f t="shared" ref="BJ134:BK136" si="201">(AG134-AK134)/AK134</f>
        <v>0</v>
      </c>
      <c r="BK134" s="85">
        <f t="shared" si="201"/>
        <v>-0.67505766161138503</v>
      </c>
    </row>
    <row r="135" spans="1:63" x14ac:dyDescent="0.25">
      <c r="B135" s="81"/>
      <c r="C135" s="84" t="s">
        <v>65</v>
      </c>
      <c r="D135" s="322">
        <v>0</v>
      </c>
      <c r="E135" s="321">
        <v>0</v>
      </c>
      <c r="F135" s="7">
        <v>0</v>
      </c>
      <c r="G135" s="499">
        <v>0</v>
      </c>
      <c r="H135" s="322">
        <v>0</v>
      </c>
      <c r="I135" s="321">
        <v>0</v>
      </c>
      <c r="J135" s="7">
        <v>0</v>
      </c>
      <c r="K135" s="499">
        <v>0</v>
      </c>
      <c r="L135" s="322">
        <v>0</v>
      </c>
      <c r="M135" s="321">
        <v>0</v>
      </c>
      <c r="N135" s="7">
        <v>0</v>
      </c>
      <c r="O135" s="499">
        <v>0</v>
      </c>
      <c r="P135" s="322">
        <v>0</v>
      </c>
      <c r="Q135" s="321">
        <v>0</v>
      </c>
      <c r="R135" s="7">
        <v>0</v>
      </c>
      <c r="S135" s="499">
        <v>0</v>
      </c>
      <c r="T135" s="620">
        <v>0</v>
      </c>
      <c r="U135" s="621">
        <v>0</v>
      </c>
      <c r="V135" s="627">
        <v>0</v>
      </c>
      <c r="W135" s="499">
        <v>0</v>
      </c>
      <c r="X135" s="442">
        <v>0.45</v>
      </c>
      <c r="Y135" s="448">
        <v>0.45</v>
      </c>
      <c r="Z135" s="448">
        <v>0.33370559000000005</v>
      </c>
      <c r="AA135" s="85">
        <f t="shared" si="187"/>
        <v>0.74156797777777783</v>
      </c>
      <c r="AB135" s="442">
        <v>0.45</v>
      </c>
      <c r="AC135" s="448">
        <v>0.74277671999999995</v>
      </c>
      <c r="AD135" s="448">
        <v>0.51928885000000002</v>
      </c>
      <c r="AE135" s="85">
        <f t="shared" si="188"/>
        <v>0.69911837032264568</v>
      </c>
      <c r="AF135" s="442">
        <v>0.45</v>
      </c>
      <c r="AG135" s="448">
        <v>0.63404638000000002</v>
      </c>
      <c r="AH135" s="448">
        <v>0.63404638000000002</v>
      </c>
      <c r="AI135" s="85">
        <f t="shared" si="198"/>
        <v>1</v>
      </c>
      <c r="AJ135" s="442">
        <v>0.05</v>
      </c>
      <c r="AK135" s="448">
        <v>0.55000000000000004</v>
      </c>
      <c r="AL135" s="448">
        <v>0.27242501000000002</v>
      </c>
      <c r="AM135" s="95">
        <f t="shared" si="199"/>
        <v>0.49531819999999999</v>
      </c>
      <c r="AN135" s="9">
        <v>0</v>
      </c>
      <c r="AO135" s="321">
        <v>0</v>
      </c>
      <c r="AP135" s="321">
        <v>0</v>
      </c>
      <c r="AQ135" s="321">
        <v>0</v>
      </c>
      <c r="AR135" s="321">
        <v>0</v>
      </c>
      <c r="AS135" s="6">
        <v>0</v>
      </c>
      <c r="AT135" s="321">
        <v>0</v>
      </c>
      <c r="AU135" s="321">
        <v>0</v>
      </c>
      <c r="AV135" s="6">
        <v>0</v>
      </c>
      <c r="AW135" s="321">
        <v>0</v>
      </c>
      <c r="AX135" s="321">
        <v>0</v>
      </c>
      <c r="AY135" s="6">
        <v>0</v>
      </c>
      <c r="AZ135" s="253">
        <f t="shared" si="161"/>
        <v>-1</v>
      </c>
      <c r="BA135" s="253">
        <f t="shared" si="162"/>
        <v>-1</v>
      </c>
      <c r="BB135" s="253">
        <f t="shared" si="163"/>
        <v>-1</v>
      </c>
      <c r="BC135" s="253">
        <f t="shared" si="192"/>
        <v>0</v>
      </c>
      <c r="BD135" s="402">
        <f t="shared" si="193"/>
        <v>-0.39416518062116968</v>
      </c>
      <c r="BE135" s="95">
        <f t="shared" si="194"/>
        <v>-0.35737963563053582</v>
      </c>
      <c r="BF135" s="253">
        <f t="shared" si="200"/>
        <v>0</v>
      </c>
      <c r="BG135" s="402">
        <f t="shared" si="200"/>
        <v>0.17148641397495232</v>
      </c>
      <c r="BH135" s="95">
        <f t="shared" si="200"/>
        <v>-0.18099232740671115</v>
      </c>
      <c r="BI135" s="253">
        <f t="shared" si="196"/>
        <v>8</v>
      </c>
      <c r="BJ135" s="402">
        <f t="shared" si="201"/>
        <v>0.15281159999999994</v>
      </c>
      <c r="BK135" s="85">
        <f t="shared" si="201"/>
        <v>1.3274161942767295</v>
      </c>
    </row>
    <row r="136" spans="1:63" ht="15.75" thickBot="1" x14ac:dyDescent="0.3">
      <c r="B136" s="82"/>
      <c r="C136" s="112" t="s">
        <v>70</v>
      </c>
      <c r="D136" s="444">
        <f>SUM(D134:D135)</f>
        <v>0.128</v>
      </c>
      <c r="E136" s="450">
        <f>SUM(E134:E135)</f>
        <v>0.128</v>
      </c>
      <c r="F136" s="625">
        <f>SUM(F134:F135)</f>
        <v>1.9720930000000001E-2</v>
      </c>
      <c r="G136" s="556">
        <f>F136/E136</f>
        <v>0.15406976562499999</v>
      </c>
      <c r="H136" s="444">
        <f>SUM(H134:H135)</f>
        <v>0.128</v>
      </c>
      <c r="I136" s="450">
        <f>SUM(I134:I135)</f>
        <v>0.128</v>
      </c>
      <c r="J136" s="625">
        <f>SUM(J134:J135)</f>
        <v>1.9297999999999999E-2</v>
      </c>
      <c r="K136" s="556">
        <f>J136/I136</f>
        <v>0.15076562499999999</v>
      </c>
      <c r="L136" s="444">
        <f>SUM(L134:L135)</f>
        <v>0.128</v>
      </c>
      <c r="M136" s="450">
        <f>SUM(M134:M135)</f>
        <v>0.128</v>
      </c>
      <c r="N136" s="625">
        <f>SUM(N134:N135)</f>
        <v>2.2460999999999998E-2</v>
      </c>
      <c r="O136" s="556">
        <f>N136/M136</f>
        <v>0.17547656249999999</v>
      </c>
      <c r="P136" s="444">
        <f>SUM(P134:P135)</f>
        <v>0.128</v>
      </c>
      <c r="Q136" s="450">
        <f>SUM(Q134:Q135)</f>
        <v>0.128</v>
      </c>
      <c r="R136" s="625">
        <f>SUM(R134:R135)</f>
        <v>1.7595679999999999E-2</v>
      </c>
      <c r="S136" s="556">
        <f>R136/Q136</f>
        <v>0.13746624999999998</v>
      </c>
      <c r="T136" s="444">
        <f>SUM(T134:T135)</f>
        <v>0.128</v>
      </c>
      <c r="U136" s="450">
        <f>SUM(U134:U135)</f>
        <v>0.128</v>
      </c>
      <c r="V136" s="625">
        <f>SUM(V134:V135)</f>
        <v>1.8E-3</v>
      </c>
      <c r="W136" s="556">
        <f>V136/U136</f>
        <v>1.4062499999999999E-2</v>
      </c>
      <c r="X136" s="444">
        <f>SUM(X134:X135)</f>
        <v>0.57800000000000007</v>
      </c>
      <c r="Y136" s="450">
        <f>SUM(Y134:Y135)</f>
        <v>0.57800000000000007</v>
      </c>
      <c r="Z136" s="450">
        <f>SUM(Z134:Z135)</f>
        <v>0.33566808000000004</v>
      </c>
      <c r="AA136" s="383">
        <f t="shared" si="187"/>
        <v>0.58074062283737027</v>
      </c>
      <c r="AB136" s="444">
        <f>SUM(AB134:AB135)</f>
        <v>0.57800000000000007</v>
      </c>
      <c r="AC136" s="450">
        <f>SUM(AC134:AC135)</f>
        <v>0.87077671999999995</v>
      </c>
      <c r="AD136" s="450">
        <f>SUM(AD134:AD135)</f>
        <v>0.54637485000000008</v>
      </c>
      <c r="AE136" s="383">
        <f t="shared" si="188"/>
        <v>0.62745688699624413</v>
      </c>
      <c r="AF136" s="444">
        <f>SUM(AF134:AF135)</f>
        <v>0.57800000000000007</v>
      </c>
      <c r="AG136" s="450">
        <f>SUM(AG134:AG135)</f>
        <v>0.76204638000000002</v>
      </c>
      <c r="AH136" s="450">
        <f>SUM(AH134:AH135)</f>
        <v>0.64795438000000005</v>
      </c>
      <c r="AI136" s="383">
        <f t="shared" si="198"/>
        <v>0.85028207863148697</v>
      </c>
      <c r="AJ136" s="444">
        <f>SUM(AJ134:AJ135)</f>
        <v>0.17799999999999999</v>
      </c>
      <c r="AK136" s="450">
        <f>SUM(AK134:AK135)</f>
        <v>0.67800000000000005</v>
      </c>
      <c r="AL136" s="450">
        <f>SUM(AL134:AL135)</f>
        <v>0.31522645000000005</v>
      </c>
      <c r="AM136" s="389">
        <f t="shared" si="199"/>
        <v>0.46493576696165195</v>
      </c>
      <c r="AN136" s="789">
        <f t="shared" si="150"/>
        <v>0</v>
      </c>
      <c r="AO136" s="388">
        <f t="shared" si="151"/>
        <v>0</v>
      </c>
      <c r="AP136" s="455">
        <f t="shared" si="152"/>
        <v>2.1915742563996369E-2</v>
      </c>
      <c r="AQ136" s="455">
        <f t="shared" si="153"/>
        <v>0</v>
      </c>
      <c r="AR136" s="388">
        <f t="shared" si="154"/>
        <v>0</v>
      </c>
      <c r="AS136" s="455">
        <f t="shared" si="155"/>
        <v>-0.14082186901740792</v>
      </c>
      <c r="AT136" s="455">
        <f t="shared" si="156"/>
        <v>0</v>
      </c>
      <c r="AU136" s="388">
        <f t="shared" si="157"/>
        <v>0</v>
      </c>
      <c r="AV136" s="388">
        <f t="shared" si="158"/>
        <v>0.27650650614241673</v>
      </c>
      <c r="AW136" s="455">
        <f>(P136-T136)/T136</f>
        <v>0</v>
      </c>
      <c r="AX136" s="388">
        <f t="shared" ref="AX136:AX137" si="202">(Q136-U136)/U136</f>
        <v>0</v>
      </c>
      <c r="AY136" s="388">
        <f t="shared" ref="AY136:AY137" si="203">(R136-V136)/V136</f>
        <v>8.7753777777777771</v>
      </c>
      <c r="AZ136" s="388">
        <f t="shared" si="161"/>
        <v>-0.77854671280276821</v>
      </c>
      <c r="BA136" s="388">
        <f t="shared" si="162"/>
        <v>-0.77854671280276821</v>
      </c>
      <c r="BB136" s="388">
        <f t="shared" si="163"/>
        <v>-0.99463755981802016</v>
      </c>
      <c r="BC136" s="388">
        <f t="shared" si="192"/>
        <v>0</v>
      </c>
      <c r="BD136" s="455">
        <f t="shared" si="193"/>
        <v>-0.33622479020798801</v>
      </c>
      <c r="BE136" s="389">
        <f t="shared" si="194"/>
        <v>-0.38564507498835282</v>
      </c>
      <c r="BF136" s="388">
        <f t="shared" si="200"/>
        <v>0</v>
      </c>
      <c r="BG136" s="455">
        <f t="shared" si="200"/>
        <v>0.14268205040223395</v>
      </c>
      <c r="BH136" s="389">
        <f t="shared" si="200"/>
        <v>-0.15676957072193873</v>
      </c>
      <c r="BI136" s="388">
        <f t="shared" si="196"/>
        <v>2.2471910112359557</v>
      </c>
      <c r="BJ136" s="455">
        <f t="shared" si="201"/>
        <v>0.12396221238938049</v>
      </c>
      <c r="BK136" s="383">
        <f t="shared" si="201"/>
        <v>1.0555203410119929</v>
      </c>
    </row>
    <row r="137" spans="1:63" x14ac:dyDescent="0.25">
      <c r="B137" s="109" t="s">
        <v>380</v>
      </c>
      <c r="C137" s="110" t="s">
        <v>286</v>
      </c>
      <c r="D137" s="525">
        <f>D141</f>
        <v>26.60859</v>
      </c>
      <c r="E137" s="451">
        <f>E141</f>
        <v>19.310995720000001</v>
      </c>
      <c r="F137" s="451">
        <f>F141</f>
        <v>12.507200189999999</v>
      </c>
      <c r="G137" s="375">
        <f>F137/E137</f>
        <v>0.64767246450407256</v>
      </c>
      <c r="H137" s="525">
        <f>SUM(H138:H139)</f>
        <v>26.60859</v>
      </c>
      <c r="I137" s="451">
        <f>SUM(I138:I139)</f>
        <v>22.139980659999999</v>
      </c>
      <c r="J137" s="451">
        <f>SUM(J138:J139)</f>
        <v>4.5643588099999999</v>
      </c>
      <c r="K137" s="375">
        <f>J137/I137</f>
        <v>0.20615911459427624</v>
      </c>
      <c r="L137" s="525">
        <f>SUM(L138:L139)</f>
        <v>26.60859</v>
      </c>
      <c r="M137" s="451">
        <f>SUM(M138:M139)</f>
        <v>49.928518060000002</v>
      </c>
      <c r="N137" s="451">
        <f>SUM(N138:N139)</f>
        <v>20.820949410000001</v>
      </c>
      <c r="O137" s="375">
        <f>N137/M137</f>
        <v>0.41701516926617149</v>
      </c>
      <c r="P137" s="525">
        <f>SUM(P138:P139)</f>
        <v>23</v>
      </c>
      <c r="Q137" s="451">
        <f>SUM(Q138:Q139)</f>
        <v>48.290396229999999</v>
      </c>
      <c r="R137" s="451">
        <f>SUM(R138:R139)</f>
        <v>12.588154759999997</v>
      </c>
      <c r="S137" s="375">
        <f>R137/Q137</f>
        <v>0.26067615390945398</v>
      </c>
      <c r="T137" s="525">
        <f>SUM(T139:T139)</f>
        <v>15.9</v>
      </c>
      <c r="U137" s="626">
        <f>SUM(U139:U139)</f>
        <v>16.919560230000002</v>
      </c>
      <c r="V137" s="451">
        <f>SUM(V139:V139)</f>
        <v>5.5090328</v>
      </c>
      <c r="W137" s="375">
        <f>V137/U137</f>
        <v>0.32560141783306856</v>
      </c>
      <c r="X137" s="577">
        <v>0</v>
      </c>
      <c r="Y137" s="578">
        <v>0</v>
      </c>
      <c r="Z137" s="576">
        <v>0</v>
      </c>
      <c r="AA137" s="546">
        <v>0</v>
      </c>
      <c r="AB137" s="577">
        <v>0</v>
      </c>
      <c r="AC137" s="578">
        <v>0</v>
      </c>
      <c r="AD137" s="576">
        <v>0</v>
      </c>
      <c r="AE137" s="546">
        <v>0</v>
      </c>
      <c r="AF137" s="577">
        <v>0</v>
      </c>
      <c r="AG137" s="578">
        <v>0</v>
      </c>
      <c r="AH137" s="576">
        <v>0</v>
      </c>
      <c r="AI137" s="546">
        <v>0</v>
      </c>
      <c r="AJ137" s="577">
        <v>0</v>
      </c>
      <c r="AK137" s="576">
        <v>0</v>
      </c>
      <c r="AL137" s="576">
        <v>0</v>
      </c>
      <c r="AM137" s="578">
        <v>0</v>
      </c>
      <c r="AN137" s="831">
        <f t="shared" si="150"/>
        <v>0</v>
      </c>
      <c r="AO137" s="376">
        <f t="shared" si="151"/>
        <v>-0.12777720917846538</v>
      </c>
      <c r="AP137" s="453">
        <f t="shared" si="152"/>
        <v>1.7401877702073119</v>
      </c>
      <c r="AQ137" s="453">
        <f t="shared" si="153"/>
        <v>0</v>
      </c>
      <c r="AR137" s="376">
        <f t="shared" si="154"/>
        <v>-0.55656643697307451</v>
      </c>
      <c r="AS137" s="453">
        <f t="shared" si="155"/>
        <v>-0.78078046682118141</v>
      </c>
      <c r="AT137" s="453">
        <f t="shared" si="156"/>
        <v>0.15689521739130433</v>
      </c>
      <c r="AU137" s="376">
        <f t="shared" si="157"/>
        <v>3.392231080892092E-2</v>
      </c>
      <c r="AV137" s="376">
        <f t="shared" si="158"/>
        <v>0.65401123571823694</v>
      </c>
      <c r="AW137" s="453">
        <f>(P137-T137)/T137</f>
        <v>0.44654088050314461</v>
      </c>
      <c r="AX137" s="376">
        <f t="shared" si="202"/>
        <v>1.8541165121051135</v>
      </c>
      <c r="AY137" s="376">
        <f t="shared" si="203"/>
        <v>1.2850026886752239</v>
      </c>
      <c r="AZ137" s="578">
        <v>0</v>
      </c>
      <c r="BA137" s="578">
        <v>0</v>
      </c>
      <c r="BB137" s="578">
        <v>0</v>
      </c>
      <c r="BC137" s="578">
        <v>0</v>
      </c>
      <c r="BD137" s="578">
        <v>0</v>
      </c>
      <c r="BE137" s="578">
        <v>0</v>
      </c>
      <c r="BF137" s="576">
        <v>0</v>
      </c>
      <c r="BG137" s="578">
        <v>0</v>
      </c>
      <c r="BH137" s="576">
        <v>0</v>
      </c>
      <c r="BI137" s="578">
        <v>0</v>
      </c>
      <c r="BJ137" s="578">
        <v>0</v>
      </c>
      <c r="BK137" s="546">
        <v>0</v>
      </c>
    </row>
    <row r="138" spans="1:63" x14ac:dyDescent="0.25">
      <c r="B138" s="81"/>
      <c r="C138" s="84" t="s">
        <v>58</v>
      </c>
      <c r="D138" s="9">
        <v>0</v>
      </c>
      <c r="E138" s="321">
        <v>0</v>
      </c>
      <c r="F138" s="6">
        <v>1.4610620700000001</v>
      </c>
      <c r="G138" s="499">
        <v>0</v>
      </c>
      <c r="H138" s="9">
        <v>0</v>
      </c>
      <c r="I138" s="321">
        <v>0</v>
      </c>
      <c r="J138" s="6">
        <v>0.58138562000000005</v>
      </c>
      <c r="K138" s="499">
        <v>0</v>
      </c>
      <c r="L138" s="9">
        <v>0</v>
      </c>
      <c r="M138" s="321">
        <v>3.0000000000000001E-3</v>
      </c>
      <c r="N138" s="6">
        <v>0.36392894999999997</v>
      </c>
      <c r="O138" s="498">
        <f>N138/M138</f>
        <v>121.30964999999999</v>
      </c>
      <c r="P138" s="9">
        <v>0</v>
      </c>
      <c r="Q138" s="321">
        <v>0.81073692999999991</v>
      </c>
      <c r="R138" s="6">
        <v>0.29783736999999999</v>
      </c>
      <c r="S138" s="498">
        <f>R138/Q138</f>
        <v>0.36736623062181223</v>
      </c>
      <c r="T138" s="9">
        <v>0</v>
      </c>
      <c r="U138" s="7">
        <v>0</v>
      </c>
      <c r="V138" s="321">
        <v>0</v>
      </c>
      <c r="W138" s="499">
        <v>0</v>
      </c>
      <c r="X138" s="9">
        <v>0</v>
      </c>
      <c r="Y138" s="7">
        <v>0</v>
      </c>
      <c r="Z138" s="321">
        <v>0</v>
      </c>
      <c r="AA138" s="499">
        <v>0</v>
      </c>
      <c r="AB138" s="9">
        <v>0</v>
      </c>
      <c r="AC138" s="7">
        <v>0</v>
      </c>
      <c r="AD138" s="321">
        <v>0</v>
      </c>
      <c r="AE138" s="499">
        <v>0</v>
      </c>
      <c r="AF138" s="9">
        <v>0</v>
      </c>
      <c r="AG138" s="7">
        <v>0</v>
      </c>
      <c r="AH138" s="321">
        <v>0</v>
      </c>
      <c r="AI138" s="499">
        <v>0</v>
      </c>
      <c r="AJ138" s="9">
        <v>0</v>
      </c>
      <c r="AK138" s="321">
        <v>0</v>
      </c>
      <c r="AL138" s="321">
        <v>0</v>
      </c>
      <c r="AM138" s="7">
        <v>0</v>
      </c>
      <c r="AN138" s="9">
        <v>0</v>
      </c>
      <c r="AO138" s="59">
        <v>0</v>
      </c>
      <c r="AP138" s="402">
        <f t="shared" si="152"/>
        <v>1.5130688130882906</v>
      </c>
      <c r="AQ138" s="321">
        <v>0</v>
      </c>
      <c r="AR138" s="253">
        <f t="shared" si="154"/>
        <v>-1</v>
      </c>
      <c r="AS138" s="402">
        <f t="shared" si="155"/>
        <v>0.59752506636254166</v>
      </c>
      <c r="AT138" s="518">
        <f>(K138-O138)/O138</f>
        <v>-1</v>
      </c>
      <c r="AU138" s="253">
        <f t="shared" si="157"/>
        <v>-0.99629966282651017</v>
      </c>
      <c r="AV138" s="253">
        <f t="shared" si="158"/>
        <v>0.22190492751127902</v>
      </c>
      <c r="AW138" s="529">
        <f t="shared" ref="AW138:AX138" si="204">(N138-R138)/R138</f>
        <v>0.22190492751127902</v>
      </c>
      <c r="AX138" s="518">
        <f t="shared" si="204"/>
        <v>329.21448322745556</v>
      </c>
      <c r="AY138" s="7">
        <v>0</v>
      </c>
      <c r="AZ138" s="7">
        <v>0</v>
      </c>
      <c r="BA138" s="7">
        <v>0</v>
      </c>
      <c r="BB138" s="7">
        <v>0</v>
      </c>
      <c r="BC138" s="7">
        <v>0</v>
      </c>
      <c r="BD138" s="7">
        <v>0</v>
      </c>
      <c r="BE138" s="7">
        <v>0</v>
      </c>
      <c r="BF138" s="321">
        <v>0</v>
      </c>
      <c r="BG138" s="7">
        <v>0</v>
      </c>
      <c r="BH138" s="321">
        <v>0</v>
      </c>
      <c r="BI138" s="7">
        <v>0</v>
      </c>
      <c r="BJ138" s="7">
        <v>0</v>
      </c>
      <c r="BK138" s="499">
        <v>0</v>
      </c>
    </row>
    <row r="139" spans="1:63" x14ac:dyDescent="0.25">
      <c r="B139" s="81"/>
      <c r="C139" s="84" t="s">
        <v>61</v>
      </c>
      <c r="D139" s="9">
        <v>26.60859</v>
      </c>
      <c r="E139" s="321">
        <v>19.310995720000001</v>
      </c>
      <c r="F139" s="6">
        <v>10.906138119999998</v>
      </c>
      <c r="G139" s="498">
        <f>F139/E139</f>
        <v>0.56476311621283903</v>
      </c>
      <c r="H139" s="9">
        <v>26.60859</v>
      </c>
      <c r="I139" s="321">
        <v>22.139980659999999</v>
      </c>
      <c r="J139" s="6">
        <v>3.9829731900000001</v>
      </c>
      <c r="K139" s="498">
        <f>J139/I139</f>
        <v>0.1798995785572651</v>
      </c>
      <c r="L139" s="9">
        <v>26.60859</v>
      </c>
      <c r="M139" s="321">
        <v>49.925518060000002</v>
      </c>
      <c r="N139" s="6">
        <v>20.457020460000003</v>
      </c>
      <c r="O139" s="498">
        <f>N139/M139</f>
        <v>0.40975078987492836</v>
      </c>
      <c r="P139" s="9">
        <v>23</v>
      </c>
      <c r="Q139" s="321">
        <v>47.479659300000002</v>
      </c>
      <c r="R139" s="6">
        <v>12.290317389999997</v>
      </c>
      <c r="S139" s="498">
        <f>R139/Q139</f>
        <v>0.2588543719815613</v>
      </c>
      <c r="T139" s="9">
        <v>15.9</v>
      </c>
      <c r="U139" s="7">
        <v>16.919560230000002</v>
      </c>
      <c r="V139" s="321">
        <v>5.5090328</v>
      </c>
      <c r="W139" s="498">
        <f>V139/U139</f>
        <v>0.32560141783306856</v>
      </c>
      <c r="X139" s="9">
        <v>0</v>
      </c>
      <c r="Y139" s="7">
        <v>0</v>
      </c>
      <c r="Z139" s="321">
        <v>0</v>
      </c>
      <c r="AA139" s="499">
        <v>0</v>
      </c>
      <c r="AB139" s="9">
        <v>0</v>
      </c>
      <c r="AC139" s="7">
        <v>0</v>
      </c>
      <c r="AD139" s="321">
        <v>0</v>
      </c>
      <c r="AE139" s="499">
        <v>0</v>
      </c>
      <c r="AF139" s="9">
        <v>0</v>
      </c>
      <c r="AG139" s="7">
        <v>0</v>
      </c>
      <c r="AH139" s="321">
        <v>0</v>
      </c>
      <c r="AI139" s="499">
        <v>0</v>
      </c>
      <c r="AJ139" s="9">
        <v>0</v>
      </c>
      <c r="AK139" s="321">
        <v>0</v>
      </c>
      <c r="AL139" s="321">
        <v>0</v>
      </c>
      <c r="AM139" s="7">
        <v>0</v>
      </c>
      <c r="AN139" s="788">
        <f t="shared" si="150"/>
        <v>0</v>
      </c>
      <c r="AO139" s="253">
        <f t="shared" si="151"/>
        <v>-0.12777720917846538</v>
      </c>
      <c r="AP139" s="402">
        <f t="shared" si="152"/>
        <v>1.7381901910316393</v>
      </c>
      <c r="AQ139" s="402">
        <f t="shared" si="153"/>
        <v>0</v>
      </c>
      <c r="AR139" s="253">
        <f t="shared" si="154"/>
        <v>-0.55653979126681496</v>
      </c>
      <c r="AS139" s="402">
        <f t="shared" si="155"/>
        <v>-0.80530042496716558</v>
      </c>
      <c r="AT139" s="402">
        <f t="shared" si="156"/>
        <v>0.15689521739130433</v>
      </c>
      <c r="AU139" s="253">
        <f t="shared" si="157"/>
        <v>5.1513822888783874E-2</v>
      </c>
      <c r="AV139" s="253">
        <f t="shared" si="158"/>
        <v>0.66448268265592836</v>
      </c>
      <c r="AW139" s="402">
        <f t="shared" ref="AW139:AW145" si="205">(P139-T139)/T139</f>
        <v>0.44654088050314461</v>
      </c>
      <c r="AX139" s="253">
        <f t="shared" ref="AX139:AX141" si="206">(Q139-U139)/U139</f>
        <v>1.8061993724762428</v>
      </c>
      <c r="AY139" s="253">
        <f t="shared" ref="AY139:AY141" si="207">(R139-V139)/V139</f>
        <v>1.2309392294778128</v>
      </c>
      <c r="AZ139" s="7">
        <v>0</v>
      </c>
      <c r="BA139" s="7">
        <v>0</v>
      </c>
      <c r="BB139" s="7">
        <v>0</v>
      </c>
      <c r="BC139" s="7">
        <v>0</v>
      </c>
      <c r="BD139" s="7">
        <v>0</v>
      </c>
      <c r="BE139" s="7">
        <v>0</v>
      </c>
      <c r="BF139" s="321">
        <v>0</v>
      </c>
      <c r="BG139" s="7">
        <v>0</v>
      </c>
      <c r="BH139" s="321">
        <v>0</v>
      </c>
      <c r="BI139" s="7">
        <v>0</v>
      </c>
      <c r="BJ139" s="7">
        <v>0</v>
      </c>
      <c r="BK139" s="499">
        <v>0</v>
      </c>
    </row>
    <row r="140" spans="1:63" x14ac:dyDescent="0.25">
      <c r="B140" s="81"/>
      <c r="C140" s="84" t="s">
        <v>62</v>
      </c>
      <c r="D140" s="9">
        <v>0</v>
      </c>
      <c r="E140" s="321">
        <v>0</v>
      </c>
      <c r="F140" s="6">
        <v>0.14000000000000001</v>
      </c>
      <c r="G140" s="321">
        <v>0</v>
      </c>
      <c r="H140" s="9">
        <v>0</v>
      </c>
      <c r="I140" s="321">
        <v>0</v>
      </c>
      <c r="J140" s="321">
        <v>0</v>
      </c>
      <c r="K140" s="321">
        <v>0</v>
      </c>
      <c r="L140" s="9">
        <v>0</v>
      </c>
      <c r="M140" s="321">
        <v>0</v>
      </c>
      <c r="N140" s="321">
        <v>0</v>
      </c>
      <c r="O140" s="321">
        <v>0</v>
      </c>
      <c r="P140" s="9">
        <v>0</v>
      </c>
      <c r="Q140" s="321">
        <v>0</v>
      </c>
      <c r="R140" s="321">
        <v>0</v>
      </c>
      <c r="S140" s="321">
        <v>0</v>
      </c>
      <c r="T140" s="9">
        <v>0</v>
      </c>
      <c r="U140" s="321">
        <v>0</v>
      </c>
      <c r="V140" s="321">
        <v>0</v>
      </c>
      <c r="W140" s="321">
        <v>0</v>
      </c>
      <c r="X140" s="9">
        <v>0</v>
      </c>
      <c r="Y140" s="321">
        <v>0</v>
      </c>
      <c r="Z140" s="321">
        <v>0</v>
      </c>
      <c r="AA140" s="321">
        <v>0</v>
      </c>
      <c r="AB140" s="9">
        <v>0</v>
      </c>
      <c r="AC140" s="321">
        <v>0</v>
      </c>
      <c r="AD140" s="321">
        <v>0</v>
      </c>
      <c r="AE140" s="321">
        <v>0</v>
      </c>
      <c r="AF140" s="9">
        <v>0</v>
      </c>
      <c r="AG140" s="321">
        <v>0</v>
      </c>
      <c r="AH140" s="321">
        <v>0</v>
      </c>
      <c r="AI140" s="321">
        <v>0</v>
      </c>
      <c r="AJ140" s="9">
        <v>0</v>
      </c>
      <c r="AK140" s="321">
        <v>0</v>
      </c>
      <c r="AL140" s="321">
        <v>0</v>
      </c>
      <c r="AM140" s="321">
        <v>0</v>
      </c>
      <c r="AN140" s="9">
        <v>0</v>
      </c>
      <c r="AO140" s="321">
        <v>0</v>
      </c>
      <c r="AP140" s="321">
        <v>0</v>
      </c>
      <c r="AQ140" s="7">
        <v>0</v>
      </c>
      <c r="AR140" s="321">
        <v>0</v>
      </c>
      <c r="AS140" s="321">
        <v>0</v>
      </c>
      <c r="AT140" s="321">
        <v>0</v>
      </c>
      <c r="AU140" s="321">
        <v>0</v>
      </c>
      <c r="AV140" s="321">
        <v>0</v>
      </c>
      <c r="AW140" s="321">
        <v>0</v>
      </c>
      <c r="AX140" s="321">
        <v>0</v>
      </c>
      <c r="AY140" s="321">
        <v>0</v>
      </c>
      <c r="AZ140" s="7">
        <v>0</v>
      </c>
      <c r="BA140" s="7">
        <v>0</v>
      </c>
      <c r="BB140" s="7">
        <v>0</v>
      </c>
      <c r="BC140" s="7">
        <v>0</v>
      </c>
      <c r="BD140" s="7">
        <v>0</v>
      </c>
      <c r="BE140" s="7">
        <v>0</v>
      </c>
      <c r="BF140" s="321">
        <v>0</v>
      </c>
      <c r="BG140" s="7">
        <v>0</v>
      </c>
      <c r="BH140" s="321">
        <v>0</v>
      </c>
      <c r="BI140" s="7">
        <v>0</v>
      </c>
      <c r="BJ140" s="7">
        <v>0</v>
      </c>
      <c r="BK140" s="499">
        <v>0</v>
      </c>
    </row>
    <row r="141" spans="1:63" ht="15.75" thickBot="1" x14ac:dyDescent="0.3">
      <c r="B141" s="81"/>
      <c r="C141" s="111" t="s">
        <v>69</v>
      </c>
      <c r="D141" s="523">
        <f>SUM(D138:D140)</f>
        <v>26.60859</v>
      </c>
      <c r="E141" s="450">
        <f>SUM(E138:E140)</f>
        <v>19.310995720000001</v>
      </c>
      <c r="F141" s="524">
        <f>SUM(F138:F140)</f>
        <v>12.507200189999999</v>
      </c>
      <c r="G141" s="556">
        <f>F141/E141</f>
        <v>0.64767246450407256</v>
      </c>
      <c r="H141" s="523">
        <f>SUM(H139:H139)</f>
        <v>26.60859</v>
      </c>
      <c r="I141" s="450">
        <f>SUM(I139:I139)</f>
        <v>22.139980659999999</v>
      </c>
      <c r="J141" s="524">
        <f>SUM(J138:J140)</f>
        <v>4.5643588099999999</v>
      </c>
      <c r="K141" s="556">
        <f>J141/I141</f>
        <v>0.20615911459427624</v>
      </c>
      <c r="L141" s="523">
        <f>SUM(L139:L139)</f>
        <v>26.60859</v>
      </c>
      <c r="M141" s="450">
        <f>SUM(M139:M139)</f>
        <v>49.925518060000002</v>
      </c>
      <c r="N141" s="524">
        <f>SUM(N139:N139)</f>
        <v>20.457020460000003</v>
      </c>
      <c r="O141" s="556">
        <f>N141/M141</f>
        <v>0.40975078987492836</v>
      </c>
      <c r="P141" s="523">
        <f>SUM(P139:P139)</f>
        <v>23</v>
      </c>
      <c r="Q141" s="450">
        <f>SUM(Q139:Q139)</f>
        <v>47.479659300000002</v>
      </c>
      <c r="R141" s="524">
        <f>SUM(R139:R139)</f>
        <v>12.290317389999997</v>
      </c>
      <c r="S141" s="556">
        <f>R141/Q141</f>
        <v>0.2588543719815613</v>
      </c>
      <c r="T141" s="523">
        <f>SUM(T139:T139)</f>
        <v>15.9</v>
      </c>
      <c r="U141" s="625">
        <f>SUM(U139:U139)</f>
        <v>16.919560230000002</v>
      </c>
      <c r="V141" s="450">
        <f>SUM(V139:V139)</f>
        <v>5.5090328</v>
      </c>
      <c r="W141" s="556">
        <f>V141/U141</f>
        <v>0.32560141783306856</v>
      </c>
      <c r="X141" s="117">
        <v>0</v>
      </c>
      <c r="Y141" s="286">
        <v>0</v>
      </c>
      <c r="Z141" s="452">
        <v>0</v>
      </c>
      <c r="AA141" s="560">
        <v>0</v>
      </c>
      <c r="AB141" s="117">
        <v>0</v>
      </c>
      <c r="AC141" s="286">
        <v>0</v>
      </c>
      <c r="AD141" s="452">
        <v>0</v>
      </c>
      <c r="AE141" s="560">
        <v>0</v>
      </c>
      <c r="AF141" s="117">
        <v>0</v>
      </c>
      <c r="AG141" s="286">
        <v>0</v>
      </c>
      <c r="AH141" s="452">
        <v>0</v>
      </c>
      <c r="AI141" s="560">
        <v>0</v>
      </c>
      <c r="AJ141" s="117">
        <v>0</v>
      </c>
      <c r="AK141" s="452">
        <v>0</v>
      </c>
      <c r="AL141" s="452">
        <v>0</v>
      </c>
      <c r="AM141" s="286">
        <v>0</v>
      </c>
      <c r="AN141" s="789">
        <f t="shared" si="150"/>
        <v>0</v>
      </c>
      <c r="AO141" s="388">
        <f t="shared" si="151"/>
        <v>-0.12777720917846538</v>
      </c>
      <c r="AP141" s="455">
        <f t="shared" si="152"/>
        <v>1.7401877702073119</v>
      </c>
      <c r="AQ141" s="455">
        <f t="shared" si="153"/>
        <v>0</v>
      </c>
      <c r="AR141" s="388">
        <f t="shared" si="154"/>
        <v>-0.55653979126681496</v>
      </c>
      <c r="AS141" s="455">
        <f t="shared" si="155"/>
        <v>-0.77688056679980466</v>
      </c>
      <c r="AT141" s="455">
        <f t="shared" si="156"/>
        <v>0.15689521739130433</v>
      </c>
      <c r="AU141" s="388">
        <f t="shared" si="157"/>
        <v>5.1513822888783874E-2</v>
      </c>
      <c r="AV141" s="388">
        <f t="shared" si="158"/>
        <v>0.66448268265592836</v>
      </c>
      <c r="AW141" s="455">
        <f t="shared" si="205"/>
        <v>0.44654088050314461</v>
      </c>
      <c r="AX141" s="388">
        <f t="shared" si="206"/>
        <v>1.8061993724762428</v>
      </c>
      <c r="AY141" s="388">
        <f t="shared" si="207"/>
        <v>1.2309392294778128</v>
      </c>
      <c r="AZ141" s="286">
        <v>0</v>
      </c>
      <c r="BA141" s="286">
        <v>0</v>
      </c>
      <c r="BB141" s="286">
        <v>0</v>
      </c>
      <c r="BC141" s="286">
        <v>0</v>
      </c>
      <c r="BD141" s="286">
        <v>0</v>
      </c>
      <c r="BE141" s="286">
        <v>0</v>
      </c>
      <c r="BF141" s="452">
        <v>0</v>
      </c>
      <c r="BG141" s="286">
        <v>0</v>
      </c>
      <c r="BH141" s="452">
        <v>0</v>
      </c>
      <c r="BI141" s="286">
        <v>0</v>
      </c>
      <c r="BJ141" s="286">
        <v>0</v>
      </c>
      <c r="BK141" s="560">
        <v>0</v>
      </c>
    </row>
    <row r="142" spans="1:63" ht="15.75" customHeight="1" thickBot="1" x14ac:dyDescent="0.3">
      <c r="A142" s="3"/>
      <c r="B142" s="1009" t="s">
        <v>123</v>
      </c>
      <c r="C142" s="1010"/>
      <c r="D142" s="103">
        <f>D143+D154+D165+D176+D187</f>
        <v>24.694240000000001</v>
      </c>
      <c r="E142" s="104">
        <f>E143+E154+E165+E176+E187</f>
        <v>31.213962519999999</v>
      </c>
      <c r="F142" s="104">
        <f>F143+F154+F165+F176+F187</f>
        <v>25.260157539999998</v>
      </c>
      <c r="G142" s="519">
        <v>0.82514109212498243</v>
      </c>
      <c r="H142" s="103">
        <f>H143+H154+H165+H176+H187</f>
        <v>24.694240000000001</v>
      </c>
      <c r="I142" s="104">
        <f>I143+I154+I165+I176+I187</f>
        <v>29.035130160000001</v>
      </c>
      <c r="J142" s="104">
        <f>J143+J154+J165+J176+J187</f>
        <v>26.196336469999999</v>
      </c>
      <c r="K142" s="519">
        <v>0.82514109212498243</v>
      </c>
      <c r="L142" s="103">
        <f>L143+L154+L165+L176+L187</f>
        <v>24.694240000000001</v>
      </c>
      <c r="M142" s="104">
        <f>M143+M154+M165+M176+M187</f>
        <v>28.163771920000002</v>
      </c>
      <c r="N142" s="104">
        <f>N143+N154+N165+N176+N187</f>
        <v>24.251272350000001</v>
      </c>
      <c r="O142" s="519">
        <v>0.82514109212498243</v>
      </c>
      <c r="P142" s="103">
        <f>P143+P154+P165+P176+P187</f>
        <v>22.943819999999999</v>
      </c>
      <c r="Q142" s="104">
        <f>Q143+Q154+Q165+Q176+Q187</f>
        <v>23.036256269999999</v>
      </c>
      <c r="R142" s="104">
        <f>R143+R154+R165+R176+R187</f>
        <v>18.637148060000005</v>
      </c>
      <c r="S142" s="519">
        <v>0.82514109212498243</v>
      </c>
      <c r="T142" s="103">
        <f>T143+T154+T165+T176+T187</f>
        <v>20.470330000000001</v>
      </c>
      <c r="U142" s="104">
        <f>U143+U154+U165+U176+U187</f>
        <v>20.500483780000003</v>
      </c>
      <c r="V142" s="584">
        <f>V143+V154+V165+V176+V187</f>
        <v>16.294394440000001</v>
      </c>
      <c r="W142" s="519">
        <v>0.82514109212498243</v>
      </c>
      <c r="X142" s="103">
        <f>X143+X154+X165+X176+X187</f>
        <v>18.75254</v>
      </c>
      <c r="Y142" s="104">
        <f>Y143+Y154+Y165+Y176+Y187</f>
        <v>19.24658793</v>
      </c>
      <c r="Z142" s="104">
        <f>Z143+Z154+Z165+Z176+Z187</f>
        <v>15.667014420000001</v>
      </c>
      <c r="AA142" s="380">
        <v>0.82514109212498243</v>
      </c>
      <c r="AB142" s="103">
        <f>AB143+AB154+AB165+AB176+AB187</f>
        <v>18.75254</v>
      </c>
      <c r="AC142" s="104">
        <f>AC143+AC154+AC165+AC176+AC187</f>
        <v>20.39934015</v>
      </c>
      <c r="AD142" s="104">
        <f>AD143+AD154+AD165+AD176+AD187</f>
        <v>16.832333810000002</v>
      </c>
      <c r="AE142" s="380">
        <v>0.82514109212498243</v>
      </c>
      <c r="AF142" s="103">
        <f>AF143+AF154+AF165+AF176+AF187</f>
        <v>18.75254</v>
      </c>
      <c r="AG142" s="104">
        <f>AG143+AG154+AG165+AG176+AG187</f>
        <v>18.775538189999999</v>
      </c>
      <c r="AH142" s="104">
        <f>AH143+AH154+AH165+AH176+AH187</f>
        <v>14.496071099999996</v>
      </c>
      <c r="AI142" s="380">
        <v>0.82514109212498243</v>
      </c>
      <c r="AJ142" s="103">
        <f>AJ143+AJ154+AJ165+AJ176+AJ187</f>
        <v>18.926549999999999</v>
      </c>
      <c r="AK142" s="104">
        <f>AK143+AK154+AK165+AK176+AK187</f>
        <v>18.96425455</v>
      </c>
      <c r="AL142" s="104">
        <f>AL143+AL154+AL165+AL176+AL187</f>
        <v>15.097826769999999</v>
      </c>
      <c r="AM142" s="384">
        <v>0.82514109212498243</v>
      </c>
      <c r="AN142" s="833">
        <f t="shared" si="150"/>
        <v>0</v>
      </c>
      <c r="AO142" s="105">
        <f t="shared" si="151"/>
        <v>7.5041246517353222E-2</v>
      </c>
      <c r="AP142" s="106">
        <f t="shared" si="152"/>
        <v>-3.5737017314314584E-2</v>
      </c>
      <c r="AQ142" s="106">
        <f t="shared" si="153"/>
        <v>0</v>
      </c>
      <c r="AR142" s="105">
        <f t="shared" si="154"/>
        <v>3.0938975165511112E-2</v>
      </c>
      <c r="AS142" s="106">
        <f t="shared" si="155"/>
        <v>8.0204621511332688E-2</v>
      </c>
      <c r="AT142" s="106">
        <f t="shared" si="156"/>
        <v>7.6291567838311231E-2</v>
      </c>
      <c r="AU142" s="105">
        <f t="shared" si="157"/>
        <v>0.22258458969644043</v>
      </c>
      <c r="AV142" s="105">
        <f t="shared" si="158"/>
        <v>0.3012330144035994</v>
      </c>
      <c r="AW142" s="106">
        <f t="shared" si="205"/>
        <v>0.12083293234647405</v>
      </c>
      <c r="AX142" s="105">
        <f t="shared" ref="AX142:AX151" si="208">(Q142-U142)/U142</f>
        <v>0.1236932999831868</v>
      </c>
      <c r="AY142" s="105">
        <f t="shared" ref="AY142:AY150" si="209">(R142-V142)/V142</f>
        <v>0.14377666065631362</v>
      </c>
      <c r="AZ142" s="105">
        <f t="shared" si="161"/>
        <v>9.1603057505809923E-2</v>
      </c>
      <c r="BA142" s="105">
        <f t="shared" si="162"/>
        <v>6.5148994437893737E-2</v>
      </c>
      <c r="BB142" s="105">
        <f t="shared" si="163"/>
        <v>4.0044644319667408E-2</v>
      </c>
      <c r="BC142" s="105">
        <f t="shared" si="192"/>
        <v>0</v>
      </c>
      <c r="BD142" s="106">
        <f t="shared" si="193"/>
        <v>-5.6509289590918457E-2</v>
      </c>
      <c r="BE142" s="108">
        <f t="shared" si="194"/>
        <v>-6.9231005228026693E-2</v>
      </c>
      <c r="BF142" s="105">
        <v>0</v>
      </c>
      <c r="BG142" s="106">
        <v>8.6484975480747822E-2</v>
      </c>
      <c r="BH142" s="108">
        <v>0.16116523531676122</v>
      </c>
      <c r="BI142" s="105">
        <v>-9.1939629779330678E-3</v>
      </c>
      <c r="BJ142" s="106">
        <v>-9.9511615129630141E-3</v>
      </c>
      <c r="BK142" s="107">
        <v>-3.9857105209056366E-2</v>
      </c>
    </row>
    <row r="143" spans="1:63" x14ac:dyDescent="0.25">
      <c r="B143" s="109" t="s">
        <v>26</v>
      </c>
      <c r="C143" s="596" t="s">
        <v>168</v>
      </c>
      <c r="D143" s="445">
        <f>D150+D153</f>
        <v>4.5186400000000004</v>
      </c>
      <c r="E143" s="451">
        <f>E150+E153</f>
        <v>4.8297625200000009</v>
      </c>
      <c r="F143" s="626">
        <f>F150+F153</f>
        <v>4.2977340499999999</v>
      </c>
      <c r="G143" s="375">
        <f>F143/E143</f>
        <v>0.889843761924758</v>
      </c>
      <c r="H143" s="445">
        <f>H150+H153</f>
        <v>4.5186400000000004</v>
      </c>
      <c r="I143" s="451">
        <f>I150+I153</f>
        <v>4.5508425100000007</v>
      </c>
      <c r="J143" s="626">
        <f>J150+J153</f>
        <v>3.9884553499999997</v>
      </c>
      <c r="K143" s="375">
        <f>J143/I143</f>
        <v>0.87642130907316307</v>
      </c>
      <c r="L143" s="445">
        <f>L150+L153</f>
        <v>4.5186400000000004</v>
      </c>
      <c r="M143" s="451">
        <f>M150+M153</f>
        <v>4.5729690500000002</v>
      </c>
      <c r="N143" s="626">
        <f>N150+N153</f>
        <v>3.69634237</v>
      </c>
      <c r="O143" s="375">
        <f>N143/M143</f>
        <v>0.80830251190963121</v>
      </c>
      <c r="P143" s="445">
        <f>P150+P153</f>
        <v>4.3949199999999999</v>
      </c>
      <c r="Q143" s="451">
        <f>Q150+Q153</f>
        <v>4.4768905800000001</v>
      </c>
      <c r="R143" s="626">
        <f>R150+R153</f>
        <v>3.7257530300000008</v>
      </c>
      <c r="S143" s="375">
        <f>R143/Q143</f>
        <v>0.83221891699662687</v>
      </c>
      <c r="T143" s="445">
        <f>T150+T153</f>
        <v>4.2099900000000003</v>
      </c>
      <c r="U143" s="451">
        <f>U150+U153</f>
        <v>4.2099900000000003</v>
      </c>
      <c r="V143" s="626">
        <f>V150+V153</f>
        <v>3.8266747700000003</v>
      </c>
      <c r="W143" s="375">
        <f>V143/U143</f>
        <v>0.90895103551314849</v>
      </c>
      <c r="X143" s="445">
        <f>X150+X153</f>
        <v>4.0204000000000004</v>
      </c>
      <c r="Y143" s="451">
        <f>Y150+Y153</f>
        <v>4.0204000000000004</v>
      </c>
      <c r="Z143" s="451">
        <f>Z150+Z153</f>
        <v>3.3089189700000001</v>
      </c>
      <c r="AA143" s="390">
        <f>Z143/Y143</f>
        <v>0.82303227788279765</v>
      </c>
      <c r="AB143" s="445">
        <f>AB150+AB153</f>
        <v>4.0204000000000004</v>
      </c>
      <c r="AC143" s="451">
        <f>AC150+AC153</f>
        <v>4.0204000000000004</v>
      </c>
      <c r="AD143" s="451">
        <f>AD150+AD153</f>
        <v>3.2195645899999992</v>
      </c>
      <c r="AE143" s="390">
        <f>AD143/AC143</f>
        <v>0.80080703163864264</v>
      </c>
      <c r="AF143" s="445">
        <f>AF150+AF153</f>
        <v>4.0204000000000004</v>
      </c>
      <c r="AG143" s="451">
        <f>AG150+AG153</f>
        <v>4.0291583900000001</v>
      </c>
      <c r="AH143" s="451">
        <f>AH150+AH153</f>
        <v>2.9324663599999998</v>
      </c>
      <c r="AI143" s="390">
        <f>AH143/AG143</f>
        <v>0.7278111397353132</v>
      </c>
      <c r="AJ143" s="445">
        <f>AJ150+AJ153</f>
        <v>3.9380200000000003</v>
      </c>
      <c r="AK143" s="451">
        <f>AK150+AK153</f>
        <v>3.9701886000000002</v>
      </c>
      <c r="AL143" s="451">
        <f>AL150+AL153</f>
        <v>3.200471069999999</v>
      </c>
      <c r="AM143" s="392">
        <f>AL143/AK143</f>
        <v>0.80612570143393159</v>
      </c>
      <c r="AN143" s="138">
        <f t="shared" si="150"/>
        <v>0</v>
      </c>
      <c r="AO143" s="285">
        <f t="shared" si="151"/>
        <v>6.1289752257324366E-2</v>
      </c>
      <c r="AP143" s="139">
        <f t="shared" si="152"/>
        <v>7.7543478078549916E-2</v>
      </c>
      <c r="AQ143" s="139">
        <f t="shared" si="153"/>
        <v>0</v>
      </c>
      <c r="AR143" s="285">
        <f t="shared" si="154"/>
        <v>-4.8385501318884876E-3</v>
      </c>
      <c r="AS143" s="139">
        <f t="shared" si="155"/>
        <v>7.9027576658165385E-2</v>
      </c>
      <c r="AT143" s="139">
        <f t="shared" si="156"/>
        <v>2.8150683061352766E-2</v>
      </c>
      <c r="AU143" s="285">
        <f t="shared" si="157"/>
        <v>2.1460982412485081E-2</v>
      </c>
      <c r="AV143" s="285">
        <f t="shared" si="158"/>
        <v>-7.8938834010693418E-3</v>
      </c>
      <c r="AW143" s="139">
        <f t="shared" si="205"/>
        <v>4.3926470134133234E-2</v>
      </c>
      <c r="AX143" s="285">
        <f t="shared" si="208"/>
        <v>6.339696293815418E-2</v>
      </c>
      <c r="AY143" s="285">
        <f t="shared" si="209"/>
        <v>-2.6373221155661351E-2</v>
      </c>
      <c r="AZ143" s="285">
        <f t="shared" si="161"/>
        <v>4.7156999303551862E-2</v>
      </c>
      <c r="BA143" s="285">
        <f t="shared" si="162"/>
        <v>4.7156999303551862E-2</v>
      </c>
      <c r="BB143" s="285">
        <f t="shared" si="163"/>
        <v>0.15647279510141651</v>
      </c>
      <c r="BC143" s="285">
        <f t="shared" si="192"/>
        <v>0</v>
      </c>
      <c r="BD143" s="139">
        <f t="shared" si="193"/>
        <v>0</v>
      </c>
      <c r="BE143" s="116">
        <f t="shared" si="194"/>
        <v>2.7753560303631297E-2</v>
      </c>
      <c r="BF143" s="285">
        <f t="shared" ref="BF143:BG145" si="210">(AB143-AF143)/AF143</f>
        <v>0</v>
      </c>
      <c r="BG143" s="139">
        <f t="shared" si="210"/>
        <v>-2.1737517248607524E-3</v>
      </c>
      <c r="BH143" s="116">
        <f>(AD143-AH143)/AH143</f>
        <v>9.7903332810951454E-2</v>
      </c>
      <c r="BI143" s="285">
        <f>(AF143-AJ143)/AJ143</f>
        <v>2.0919142106947175E-2</v>
      </c>
      <c r="BJ143" s="139">
        <f t="shared" ref="BJ143:BK148" si="211">(AG143-AK143)/AK143</f>
        <v>1.4853145767432789E-2</v>
      </c>
      <c r="BK143" s="115">
        <f t="shared" si="211"/>
        <v>-8.3739144687847225E-2</v>
      </c>
    </row>
    <row r="144" spans="1:63" x14ac:dyDescent="0.25">
      <c r="B144" s="81"/>
      <c r="C144" s="597" t="s">
        <v>57</v>
      </c>
      <c r="D144" s="442">
        <v>2.6183100000000001</v>
      </c>
      <c r="E144" s="448">
        <v>2.9294325200000007</v>
      </c>
      <c r="F144" s="623">
        <v>2.6948562200000001</v>
      </c>
      <c r="G144" s="498">
        <f>F144/E144</f>
        <v>0.9199243203594939</v>
      </c>
      <c r="H144" s="442">
        <v>2.6183100000000001</v>
      </c>
      <c r="I144" s="448">
        <v>2.6616571499999999</v>
      </c>
      <c r="J144" s="623">
        <v>2.3154796099999997</v>
      </c>
      <c r="K144" s="498">
        <f>J144/I144</f>
        <v>0.86993909414666715</v>
      </c>
      <c r="L144" s="442">
        <v>2.6183100000000001</v>
      </c>
      <c r="M144" s="448">
        <v>2.6183100000000001</v>
      </c>
      <c r="N144" s="623">
        <v>2.1537381499999997</v>
      </c>
      <c r="O144" s="498">
        <f>N144/M144</f>
        <v>0.8225680496197928</v>
      </c>
      <c r="P144" s="442">
        <v>2.5750199999999999</v>
      </c>
      <c r="Q144" s="448">
        <v>2.5750199999999999</v>
      </c>
      <c r="R144" s="623">
        <v>2.2047649500000004</v>
      </c>
      <c r="S144" s="498">
        <f>R144/Q144</f>
        <v>0.85621274786215273</v>
      </c>
      <c r="T144" s="442">
        <v>2.52441</v>
      </c>
      <c r="U144" s="448">
        <v>2.52441</v>
      </c>
      <c r="V144" s="623">
        <v>2.31043536</v>
      </c>
      <c r="W144" s="498">
        <f>V144/U144</f>
        <v>0.91523776248707622</v>
      </c>
      <c r="X144" s="442">
        <v>2.3541500000000002</v>
      </c>
      <c r="Y144" s="448">
        <v>2.3541500000000002</v>
      </c>
      <c r="Z144" s="448">
        <v>2.0058294600000002</v>
      </c>
      <c r="AA144" s="85">
        <f>Z144/Y144</f>
        <v>0.85203978506042521</v>
      </c>
      <c r="AB144" s="442">
        <v>2.3541500000000002</v>
      </c>
      <c r="AC144" s="448">
        <v>2.4036339799999999</v>
      </c>
      <c r="AD144" s="448">
        <v>1.9189481899999996</v>
      </c>
      <c r="AE144" s="85">
        <f>AD144/AC144</f>
        <v>0.79835291311699619</v>
      </c>
      <c r="AF144" s="442">
        <v>2.3541500000000002</v>
      </c>
      <c r="AG144" s="448">
        <v>2.3541500000000002</v>
      </c>
      <c r="AH144" s="448">
        <v>1.77341225</v>
      </c>
      <c r="AI144" s="85">
        <f>AH144/AG144</f>
        <v>0.75331319159781662</v>
      </c>
      <c r="AJ144" s="442">
        <v>2.33413</v>
      </c>
      <c r="AK144" s="448">
        <v>2.33413</v>
      </c>
      <c r="AL144" s="448">
        <v>1.7801275899999998</v>
      </c>
      <c r="AM144" s="95">
        <f>AL144/AK144</f>
        <v>0.76265143329634588</v>
      </c>
      <c r="AN144" s="788">
        <f t="shared" si="150"/>
        <v>0</v>
      </c>
      <c r="AO144" s="253">
        <f t="shared" si="151"/>
        <v>0.10060475670204209</v>
      </c>
      <c r="AP144" s="402">
        <f t="shared" si="152"/>
        <v>0.1638436410156946</v>
      </c>
      <c r="AQ144" s="402">
        <f t="shared" si="153"/>
        <v>0</v>
      </c>
      <c r="AR144" s="253">
        <f t="shared" si="154"/>
        <v>1.6555392600570512E-2</v>
      </c>
      <c r="AS144" s="402">
        <f t="shared" si="155"/>
        <v>7.5098015048858199E-2</v>
      </c>
      <c r="AT144" s="402">
        <f t="shared" si="156"/>
        <v>1.6811519910525072E-2</v>
      </c>
      <c r="AU144" s="253">
        <f t="shared" si="157"/>
        <v>1.6811519910525072E-2</v>
      </c>
      <c r="AV144" s="253">
        <f t="shared" si="158"/>
        <v>-2.3143873001065577E-2</v>
      </c>
      <c r="AW144" s="402">
        <f t="shared" si="205"/>
        <v>2.0048248897762178E-2</v>
      </c>
      <c r="AX144" s="253">
        <f t="shared" si="208"/>
        <v>2.0048248897762178E-2</v>
      </c>
      <c r="AY144" s="253">
        <f t="shared" si="209"/>
        <v>-4.5736146455099116E-2</v>
      </c>
      <c r="AZ144" s="253">
        <f t="shared" si="161"/>
        <v>7.2323343882080518E-2</v>
      </c>
      <c r="BA144" s="253">
        <f t="shared" si="162"/>
        <v>7.2323343882080518E-2</v>
      </c>
      <c r="BB144" s="253">
        <f t="shared" si="163"/>
        <v>0.15186031817480627</v>
      </c>
      <c r="BC144" s="253">
        <f t="shared" si="192"/>
        <v>0</v>
      </c>
      <c r="BD144" s="402">
        <f t="shared" si="193"/>
        <v>-2.058715279104174E-2</v>
      </c>
      <c r="BE144" s="95">
        <f t="shared" si="194"/>
        <v>4.5275464159353143E-2</v>
      </c>
      <c r="BF144" s="253">
        <f t="shared" si="210"/>
        <v>0</v>
      </c>
      <c r="BG144" s="402">
        <f t="shared" si="210"/>
        <v>2.1019892530212501E-2</v>
      </c>
      <c r="BH144" s="95">
        <f>(AD144-AH144)/AH144</f>
        <v>8.2065487029312892E-2</v>
      </c>
      <c r="BI144" s="253">
        <f>(AF144-AJ144)/AJ144</f>
        <v>8.5770715427161935E-3</v>
      </c>
      <c r="BJ144" s="402">
        <f t="shared" si="211"/>
        <v>8.5770715427161935E-3</v>
      </c>
      <c r="BK144" s="85">
        <f t="shared" si="211"/>
        <v>-3.77239251710027E-3</v>
      </c>
    </row>
    <row r="145" spans="2:63" x14ac:dyDescent="0.25">
      <c r="B145" s="81"/>
      <c r="C145" s="597" t="s">
        <v>58</v>
      </c>
      <c r="D145" s="442">
        <v>1.4241999999999999</v>
      </c>
      <c r="E145" s="448">
        <v>1.41902982</v>
      </c>
      <c r="F145" s="623">
        <v>1.1907602599999998</v>
      </c>
      <c r="G145" s="498">
        <f>F145/E145</f>
        <v>0.83913688297262123</v>
      </c>
      <c r="H145" s="442">
        <v>1.4241999999999999</v>
      </c>
      <c r="I145" s="448">
        <v>1.38799644</v>
      </c>
      <c r="J145" s="623">
        <v>1.2217459399999999</v>
      </c>
      <c r="K145" s="498">
        <f>J145/I145</f>
        <v>0.88022267549908118</v>
      </c>
      <c r="L145" s="442">
        <v>1.4241999999999999</v>
      </c>
      <c r="M145" s="448">
        <v>1.4785290500000001</v>
      </c>
      <c r="N145" s="623">
        <v>1.1600245200000001</v>
      </c>
      <c r="O145" s="498">
        <f>N145/M145</f>
        <v>0.7845801338837407</v>
      </c>
      <c r="P145" s="442">
        <v>1.3200700000000001</v>
      </c>
      <c r="Q145" s="448">
        <v>1.40204058</v>
      </c>
      <c r="R145" s="623">
        <v>1.2394041400000002</v>
      </c>
      <c r="S145" s="498">
        <f>R145/Q145</f>
        <v>0.88400019063642243</v>
      </c>
      <c r="T145" s="442">
        <v>1.2728699999999999</v>
      </c>
      <c r="U145" s="448">
        <v>1.2608699999999999</v>
      </c>
      <c r="V145" s="623">
        <v>1.1593263200000001</v>
      </c>
      <c r="W145" s="498">
        <f>V145/U145</f>
        <v>0.91946538501193631</v>
      </c>
      <c r="X145" s="442">
        <v>1.22339</v>
      </c>
      <c r="Y145" s="448">
        <v>1.2123900000000001</v>
      </c>
      <c r="Z145" s="448">
        <v>1.0938643400000001</v>
      </c>
      <c r="AA145" s="85">
        <f>Z145/Y145</f>
        <v>0.90223800922145514</v>
      </c>
      <c r="AB145" s="442">
        <v>1.22339</v>
      </c>
      <c r="AC145" s="448">
        <v>1.1629060200000001</v>
      </c>
      <c r="AD145" s="448">
        <v>1.04978028</v>
      </c>
      <c r="AE145" s="85">
        <f>AD145/AC145</f>
        <v>0.90272151140811874</v>
      </c>
      <c r="AF145" s="442">
        <v>1.22339</v>
      </c>
      <c r="AG145" s="448">
        <v>1.22339</v>
      </c>
      <c r="AH145" s="448">
        <v>0.97626742999999983</v>
      </c>
      <c r="AI145" s="85">
        <f>AH145/AG145</f>
        <v>0.79800180645583163</v>
      </c>
      <c r="AJ145" s="442">
        <v>1.2134</v>
      </c>
      <c r="AK145" s="448">
        <v>1.2105686</v>
      </c>
      <c r="AL145" s="448">
        <v>1.0331494099999998</v>
      </c>
      <c r="AM145" s="95">
        <f>AL145/AK145</f>
        <v>0.85344144065854655</v>
      </c>
      <c r="AN145" s="788">
        <f t="shared" si="150"/>
        <v>0</v>
      </c>
      <c r="AO145" s="253">
        <f t="shared" si="151"/>
        <v>2.235840028523416E-2</v>
      </c>
      <c r="AP145" s="402">
        <f t="shared" si="152"/>
        <v>-2.5361803125779268E-2</v>
      </c>
      <c r="AQ145" s="402">
        <f t="shared" si="153"/>
        <v>0</v>
      </c>
      <c r="AR145" s="253">
        <f t="shared" si="154"/>
        <v>-6.1231539549392089E-2</v>
      </c>
      <c r="AS145" s="402">
        <f t="shared" si="155"/>
        <v>5.3206996003842918E-2</v>
      </c>
      <c r="AT145" s="402">
        <f t="shared" si="156"/>
        <v>7.8882180490428402E-2</v>
      </c>
      <c r="AU145" s="253">
        <f t="shared" si="157"/>
        <v>5.455510424669744E-2</v>
      </c>
      <c r="AV145" s="253">
        <f t="shared" si="158"/>
        <v>-6.4046599037502067E-2</v>
      </c>
      <c r="AW145" s="402">
        <f t="shared" si="205"/>
        <v>3.708155585409361E-2</v>
      </c>
      <c r="AX145" s="253">
        <f t="shared" si="208"/>
        <v>0.11196283518522929</v>
      </c>
      <c r="AY145" s="253">
        <f t="shared" si="209"/>
        <v>6.9072718024723243E-2</v>
      </c>
      <c r="AZ145" s="253">
        <f t="shared" si="161"/>
        <v>4.0444993011222889E-2</v>
      </c>
      <c r="BA145" s="253">
        <f t="shared" si="162"/>
        <v>3.9987132853289663E-2</v>
      </c>
      <c r="BB145" s="253">
        <f t="shared" si="163"/>
        <v>5.9844697012428456E-2</v>
      </c>
      <c r="BC145" s="253">
        <f t="shared" si="192"/>
        <v>0</v>
      </c>
      <c r="BD145" s="402">
        <f t="shared" si="193"/>
        <v>4.2552002611526578E-2</v>
      </c>
      <c r="BE145" s="95">
        <f t="shared" si="194"/>
        <v>4.1993606509735631E-2</v>
      </c>
      <c r="BF145" s="253">
        <f t="shared" si="210"/>
        <v>0</v>
      </c>
      <c r="BG145" s="402">
        <f t="shared" si="210"/>
        <v>-4.9439655383810462E-2</v>
      </c>
      <c r="BH145" s="95">
        <f>(AD145-AH145)/AH145</f>
        <v>7.5299910394429723E-2</v>
      </c>
      <c r="BI145" s="253">
        <f>(AF145-AJ145)/AJ145</f>
        <v>8.2330641173561422E-3</v>
      </c>
      <c r="BJ145" s="402">
        <f t="shared" si="211"/>
        <v>1.0591221348381235E-2</v>
      </c>
      <c r="BK145" s="85">
        <f t="shared" si="211"/>
        <v>-5.5056877010654259E-2</v>
      </c>
    </row>
    <row r="146" spans="2:63" x14ac:dyDescent="0.25">
      <c r="B146" s="81"/>
      <c r="C146" s="597" t="s">
        <v>59</v>
      </c>
      <c r="D146" s="322">
        <v>0</v>
      </c>
      <c r="E146" s="321">
        <v>0</v>
      </c>
      <c r="F146" s="7">
        <v>0</v>
      </c>
      <c r="G146" s="499">
        <v>0</v>
      </c>
      <c r="H146" s="322">
        <v>0</v>
      </c>
      <c r="I146" s="321">
        <v>0</v>
      </c>
      <c r="J146" s="7">
        <v>0</v>
      </c>
      <c r="K146" s="499">
        <v>0</v>
      </c>
      <c r="L146" s="322">
        <v>0</v>
      </c>
      <c r="M146" s="321">
        <v>0</v>
      </c>
      <c r="N146" s="7">
        <v>0</v>
      </c>
      <c r="O146" s="499">
        <v>0</v>
      </c>
      <c r="P146" s="322">
        <v>0</v>
      </c>
      <c r="Q146" s="321">
        <v>0</v>
      </c>
      <c r="R146" s="7">
        <v>0</v>
      </c>
      <c r="S146" s="499">
        <v>0</v>
      </c>
      <c r="T146" s="322">
        <v>0</v>
      </c>
      <c r="U146" s="321">
        <v>0</v>
      </c>
      <c r="V146" s="7">
        <v>0</v>
      </c>
      <c r="W146" s="499">
        <v>0</v>
      </c>
      <c r="X146" s="322">
        <v>0</v>
      </c>
      <c r="Y146" s="321">
        <v>0</v>
      </c>
      <c r="Z146" s="321">
        <v>0</v>
      </c>
      <c r="AA146" s="12">
        <v>0</v>
      </c>
      <c r="AB146" s="322">
        <v>0</v>
      </c>
      <c r="AC146" s="321">
        <v>0</v>
      </c>
      <c r="AD146" s="321">
        <v>0</v>
      </c>
      <c r="AE146" s="12">
        <v>0</v>
      </c>
      <c r="AF146" s="322">
        <v>0</v>
      </c>
      <c r="AG146" s="321">
        <v>0</v>
      </c>
      <c r="AH146" s="321">
        <v>0</v>
      </c>
      <c r="AI146" s="12">
        <v>0</v>
      </c>
      <c r="AJ146" s="322">
        <v>0</v>
      </c>
      <c r="AK146" s="321">
        <v>0</v>
      </c>
      <c r="AL146" s="321">
        <v>0</v>
      </c>
      <c r="AM146" s="6">
        <v>0</v>
      </c>
      <c r="AN146" s="321">
        <v>0</v>
      </c>
      <c r="AO146" s="321">
        <v>0</v>
      </c>
      <c r="AP146" s="6">
        <v>0</v>
      </c>
      <c r="AQ146" s="321">
        <v>0</v>
      </c>
      <c r="AR146" s="321">
        <v>0</v>
      </c>
      <c r="AS146" s="6">
        <v>0</v>
      </c>
      <c r="AT146" s="321">
        <v>0</v>
      </c>
      <c r="AU146" s="321">
        <v>0</v>
      </c>
      <c r="AV146" s="6">
        <v>0</v>
      </c>
      <c r="AW146" s="321">
        <v>0</v>
      </c>
      <c r="AX146" s="321">
        <v>0</v>
      </c>
      <c r="AY146" s="6">
        <v>0</v>
      </c>
      <c r="AZ146" s="7">
        <v>0</v>
      </c>
      <c r="BA146" s="321">
        <v>0</v>
      </c>
      <c r="BB146" s="6">
        <v>0</v>
      </c>
      <c r="BC146" s="7">
        <v>0</v>
      </c>
      <c r="BD146" s="321">
        <v>0</v>
      </c>
      <c r="BE146" s="6">
        <v>0</v>
      </c>
      <c r="BF146" s="7">
        <v>0</v>
      </c>
      <c r="BG146" s="321">
        <v>0</v>
      </c>
      <c r="BH146" s="6">
        <v>0</v>
      </c>
      <c r="BI146" s="7">
        <v>0</v>
      </c>
      <c r="BJ146" s="321">
        <v>0</v>
      </c>
      <c r="BK146" s="12">
        <v>0</v>
      </c>
    </row>
    <row r="147" spans="2:63" x14ac:dyDescent="0.25">
      <c r="B147" s="81"/>
      <c r="C147" s="597" t="s">
        <v>60</v>
      </c>
      <c r="D147" s="442">
        <v>0.1661</v>
      </c>
      <c r="E147" s="448">
        <v>0.17127017999999999</v>
      </c>
      <c r="F147" s="623">
        <v>0.16220410000000002</v>
      </c>
      <c r="G147" s="498">
        <v>0</v>
      </c>
      <c r="H147" s="442">
        <v>0.1661</v>
      </c>
      <c r="I147" s="448">
        <v>0.17319042000000001</v>
      </c>
      <c r="J147" s="623">
        <v>0.14364195000000002</v>
      </c>
      <c r="K147" s="498">
        <v>0</v>
      </c>
      <c r="L147" s="442">
        <v>0.1661</v>
      </c>
      <c r="M147" s="448">
        <v>0.1661</v>
      </c>
      <c r="N147" s="623">
        <v>9.9491940000000001E-2</v>
      </c>
      <c r="O147" s="498">
        <v>0</v>
      </c>
      <c r="P147" s="442">
        <v>0.1648</v>
      </c>
      <c r="Q147" s="448">
        <v>0.1648</v>
      </c>
      <c r="R147" s="623">
        <v>0.14495285999999999</v>
      </c>
      <c r="S147" s="498">
        <v>0</v>
      </c>
      <c r="T147" s="442">
        <v>0.154</v>
      </c>
      <c r="U147" s="448">
        <v>0.16600000000000001</v>
      </c>
      <c r="V147" s="623">
        <v>0.14042668999999999</v>
      </c>
      <c r="W147" s="498">
        <v>0</v>
      </c>
      <c r="X147" s="442">
        <v>0.13300000000000001</v>
      </c>
      <c r="Y147" s="448">
        <v>0.14399999999999999</v>
      </c>
      <c r="Z147" s="448">
        <v>8.9806559999999994E-2</v>
      </c>
      <c r="AA147" s="85">
        <v>0</v>
      </c>
      <c r="AB147" s="442">
        <v>0.13300000000000001</v>
      </c>
      <c r="AC147" s="448">
        <v>0.14399999999999999</v>
      </c>
      <c r="AD147" s="448">
        <v>0.10307638000000001</v>
      </c>
      <c r="AE147" s="85">
        <f>AD147/AC147</f>
        <v>0.71580819444444455</v>
      </c>
      <c r="AF147" s="442">
        <v>0.13300000000000001</v>
      </c>
      <c r="AG147" s="448">
        <v>0.14175839000000001</v>
      </c>
      <c r="AH147" s="448">
        <v>9.2728600000000008E-2</v>
      </c>
      <c r="AI147" s="85">
        <f>AH147/AG147</f>
        <v>0.65413130044719048</v>
      </c>
      <c r="AJ147" s="442">
        <v>9.0999999999999998E-2</v>
      </c>
      <c r="AK147" s="448">
        <v>0.126</v>
      </c>
      <c r="AL147" s="448">
        <v>0.11608903999999999</v>
      </c>
      <c r="AM147" s="95">
        <f>AL147/AK147</f>
        <v>0.92134158730158722</v>
      </c>
      <c r="AN147" s="788">
        <f t="shared" si="150"/>
        <v>0</v>
      </c>
      <c r="AO147" s="253">
        <f t="shared" si="151"/>
        <v>-1.1087449294250902E-2</v>
      </c>
      <c r="AP147" s="402">
        <f t="shared" si="152"/>
        <v>0.12922513235165631</v>
      </c>
      <c r="AQ147" s="402">
        <f t="shared" si="153"/>
        <v>0</v>
      </c>
      <c r="AR147" s="253">
        <f t="shared" si="154"/>
        <v>4.2687658037326999E-2</v>
      </c>
      <c r="AS147" s="402">
        <f t="shared" si="155"/>
        <v>0.44375463982308533</v>
      </c>
      <c r="AT147" s="402">
        <f t="shared" si="156"/>
        <v>7.8883495145630807E-3</v>
      </c>
      <c r="AU147" s="253">
        <f t="shared" si="157"/>
        <v>7.8883495145630807E-3</v>
      </c>
      <c r="AV147" s="253">
        <f t="shared" si="158"/>
        <v>-0.31362554695367856</v>
      </c>
      <c r="AW147" s="402">
        <f>(P147-T147)/T147</f>
        <v>7.0129870129870153E-2</v>
      </c>
      <c r="AX147" s="253">
        <f t="shared" si="208"/>
        <v>-7.2289156626506416E-3</v>
      </c>
      <c r="AY147" s="253">
        <f t="shared" si="209"/>
        <v>3.2231550854043459E-2</v>
      </c>
      <c r="AZ147" s="253">
        <f t="shared" si="161"/>
        <v>0.1578947368421052</v>
      </c>
      <c r="BA147" s="253">
        <f t="shared" si="162"/>
        <v>0.15277777777777793</v>
      </c>
      <c r="BB147" s="253">
        <f t="shared" si="163"/>
        <v>0.56365737647672953</v>
      </c>
      <c r="BC147" s="253">
        <f t="shared" ref="BC147:BE148" si="212">(X148-AB147)/AB147</f>
        <v>1.2543609022556388</v>
      </c>
      <c r="BD147" s="402">
        <f t="shared" si="212"/>
        <v>1.0821527777777777</v>
      </c>
      <c r="BE147" s="95">
        <f t="shared" si="212"/>
        <v>0.1585448577064891</v>
      </c>
      <c r="BF147" s="253">
        <f t="shared" ref="BF147:BH148" si="213">(AB147-AF147)/AF147</f>
        <v>0</v>
      </c>
      <c r="BG147" s="402">
        <f t="shared" si="213"/>
        <v>1.5812891215821349E-2</v>
      </c>
      <c r="BH147" s="95">
        <f t="shared" si="213"/>
        <v>0.11159210858354381</v>
      </c>
      <c r="BI147" s="253">
        <f>(AF147-AJ147)/AJ147</f>
        <v>0.46153846153846168</v>
      </c>
      <c r="BJ147" s="402">
        <f t="shared" si="211"/>
        <v>0.1250665873015874</v>
      </c>
      <c r="BK147" s="85">
        <f t="shared" si="211"/>
        <v>-0.20122864311738631</v>
      </c>
    </row>
    <row r="148" spans="2:63" x14ac:dyDescent="0.25">
      <c r="B148" s="81"/>
      <c r="C148" s="597" t="s">
        <v>61</v>
      </c>
      <c r="D148" s="442">
        <v>0.3</v>
      </c>
      <c r="E148" s="448">
        <v>0.3</v>
      </c>
      <c r="F148" s="623">
        <v>0.24991347</v>
      </c>
      <c r="G148" s="498">
        <f>F148/E148</f>
        <v>0.83304489999999998</v>
      </c>
      <c r="H148" s="442">
        <v>0.3</v>
      </c>
      <c r="I148" s="448">
        <v>0.31796849999999999</v>
      </c>
      <c r="J148" s="623">
        <v>0.30758785</v>
      </c>
      <c r="K148" s="498">
        <f>J148/I148</f>
        <v>0.9673532126610026</v>
      </c>
      <c r="L148" s="442">
        <v>0.3</v>
      </c>
      <c r="M148" s="448">
        <v>0.3</v>
      </c>
      <c r="N148" s="623">
        <v>0.28308776000000002</v>
      </c>
      <c r="O148" s="498">
        <f>N148/M148</f>
        <v>0.94362586666666681</v>
      </c>
      <c r="P148" s="442">
        <v>0.32500000000000001</v>
      </c>
      <c r="Q148" s="448">
        <v>0.32500000000000001</v>
      </c>
      <c r="R148" s="623">
        <v>0.13663108000000002</v>
      </c>
      <c r="S148" s="498">
        <f>R148/Q148</f>
        <v>0.42040332307692313</v>
      </c>
      <c r="T148" s="442">
        <v>0.24868000000000001</v>
      </c>
      <c r="U148" s="448">
        <v>0.24868000000000001</v>
      </c>
      <c r="V148" s="623">
        <v>0.21648639999999997</v>
      </c>
      <c r="W148" s="498">
        <f>V148/U148</f>
        <v>0.87054206208782359</v>
      </c>
      <c r="X148" s="442">
        <v>0.29982999999999999</v>
      </c>
      <c r="Y148" s="448">
        <v>0.29982999999999999</v>
      </c>
      <c r="Z148" s="448">
        <v>0.11941861000000001</v>
      </c>
      <c r="AA148" s="85">
        <f>Z148/Y148</f>
        <v>0.39828772971350435</v>
      </c>
      <c r="AB148" s="442">
        <v>0.29982999999999999</v>
      </c>
      <c r="AC148" s="448">
        <v>0.29982999999999999</v>
      </c>
      <c r="AD148" s="448">
        <v>0.13773051</v>
      </c>
      <c r="AE148" s="85">
        <f>AD148/AC148</f>
        <v>0.45936200513624392</v>
      </c>
      <c r="AF148" s="442">
        <v>0.29982999999999999</v>
      </c>
      <c r="AG148" s="448">
        <v>0.29982999999999999</v>
      </c>
      <c r="AH148" s="448">
        <v>8.3665359999999994E-2</v>
      </c>
      <c r="AI148" s="85">
        <f>AH148/AG148</f>
        <v>0.27904265750592</v>
      </c>
      <c r="AJ148" s="442">
        <v>0.28946</v>
      </c>
      <c r="AK148" s="448">
        <v>0.28946</v>
      </c>
      <c r="AL148" s="448">
        <v>0.26973630000000004</v>
      </c>
      <c r="AM148" s="95">
        <f>AL148/AK148</f>
        <v>0.9318603606715955</v>
      </c>
      <c r="AN148" s="788">
        <f t="shared" si="150"/>
        <v>0</v>
      </c>
      <c r="AO148" s="253">
        <f t="shared" si="151"/>
        <v>-5.6510314700984526E-2</v>
      </c>
      <c r="AP148" s="402">
        <f t="shared" si="152"/>
        <v>-0.1875053907363376</v>
      </c>
      <c r="AQ148" s="402">
        <f t="shared" si="153"/>
        <v>0</v>
      </c>
      <c r="AR148" s="253">
        <f t="shared" si="154"/>
        <v>5.9894999999999997E-2</v>
      </c>
      <c r="AS148" s="402">
        <f t="shared" si="155"/>
        <v>8.6545917774756398E-2</v>
      </c>
      <c r="AT148" s="402">
        <f t="shared" si="156"/>
        <v>-7.6923076923076983E-2</v>
      </c>
      <c r="AU148" s="253">
        <f t="shared" si="157"/>
        <v>-7.6923076923076983E-2</v>
      </c>
      <c r="AV148" s="253">
        <f t="shared" si="158"/>
        <v>1.0719133596836092</v>
      </c>
      <c r="AW148" s="402">
        <f>(P148-T148)/T148</f>
        <v>0.3069004342930674</v>
      </c>
      <c r="AX148" s="253">
        <f t="shared" si="208"/>
        <v>0.3069004342930674</v>
      </c>
      <c r="AY148" s="253">
        <f t="shared" si="209"/>
        <v>-0.36886991515402334</v>
      </c>
      <c r="AZ148" s="253">
        <f t="shared" si="161"/>
        <v>-0.17059667144715332</v>
      </c>
      <c r="BA148" s="253">
        <f t="shared" si="162"/>
        <v>-0.17059667144715332</v>
      </c>
      <c r="BB148" s="253">
        <f t="shared" si="163"/>
        <v>0.81283637449807822</v>
      </c>
      <c r="BC148" s="253">
        <f t="shared" si="212"/>
        <v>-1</v>
      </c>
      <c r="BD148" s="402">
        <f t="shared" si="212"/>
        <v>-1</v>
      </c>
      <c r="BE148" s="95">
        <f t="shared" si="212"/>
        <v>-1</v>
      </c>
      <c r="BF148" s="253">
        <f t="shared" si="213"/>
        <v>0</v>
      </c>
      <c r="BG148" s="402">
        <f t="shared" si="213"/>
        <v>0</v>
      </c>
      <c r="BH148" s="95">
        <f t="shared" si="213"/>
        <v>0.64620710411094884</v>
      </c>
      <c r="BI148" s="253">
        <f>(AF148-AJ148)/AJ148</f>
        <v>3.5825329924687316E-2</v>
      </c>
      <c r="BJ148" s="402">
        <f t="shared" si="211"/>
        <v>3.5825329924687316E-2</v>
      </c>
      <c r="BK148" s="85">
        <f t="shared" si="211"/>
        <v>-0.6898253590636485</v>
      </c>
    </row>
    <row r="149" spans="2:63" x14ac:dyDescent="0.25">
      <c r="B149" s="81"/>
      <c r="C149" s="597" t="s">
        <v>62</v>
      </c>
      <c r="D149" s="9">
        <v>0</v>
      </c>
      <c r="E149" s="7">
        <v>0</v>
      </c>
      <c r="F149" s="321">
        <v>0</v>
      </c>
      <c r="G149" s="499">
        <v>0</v>
      </c>
      <c r="H149" s="9">
        <v>0</v>
      </c>
      <c r="I149" s="7">
        <v>0</v>
      </c>
      <c r="J149" s="321">
        <v>0</v>
      </c>
      <c r="K149" s="499">
        <v>0</v>
      </c>
      <c r="L149" s="9">
        <v>0</v>
      </c>
      <c r="M149" s="7">
        <v>0</v>
      </c>
      <c r="N149" s="321">
        <v>0</v>
      </c>
      <c r="O149" s="499">
        <v>0</v>
      </c>
      <c r="P149" s="9">
        <v>0</v>
      </c>
      <c r="Q149" s="7">
        <v>0</v>
      </c>
      <c r="R149" s="321">
        <v>0</v>
      </c>
      <c r="S149" s="499">
        <v>0</v>
      </c>
      <c r="T149" s="322">
        <v>0</v>
      </c>
      <c r="U149" s="321">
        <v>0</v>
      </c>
      <c r="V149" s="7">
        <v>0</v>
      </c>
      <c r="W149" s="499">
        <v>0</v>
      </c>
      <c r="X149" s="322">
        <v>0</v>
      </c>
      <c r="Y149" s="321">
        <v>0</v>
      </c>
      <c r="Z149" s="321">
        <v>0</v>
      </c>
      <c r="AA149" s="12">
        <v>0</v>
      </c>
      <c r="AB149" s="322">
        <v>0</v>
      </c>
      <c r="AC149" s="321">
        <v>0</v>
      </c>
      <c r="AD149" s="321">
        <v>0</v>
      </c>
      <c r="AE149" s="12">
        <v>0</v>
      </c>
      <c r="AF149" s="322">
        <v>0</v>
      </c>
      <c r="AG149" s="321">
        <v>0</v>
      </c>
      <c r="AH149" s="321">
        <v>0</v>
      </c>
      <c r="AI149" s="12">
        <v>0</v>
      </c>
      <c r="AJ149" s="322">
        <v>0</v>
      </c>
      <c r="AK149" s="321">
        <v>0</v>
      </c>
      <c r="AL149" s="321">
        <v>0</v>
      </c>
      <c r="AM149" s="6">
        <v>0</v>
      </c>
      <c r="AN149" s="321">
        <v>0</v>
      </c>
      <c r="AO149" s="321">
        <v>0</v>
      </c>
      <c r="AP149" s="6">
        <v>0</v>
      </c>
      <c r="AQ149" s="321">
        <v>0</v>
      </c>
      <c r="AR149" s="321">
        <v>0</v>
      </c>
      <c r="AS149" s="6">
        <v>0</v>
      </c>
      <c r="AT149" s="321">
        <v>0</v>
      </c>
      <c r="AU149" s="321">
        <v>0</v>
      </c>
      <c r="AV149" s="6">
        <v>0</v>
      </c>
      <c r="AW149" s="321">
        <v>0</v>
      </c>
      <c r="AX149" s="321">
        <v>0</v>
      </c>
      <c r="AY149" s="6">
        <v>0</v>
      </c>
      <c r="AZ149" s="7">
        <v>0</v>
      </c>
      <c r="BA149" s="321">
        <v>0</v>
      </c>
      <c r="BB149" s="6">
        <v>0</v>
      </c>
      <c r="BC149" s="7">
        <v>0</v>
      </c>
      <c r="BD149" s="321">
        <v>0</v>
      </c>
      <c r="BE149" s="6">
        <v>0</v>
      </c>
      <c r="BF149" s="7">
        <v>0</v>
      </c>
      <c r="BG149" s="321">
        <v>0</v>
      </c>
      <c r="BH149" s="6">
        <v>0</v>
      </c>
      <c r="BI149" s="7">
        <v>0</v>
      </c>
      <c r="BJ149" s="321">
        <v>0</v>
      </c>
      <c r="BK149" s="12">
        <v>0</v>
      </c>
    </row>
    <row r="150" spans="2:63" x14ac:dyDescent="0.25">
      <c r="B150" s="81"/>
      <c r="C150" s="598" t="s">
        <v>69</v>
      </c>
      <c r="D150" s="443">
        <f>SUM(D144:D149)</f>
        <v>4.50861</v>
      </c>
      <c r="E150" s="449">
        <f>SUM(E144:E149)</f>
        <v>4.8197325200000005</v>
      </c>
      <c r="F150" s="624">
        <f>SUM(F144:F149)</f>
        <v>4.2977340499999999</v>
      </c>
      <c r="G150" s="628">
        <f>F150/E150</f>
        <v>0.89169555201789485</v>
      </c>
      <c r="H150" s="443">
        <f>SUM(H144:H149)</f>
        <v>4.50861</v>
      </c>
      <c r="I150" s="449">
        <f>SUM(I144:I149)</f>
        <v>4.5408125100000003</v>
      </c>
      <c r="J150" s="624">
        <f>SUM(J144:J149)</f>
        <v>3.9884553499999997</v>
      </c>
      <c r="K150" s="628">
        <f>J150/I150</f>
        <v>0.87835719735541329</v>
      </c>
      <c r="L150" s="443">
        <f>SUM(L144:L149)</f>
        <v>4.50861</v>
      </c>
      <c r="M150" s="449">
        <f>SUM(M144:M149)</f>
        <v>4.5629390499999998</v>
      </c>
      <c r="N150" s="624">
        <f>SUM(N144:N149)</f>
        <v>3.69634237</v>
      </c>
      <c r="O150" s="628">
        <f>N150/M150</f>
        <v>0.81007927774095523</v>
      </c>
      <c r="P150" s="443">
        <f>SUM(P144:P149)</f>
        <v>4.3848899999999995</v>
      </c>
      <c r="Q150" s="449">
        <f>SUM(Q144:Q149)</f>
        <v>4.4668605799999996</v>
      </c>
      <c r="R150" s="624">
        <f>SUM(R144:R149)</f>
        <v>3.7257530300000008</v>
      </c>
      <c r="S150" s="628">
        <f>R150/Q150</f>
        <v>0.83408760208047528</v>
      </c>
      <c r="T150" s="443">
        <f>SUM(T144:T149)</f>
        <v>4.1999599999999999</v>
      </c>
      <c r="U150" s="449">
        <f>SUM(U144:U149)</f>
        <v>4.1999599999999999</v>
      </c>
      <c r="V150" s="624">
        <f>SUM(V144:V149)</f>
        <v>3.8266747700000003</v>
      </c>
      <c r="W150" s="628">
        <f>V150/U150</f>
        <v>0.91112171782588414</v>
      </c>
      <c r="X150" s="443">
        <f>SUM(X144:X149)</f>
        <v>4.01037</v>
      </c>
      <c r="Y150" s="449">
        <f>SUM(Y144:Y149)</f>
        <v>4.01037</v>
      </c>
      <c r="Z150" s="449">
        <f>SUM(Z144:Z149)</f>
        <v>3.3089189700000001</v>
      </c>
      <c r="AA150" s="382">
        <f>Z150/Y150</f>
        <v>0.82509069487354036</v>
      </c>
      <c r="AB150" s="443">
        <f>SUM(AB144:AB149)</f>
        <v>4.01037</v>
      </c>
      <c r="AC150" s="449">
        <f>SUM(AC144:AC149)</f>
        <v>4.01037</v>
      </c>
      <c r="AD150" s="449">
        <f>SUM(AD144:AD149)</f>
        <v>3.2095353599999994</v>
      </c>
      <c r="AE150" s="382">
        <f>AD150/AC150</f>
        <v>0.8003090388168671</v>
      </c>
      <c r="AF150" s="443">
        <f>SUM(AF144:AF149)</f>
        <v>4.01037</v>
      </c>
      <c r="AG150" s="449">
        <f>SUM(AG144:AG149)</f>
        <v>4.0191283899999997</v>
      </c>
      <c r="AH150" s="449">
        <f>SUM(AH144:AH149)</f>
        <v>2.9260736399999998</v>
      </c>
      <c r="AI150" s="382">
        <f>AH150/AG150</f>
        <v>0.72803686671975165</v>
      </c>
      <c r="AJ150" s="443">
        <f>SUM(AJ144:AJ149)</f>
        <v>3.9279900000000003</v>
      </c>
      <c r="AK150" s="449">
        <f>SUM(AK144:AK149)</f>
        <v>3.9601586000000002</v>
      </c>
      <c r="AL150" s="449">
        <f>SUM(AL144:AL149)</f>
        <v>3.1991023399999992</v>
      </c>
      <c r="AM150" s="387">
        <f>AL150/AK150</f>
        <v>0.80782177259264287</v>
      </c>
      <c r="AN150" s="832">
        <f t="shared" si="150"/>
        <v>0</v>
      </c>
      <c r="AO150" s="386">
        <f t="shared" si="151"/>
        <v>6.1425132481411397E-2</v>
      </c>
      <c r="AP150" s="454">
        <f t="shared" si="152"/>
        <v>7.7543478078549916E-2</v>
      </c>
      <c r="AQ150" s="454">
        <f t="shared" si="153"/>
        <v>0</v>
      </c>
      <c r="AR150" s="386">
        <f t="shared" si="154"/>
        <v>-4.8491859649099356E-3</v>
      </c>
      <c r="AS150" s="454">
        <f t="shared" si="155"/>
        <v>7.9027576658165385E-2</v>
      </c>
      <c r="AT150" s="454">
        <f t="shared" si="156"/>
        <v>2.8215074950569002E-2</v>
      </c>
      <c r="AU150" s="386">
        <f t="shared" si="157"/>
        <v>2.1509171436911098E-2</v>
      </c>
      <c r="AV150" s="386">
        <f t="shared" si="158"/>
        <v>-7.8938834010693418E-3</v>
      </c>
      <c r="AW150" s="454">
        <f>(P150-T150)/T150</f>
        <v>4.4031371727349687E-2</v>
      </c>
      <c r="AX150" s="386">
        <f t="shared" si="208"/>
        <v>6.3548362365355798E-2</v>
      </c>
      <c r="AY150" s="386">
        <f t="shared" si="209"/>
        <v>-2.6373221155661351E-2</v>
      </c>
      <c r="AZ150" s="386">
        <f t="shared" si="161"/>
        <v>4.7274939718779045E-2</v>
      </c>
      <c r="BA150" s="386">
        <f t="shared" si="162"/>
        <v>4.7274939718779045E-2</v>
      </c>
      <c r="BB150" s="386">
        <f t="shared" si="163"/>
        <v>0.15647279510141651</v>
      </c>
      <c r="BC150" s="386">
        <f t="shared" si="192"/>
        <v>0</v>
      </c>
      <c r="BD150" s="454">
        <f t="shared" si="193"/>
        <v>0</v>
      </c>
      <c r="BE150" s="387">
        <f t="shared" si="194"/>
        <v>3.0965108295301896E-2</v>
      </c>
      <c r="BF150" s="386">
        <f>(AB150-AF150)/AF150</f>
        <v>0</v>
      </c>
      <c r="BG150" s="454">
        <f>(AC150-AG150)/AG150</f>
        <v>-2.1791764656713722E-3</v>
      </c>
      <c r="BH150" s="387">
        <f>(AD150-AH150)/AH150</f>
        <v>9.6874431362568028E-2</v>
      </c>
      <c r="BI150" s="386">
        <f>(AF150-AJ150)/AJ150</f>
        <v>2.0972558484110108E-2</v>
      </c>
      <c r="BJ150" s="454">
        <f>(AG150-AK150)/AK150</f>
        <v>1.4890764728463013E-2</v>
      </c>
      <c r="BK150" s="382">
        <f>(AH150-AL150)/AL150</f>
        <v>-8.5345409737657668E-2</v>
      </c>
    </row>
    <row r="151" spans="2:63" x14ac:dyDescent="0.25">
      <c r="B151" s="81"/>
      <c r="C151" s="597" t="s">
        <v>64</v>
      </c>
      <c r="D151" s="442">
        <v>1.0030000000000001E-2</v>
      </c>
      <c r="E151" s="448">
        <v>1.0030000000000001E-2</v>
      </c>
      <c r="F151" s="623">
        <v>0</v>
      </c>
      <c r="G151" s="498">
        <f>F151/E151</f>
        <v>0</v>
      </c>
      <c r="H151" s="442">
        <v>1.0030000000000001E-2</v>
      </c>
      <c r="I151" s="448">
        <v>1.0030000000000001E-2</v>
      </c>
      <c r="J151" s="623">
        <v>0</v>
      </c>
      <c r="K151" s="498">
        <f>J151/I151</f>
        <v>0</v>
      </c>
      <c r="L151" s="442">
        <v>1.0030000000000001E-2</v>
      </c>
      <c r="M151" s="448">
        <v>1.0030000000000001E-2</v>
      </c>
      <c r="N151" s="623">
        <v>0</v>
      </c>
      <c r="O151" s="498">
        <f>N151/M151</f>
        <v>0</v>
      </c>
      <c r="P151" s="442">
        <v>1.0030000000000001E-2</v>
      </c>
      <c r="Q151" s="448">
        <v>1.0030000000000001E-2</v>
      </c>
      <c r="R151" s="623">
        <v>0</v>
      </c>
      <c r="S151" s="498">
        <f>R151/Q151</f>
        <v>0</v>
      </c>
      <c r="T151" s="442">
        <v>1.0030000000000001E-2</v>
      </c>
      <c r="U151" s="448">
        <v>1.0030000000000001E-2</v>
      </c>
      <c r="V151" s="623">
        <v>0</v>
      </c>
      <c r="W151" s="498">
        <f>V151/U151</f>
        <v>0</v>
      </c>
      <c r="X151" s="442">
        <v>1.0030000000000001E-2</v>
      </c>
      <c r="Y151" s="448">
        <v>1.0030000000000001E-2</v>
      </c>
      <c r="Z151" s="448">
        <v>0</v>
      </c>
      <c r="AA151" s="85">
        <f>Z151/Y151</f>
        <v>0</v>
      </c>
      <c r="AB151" s="442">
        <v>1.0030000000000001E-2</v>
      </c>
      <c r="AC151" s="448">
        <v>1.0030000000000001E-2</v>
      </c>
      <c r="AD151" s="448">
        <v>1.002923E-2</v>
      </c>
      <c r="AE151" s="85">
        <f>AD151/AC151</f>
        <v>0.99992323030907271</v>
      </c>
      <c r="AF151" s="442">
        <v>1.0030000000000001E-2</v>
      </c>
      <c r="AG151" s="448">
        <v>1.0030000000000001E-2</v>
      </c>
      <c r="AH151" s="448">
        <v>6.3927200000000002E-3</v>
      </c>
      <c r="AI151" s="85">
        <f>AH151/AG151</f>
        <v>0.63735992023928212</v>
      </c>
      <c r="AJ151" s="442">
        <v>1.0030000000000001E-2</v>
      </c>
      <c r="AK151" s="448">
        <v>1.0030000000000001E-2</v>
      </c>
      <c r="AL151" s="448">
        <v>1.3687300000000001E-3</v>
      </c>
      <c r="AM151" s="95">
        <f>AL151/AK151</f>
        <v>0.13646360917248254</v>
      </c>
      <c r="AN151" s="788">
        <f t="shared" si="150"/>
        <v>0</v>
      </c>
      <c r="AO151" s="253">
        <f t="shared" si="151"/>
        <v>0</v>
      </c>
      <c r="AP151" s="6">
        <v>0</v>
      </c>
      <c r="AQ151" s="402">
        <f t="shared" si="153"/>
        <v>0</v>
      </c>
      <c r="AR151" s="253">
        <f t="shared" si="154"/>
        <v>0</v>
      </c>
      <c r="AS151" s="7">
        <v>0</v>
      </c>
      <c r="AT151" s="402">
        <f t="shared" si="156"/>
        <v>0</v>
      </c>
      <c r="AU151" s="253">
        <f t="shared" si="157"/>
        <v>0</v>
      </c>
      <c r="AV151" s="7">
        <v>0</v>
      </c>
      <c r="AW151" s="402">
        <v>0</v>
      </c>
      <c r="AX151" s="253">
        <f t="shared" si="208"/>
        <v>0</v>
      </c>
      <c r="AY151" s="253">
        <v>0</v>
      </c>
      <c r="AZ151" s="253">
        <f t="shared" si="161"/>
        <v>0</v>
      </c>
      <c r="BA151" s="253">
        <f t="shared" si="162"/>
        <v>0</v>
      </c>
      <c r="BB151" s="321">
        <v>0</v>
      </c>
      <c r="BC151" s="253">
        <f t="shared" si="192"/>
        <v>0</v>
      </c>
      <c r="BD151" s="402">
        <f t="shared" si="193"/>
        <v>0</v>
      </c>
      <c r="BE151" s="95">
        <f t="shared" si="194"/>
        <v>-1</v>
      </c>
      <c r="BF151" s="253">
        <f>(AB151-AF151)/AF151</f>
        <v>0</v>
      </c>
      <c r="BG151" s="402">
        <f>(AC151-AG151)/AG151</f>
        <v>0</v>
      </c>
      <c r="BH151" s="95">
        <f t="shared" ref="BH151:BH156" si="214">(AD151-AH151)/AH151</f>
        <v>0.56885175637287411</v>
      </c>
      <c r="BI151" s="253">
        <f>(AF151-AJ151)/AJ151</f>
        <v>0</v>
      </c>
      <c r="BJ151" s="402">
        <f t="shared" ref="BJ151:BK156" si="215">(AG151-AK151)/AK151</f>
        <v>0</v>
      </c>
      <c r="BK151" s="85">
        <f t="shared" si="215"/>
        <v>3.6705486107559562</v>
      </c>
    </row>
    <row r="152" spans="2:63" x14ac:dyDescent="0.25">
      <c r="B152" s="81"/>
      <c r="C152" s="597" t="s">
        <v>65</v>
      </c>
      <c r="D152" s="9">
        <v>0</v>
      </c>
      <c r="E152" s="7">
        <v>0</v>
      </c>
      <c r="F152" s="321">
        <v>0</v>
      </c>
      <c r="G152" s="499">
        <v>0</v>
      </c>
      <c r="H152" s="9">
        <v>0</v>
      </c>
      <c r="I152" s="7">
        <v>0</v>
      </c>
      <c r="J152" s="321">
        <v>0</v>
      </c>
      <c r="K152" s="499">
        <v>0</v>
      </c>
      <c r="L152" s="9">
        <v>0</v>
      </c>
      <c r="M152" s="7">
        <v>0</v>
      </c>
      <c r="N152" s="321">
        <v>0</v>
      </c>
      <c r="O152" s="499">
        <v>0</v>
      </c>
      <c r="P152" s="9">
        <v>0</v>
      </c>
      <c r="Q152" s="7">
        <v>0</v>
      </c>
      <c r="R152" s="321">
        <v>0</v>
      </c>
      <c r="S152" s="499">
        <v>0</v>
      </c>
      <c r="T152" s="322">
        <v>0</v>
      </c>
      <c r="U152" s="321">
        <v>0</v>
      </c>
      <c r="V152" s="7">
        <v>0</v>
      </c>
      <c r="W152" s="499">
        <v>0</v>
      </c>
      <c r="X152" s="322">
        <v>0</v>
      </c>
      <c r="Y152" s="321">
        <v>0</v>
      </c>
      <c r="Z152" s="321">
        <v>0</v>
      </c>
      <c r="AA152" s="12">
        <v>0</v>
      </c>
      <c r="AB152" s="322">
        <v>0</v>
      </c>
      <c r="AC152" s="321">
        <v>0</v>
      </c>
      <c r="AD152" s="321">
        <v>0</v>
      </c>
      <c r="AE152" s="12">
        <v>0</v>
      </c>
      <c r="AF152" s="322">
        <v>0</v>
      </c>
      <c r="AG152" s="321">
        <v>0</v>
      </c>
      <c r="AH152" s="321">
        <v>0</v>
      </c>
      <c r="AI152" s="12">
        <v>0</v>
      </c>
      <c r="AJ152" s="322">
        <v>0</v>
      </c>
      <c r="AK152" s="321">
        <v>0</v>
      </c>
      <c r="AL152" s="321">
        <v>0</v>
      </c>
      <c r="AM152" s="6">
        <v>0</v>
      </c>
      <c r="AN152" s="321">
        <v>0</v>
      </c>
      <c r="AO152" s="321">
        <v>0</v>
      </c>
      <c r="AP152" s="6">
        <v>0</v>
      </c>
      <c r="AQ152" s="321">
        <v>0</v>
      </c>
      <c r="AR152" s="321">
        <v>0</v>
      </c>
      <c r="AS152" s="6">
        <v>0</v>
      </c>
      <c r="AT152" s="321">
        <v>0</v>
      </c>
      <c r="AU152" s="321">
        <v>0</v>
      </c>
      <c r="AV152" s="6">
        <v>0</v>
      </c>
      <c r="AW152" s="321">
        <v>0</v>
      </c>
      <c r="AX152" s="321">
        <v>0</v>
      </c>
      <c r="AY152" s="6">
        <v>0</v>
      </c>
      <c r="AZ152" s="7">
        <v>0</v>
      </c>
      <c r="BA152" s="321">
        <v>0</v>
      </c>
      <c r="BB152" s="6">
        <v>0</v>
      </c>
      <c r="BC152" s="7">
        <v>0</v>
      </c>
      <c r="BD152" s="321">
        <v>0</v>
      </c>
      <c r="BE152" s="6">
        <v>0</v>
      </c>
      <c r="BF152" s="7">
        <v>0</v>
      </c>
      <c r="BG152" s="321">
        <v>0</v>
      </c>
      <c r="BH152" s="6">
        <v>0</v>
      </c>
      <c r="BI152" s="7">
        <v>0</v>
      </c>
      <c r="BJ152" s="321">
        <v>0</v>
      </c>
      <c r="BK152" s="12">
        <v>0</v>
      </c>
    </row>
    <row r="153" spans="2:63" ht="15.75" thickBot="1" x14ac:dyDescent="0.3">
      <c r="B153" s="82"/>
      <c r="C153" s="599" t="s">
        <v>70</v>
      </c>
      <c r="D153" s="444">
        <f>SUM(D151:D152)</f>
        <v>1.0030000000000001E-2</v>
      </c>
      <c r="E153" s="450">
        <f>SUM(E151:E152)</f>
        <v>1.0030000000000001E-2</v>
      </c>
      <c r="F153" s="625">
        <f>SUM(F151:F152)</f>
        <v>0</v>
      </c>
      <c r="G153" s="556">
        <f>F153/E153</f>
        <v>0</v>
      </c>
      <c r="H153" s="444">
        <f>SUM(H151:H152)</f>
        <v>1.0030000000000001E-2</v>
      </c>
      <c r="I153" s="450">
        <f>SUM(I151:I152)</f>
        <v>1.0030000000000001E-2</v>
      </c>
      <c r="J153" s="625">
        <f>SUM(J151:J152)</f>
        <v>0</v>
      </c>
      <c r="K153" s="556">
        <f>J153/I153</f>
        <v>0</v>
      </c>
      <c r="L153" s="444">
        <f>SUM(L151:L152)</f>
        <v>1.0030000000000001E-2</v>
      </c>
      <c r="M153" s="450">
        <f>SUM(M151:M152)</f>
        <v>1.0030000000000001E-2</v>
      </c>
      <c r="N153" s="625">
        <f>SUM(N151:N152)</f>
        <v>0</v>
      </c>
      <c r="O153" s="556">
        <f>N153/M153</f>
        <v>0</v>
      </c>
      <c r="P153" s="444">
        <f>SUM(P151:P152)</f>
        <v>1.0030000000000001E-2</v>
      </c>
      <c r="Q153" s="450">
        <f>SUM(Q151:Q152)</f>
        <v>1.0030000000000001E-2</v>
      </c>
      <c r="R153" s="625">
        <f>SUM(R151:R152)</f>
        <v>0</v>
      </c>
      <c r="S153" s="556">
        <f>R153/Q153</f>
        <v>0</v>
      </c>
      <c r="T153" s="444">
        <f>SUM(T151:T152)</f>
        <v>1.0030000000000001E-2</v>
      </c>
      <c r="U153" s="450">
        <f>SUM(U151:U152)</f>
        <v>1.0030000000000001E-2</v>
      </c>
      <c r="V153" s="625">
        <f>SUM(V151:V152)</f>
        <v>0</v>
      </c>
      <c r="W153" s="556">
        <f>V153/U153</f>
        <v>0</v>
      </c>
      <c r="X153" s="444">
        <f>SUM(X151:X152)</f>
        <v>1.0030000000000001E-2</v>
      </c>
      <c r="Y153" s="450">
        <f>SUM(Y151:Y152)</f>
        <v>1.0030000000000001E-2</v>
      </c>
      <c r="Z153" s="450">
        <f>SUM(Z151:Z152)</f>
        <v>0</v>
      </c>
      <c r="AA153" s="383">
        <f>Z153/Y153</f>
        <v>0</v>
      </c>
      <c r="AB153" s="444">
        <f>SUM(AB151:AB152)</f>
        <v>1.0030000000000001E-2</v>
      </c>
      <c r="AC153" s="450">
        <f>SUM(AC151:AC152)</f>
        <v>1.0030000000000001E-2</v>
      </c>
      <c r="AD153" s="450">
        <f>SUM(AD151:AD152)</f>
        <v>1.002923E-2</v>
      </c>
      <c r="AE153" s="383">
        <f>AD153/AC153</f>
        <v>0.99992323030907271</v>
      </c>
      <c r="AF153" s="444">
        <f>SUM(AF151:AF152)</f>
        <v>1.0030000000000001E-2</v>
      </c>
      <c r="AG153" s="450">
        <f>SUM(AG151:AG152)</f>
        <v>1.0030000000000001E-2</v>
      </c>
      <c r="AH153" s="450">
        <f>SUM(AH151:AH152)</f>
        <v>6.3927200000000002E-3</v>
      </c>
      <c r="AI153" s="383">
        <f>AH153/AG153</f>
        <v>0.63735992023928212</v>
      </c>
      <c r="AJ153" s="444">
        <f>SUM(AJ151:AJ152)</f>
        <v>1.0030000000000001E-2</v>
      </c>
      <c r="AK153" s="450">
        <f>SUM(AK151:AK152)</f>
        <v>1.0030000000000001E-2</v>
      </c>
      <c r="AL153" s="450">
        <f>SUM(AL151:AL152)</f>
        <v>1.3687300000000001E-3</v>
      </c>
      <c r="AM153" s="389">
        <f>AL153/AK153</f>
        <v>0.13646360917248254</v>
      </c>
      <c r="AN153" s="834">
        <f t="shared" si="150"/>
        <v>0</v>
      </c>
      <c r="AO153" s="284">
        <f t="shared" si="151"/>
        <v>0</v>
      </c>
      <c r="AP153" s="286">
        <v>0</v>
      </c>
      <c r="AQ153" s="456">
        <f t="shared" si="153"/>
        <v>0</v>
      </c>
      <c r="AR153" s="284">
        <f t="shared" si="154"/>
        <v>0</v>
      </c>
      <c r="AS153" s="286">
        <v>0</v>
      </c>
      <c r="AT153" s="456">
        <f t="shared" si="156"/>
        <v>0</v>
      </c>
      <c r="AU153" s="284">
        <f t="shared" si="157"/>
        <v>0</v>
      </c>
      <c r="AV153" s="286">
        <v>0</v>
      </c>
      <c r="AW153" s="456">
        <f>(P153-T153)/T153</f>
        <v>0</v>
      </c>
      <c r="AX153" s="284">
        <f t="shared" ref="AX153" si="216">(Q153-U153)/U153</f>
        <v>0</v>
      </c>
      <c r="AY153" s="286">
        <v>0</v>
      </c>
      <c r="AZ153" s="284">
        <f t="shared" si="161"/>
        <v>0</v>
      </c>
      <c r="BA153" s="284">
        <f t="shared" si="162"/>
        <v>0</v>
      </c>
      <c r="BB153" s="286">
        <v>0</v>
      </c>
      <c r="BC153" s="284">
        <f t="shared" si="192"/>
        <v>0</v>
      </c>
      <c r="BD153" s="456">
        <f t="shared" si="193"/>
        <v>0</v>
      </c>
      <c r="BE153" s="114">
        <f t="shared" si="194"/>
        <v>-1</v>
      </c>
      <c r="BF153" s="284">
        <f>(AB153-AF153)/AF153</f>
        <v>0</v>
      </c>
      <c r="BG153" s="456">
        <f>(AC153-AG153)/AG153</f>
        <v>0</v>
      </c>
      <c r="BH153" s="114">
        <f t="shared" si="214"/>
        <v>0.56885175637287411</v>
      </c>
      <c r="BI153" s="284">
        <f>(AF153-AJ153)/AJ153</f>
        <v>0</v>
      </c>
      <c r="BJ153" s="456">
        <f t="shared" si="215"/>
        <v>0</v>
      </c>
      <c r="BK153" s="113">
        <f t="shared" si="215"/>
        <v>3.6705486107559562</v>
      </c>
    </row>
    <row r="154" spans="2:63" x14ac:dyDescent="0.25">
      <c r="B154" s="109" t="s">
        <v>26</v>
      </c>
      <c r="C154" s="596" t="s">
        <v>169</v>
      </c>
      <c r="D154" s="445">
        <f>D161+D164</f>
        <v>12.659109999999998</v>
      </c>
      <c r="E154" s="451">
        <f>E161+E164</f>
        <v>18.40785575</v>
      </c>
      <c r="F154" s="626">
        <f>F161+F164</f>
        <v>13.90622046</v>
      </c>
      <c r="G154" s="375">
        <f>F154/E154</f>
        <v>0.75545031691157183</v>
      </c>
      <c r="H154" s="445">
        <f>H161+H164</f>
        <v>12.659109999999998</v>
      </c>
      <c r="I154" s="451">
        <f>I161+I164</f>
        <v>16.728078570000001</v>
      </c>
      <c r="J154" s="626">
        <f>J161+J164</f>
        <v>15.304141300000001</v>
      </c>
      <c r="K154" s="375">
        <f>J154/I154</f>
        <v>0.91487741619329332</v>
      </c>
      <c r="L154" s="445">
        <f>L161+L164</f>
        <v>12.659109999999998</v>
      </c>
      <c r="M154" s="451">
        <f>M161+M164</f>
        <v>15.942726260000001</v>
      </c>
      <c r="N154" s="626">
        <f>N161+N164</f>
        <v>14.035539520000002</v>
      </c>
      <c r="O154" s="375">
        <f>N154/M154</f>
        <v>0.8803726094962131</v>
      </c>
      <c r="P154" s="445">
        <f>P161+P164</f>
        <v>11.08709</v>
      </c>
      <c r="Q154" s="451">
        <f>Q161+Q164</f>
        <v>11.08709</v>
      </c>
      <c r="R154" s="626">
        <f>R161+R164</f>
        <v>8.7242946000000021</v>
      </c>
      <c r="S154" s="375">
        <f>R154/Q154</f>
        <v>0.78688768648942164</v>
      </c>
      <c r="T154" s="445">
        <f>T161+T164</f>
        <v>9.1233000000000004</v>
      </c>
      <c r="U154" s="451">
        <f>U161+U164</f>
        <v>9.1233000000000004</v>
      </c>
      <c r="V154" s="626">
        <f>V161+V164</f>
        <v>7.1701571900000012</v>
      </c>
      <c r="W154" s="375">
        <f>V154/U154</f>
        <v>0.78591706838534314</v>
      </c>
      <c r="X154" s="445">
        <f>X161+X164</f>
        <v>8.0551199999999987</v>
      </c>
      <c r="Y154" s="451">
        <f>Y161+Y164</f>
        <v>8.5327277099999996</v>
      </c>
      <c r="Z154" s="451">
        <f>Z161+Z164</f>
        <v>6.7889615399999999</v>
      </c>
      <c r="AA154" s="390">
        <f>Z154/Y154</f>
        <v>0.79563789807140117</v>
      </c>
      <c r="AB154" s="445">
        <f>AB161+AB164</f>
        <v>8.0551199999999987</v>
      </c>
      <c r="AC154" s="451">
        <f>AC161+AC164</f>
        <v>9.6994615499999988</v>
      </c>
      <c r="AD154" s="451">
        <f>AD161+AD164</f>
        <v>7.6401977899999993</v>
      </c>
      <c r="AE154" s="390">
        <f>AD154/AC154</f>
        <v>0.78769298178206604</v>
      </c>
      <c r="AF154" s="445">
        <f>AF161+AF164</f>
        <v>8.0551199999999987</v>
      </c>
      <c r="AG154" s="451">
        <f>AG161+AG164</f>
        <v>8.0551199999999987</v>
      </c>
      <c r="AH154" s="451">
        <f>AH161+AH164</f>
        <v>6.170771779999999</v>
      </c>
      <c r="AI154" s="390">
        <f>AH154/AG154</f>
        <v>0.76606826217362378</v>
      </c>
      <c r="AJ154" s="445">
        <f>AJ161+AJ164</f>
        <v>8.0476200000000002</v>
      </c>
      <c r="AK154" s="451">
        <f>AK161+AK164</f>
        <v>8.0476200000000002</v>
      </c>
      <c r="AL154" s="451">
        <f>AL161+AL164</f>
        <v>6.4388806599999997</v>
      </c>
      <c r="AM154" s="392">
        <f>AL154/AK154</f>
        <v>0.80009750211863873</v>
      </c>
      <c r="AN154" s="831">
        <f t="shared" si="150"/>
        <v>0</v>
      </c>
      <c r="AO154" s="376">
        <f t="shared" si="151"/>
        <v>0.10041662423875132</v>
      </c>
      <c r="AP154" s="453">
        <f t="shared" si="152"/>
        <v>-9.1342651155475227E-2</v>
      </c>
      <c r="AQ154" s="453">
        <f t="shared" si="153"/>
        <v>0</v>
      </c>
      <c r="AR154" s="376">
        <f t="shared" si="154"/>
        <v>4.9260853958863642E-2</v>
      </c>
      <c r="AS154" s="453">
        <f t="shared" si="155"/>
        <v>9.0384967260595833E-2</v>
      </c>
      <c r="AT154" s="453">
        <f t="shared" si="156"/>
        <v>0.14178833219537304</v>
      </c>
      <c r="AU154" s="376">
        <f t="shared" si="157"/>
        <v>0.43795407631759109</v>
      </c>
      <c r="AV154" s="376">
        <f t="shared" si="158"/>
        <v>0.60878789214660389</v>
      </c>
      <c r="AW154" s="453">
        <f>(P154-T154)/T154</f>
        <v>0.21524996437692495</v>
      </c>
      <c r="AX154" s="376">
        <f t="shared" ref="AX154:AX162" si="217">(Q154-U154)/U154</f>
        <v>0.21524996437692495</v>
      </c>
      <c r="AY154" s="376">
        <f t="shared" ref="AY154:AY161" si="218">(R154-V154)/V154</f>
        <v>0.21675081435697238</v>
      </c>
      <c r="AZ154" s="285">
        <f t="shared" si="161"/>
        <v>0.13260882519441075</v>
      </c>
      <c r="BA154" s="285">
        <f t="shared" si="162"/>
        <v>6.9212602355501723E-2</v>
      </c>
      <c r="BB154" s="285">
        <f t="shared" si="163"/>
        <v>5.6149331198008426E-2</v>
      </c>
      <c r="BC154" s="285">
        <f t="shared" si="192"/>
        <v>0</v>
      </c>
      <c r="BD154" s="139">
        <f t="shared" si="193"/>
        <v>-0.12028851642800721</v>
      </c>
      <c r="BE154" s="116">
        <f t="shared" si="194"/>
        <v>-0.1114154729232474</v>
      </c>
      <c r="BF154" s="285">
        <f t="shared" ref="BF154:BG156" si="219">(AB154-AF154)/AF154</f>
        <v>0</v>
      </c>
      <c r="BG154" s="139">
        <f t="shared" si="219"/>
        <v>0.20413619536394248</v>
      </c>
      <c r="BH154" s="116">
        <f t="shared" si="214"/>
        <v>0.2381267793378028</v>
      </c>
      <c r="BI154" s="285">
        <f>(AF154-AJ154)/AJ154</f>
        <v>9.3195255243146515E-4</v>
      </c>
      <c r="BJ154" s="139">
        <f t="shared" si="215"/>
        <v>9.3195255243146515E-4</v>
      </c>
      <c r="BK154" s="115">
        <f t="shared" si="215"/>
        <v>-4.1639050971322193E-2</v>
      </c>
    </row>
    <row r="155" spans="2:63" x14ac:dyDescent="0.25">
      <c r="B155" s="81"/>
      <c r="C155" s="597" t="s">
        <v>57</v>
      </c>
      <c r="D155" s="442">
        <v>4.7712000000000003</v>
      </c>
      <c r="E155" s="448">
        <v>5.6672096600000001</v>
      </c>
      <c r="F155" s="623">
        <v>5.2044626799999998</v>
      </c>
      <c r="G155" s="498">
        <f>F155/E155</f>
        <v>0.91834659245693051</v>
      </c>
      <c r="H155" s="442">
        <v>4.7712000000000003</v>
      </c>
      <c r="I155" s="448">
        <v>4.9181672399999998</v>
      </c>
      <c r="J155" s="623">
        <v>4.88455481</v>
      </c>
      <c r="K155" s="498">
        <f>J155/I155</f>
        <v>0.99316565940933721</v>
      </c>
      <c r="L155" s="442">
        <v>4.7712000000000003</v>
      </c>
      <c r="M155" s="448">
        <v>4.7712000000000003</v>
      </c>
      <c r="N155" s="623">
        <v>4.4280955000000004</v>
      </c>
      <c r="O155" s="498">
        <f>N155/M155</f>
        <v>0.92808842639168343</v>
      </c>
      <c r="P155" s="442">
        <v>4.0348300000000004</v>
      </c>
      <c r="Q155" s="448">
        <v>4.0348300000000004</v>
      </c>
      <c r="R155" s="623">
        <v>3.5976251999999995</v>
      </c>
      <c r="S155" s="498">
        <f>R155/Q155</f>
        <v>0.89164232445976643</v>
      </c>
      <c r="T155" s="442">
        <v>3.7803800000000001</v>
      </c>
      <c r="U155" s="448">
        <v>3.7803800000000001</v>
      </c>
      <c r="V155" s="623">
        <v>3.3737485100000009</v>
      </c>
      <c r="W155" s="498">
        <f>V155/U155</f>
        <v>0.89243634502351632</v>
      </c>
      <c r="X155" s="442">
        <v>3.3697400000000002</v>
      </c>
      <c r="Y155" s="448">
        <v>3.3697400000000002</v>
      </c>
      <c r="Z155" s="448">
        <v>3.1310303900000003</v>
      </c>
      <c r="AA155" s="85">
        <f>Z155/Y155</f>
        <v>0.92916082249669119</v>
      </c>
      <c r="AB155" s="442">
        <v>3.3697400000000002</v>
      </c>
      <c r="AC155" s="448">
        <v>3.3697400000000002</v>
      </c>
      <c r="AD155" s="448">
        <v>3.1385680700000003</v>
      </c>
      <c r="AE155" s="85">
        <f>AD155/AC155</f>
        <v>0.93139769537115624</v>
      </c>
      <c r="AF155" s="442">
        <v>3.3697400000000002</v>
      </c>
      <c r="AG155" s="448">
        <v>3.3697400000000002</v>
      </c>
      <c r="AH155" s="448">
        <v>3.1167770799999994</v>
      </c>
      <c r="AI155" s="85">
        <f>AH155/AG155</f>
        <v>0.92493102731961496</v>
      </c>
      <c r="AJ155" s="442">
        <v>3.3159100000000001</v>
      </c>
      <c r="AK155" s="448">
        <v>3.3159100000000001</v>
      </c>
      <c r="AL155" s="448">
        <v>3.1277660800000002</v>
      </c>
      <c r="AM155" s="95">
        <f>AL155/AK155</f>
        <v>0.94326024530219466</v>
      </c>
      <c r="AN155" s="788">
        <f t="shared" si="150"/>
        <v>0</v>
      </c>
      <c r="AO155" s="253">
        <f t="shared" si="151"/>
        <v>0.15230112833657936</v>
      </c>
      <c r="AP155" s="518">
        <f t="shared" si="152"/>
        <v>6.5493761958625607E-2</v>
      </c>
      <c r="AQ155" s="402">
        <f t="shared" si="153"/>
        <v>0</v>
      </c>
      <c r="AR155" s="253">
        <f t="shared" si="154"/>
        <v>3.0802992957746373E-2</v>
      </c>
      <c r="AS155" s="518">
        <f t="shared" si="155"/>
        <v>0.10308253514405902</v>
      </c>
      <c r="AT155" s="402">
        <f t="shared" si="156"/>
        <v>0.18250335206192081</v>
      </c>
      <c r="AU155" s="253">
        <f t="shared" si="157"/>
        <v>0.18250335206192081</v>
      </c>
      <c r="AV155" s="253">
        <f t="shared" si="158"/>
        <v>0.23083847088907455</v>
      </c>
      <c r="AW155" s="402">
        <f>(P155-T155)/T155</f>
        <v>6.7308048397251144E-2</v>
      </c>
      <c r="AX155" s="253">
        <f t="shared" si="217"/>
        <v>6.7308048397251144E-2</v>
      </c>
      <c r="AY155" s="253">
        <f t="shared" si="218"/>
        <v>6.6358440570307542E-2</v>
      </c>
      <c r="AZ155" s="253">
        <f t="shared" si="161"/>
        <v>0.12186103378895698</v>
      </c>
      <c r="BA155" s="253">
        <f t="shared" si="162"/>
        <v>0.12186103378895698</v>
      </c>
      <c r="BB155" s="253">
        <f t="shared" si="163"/>
        <v>7.7520205736489378E-2</v>
      </c>
      <c r="BC155" s="253">
        <f t="shared" si="192"/>
        <v>0</v>
      </c>
      <c r="BD155" s="402">
        <f t="shared" si="193"/>
        <v>0</v>
      </c>
      <c r="BE155" s="95">
        <f t="shared" si="194"/>
        <v>-2.4016302440749648E-3</v>
      </c>
      <c r="BF155" s="253">
        <f t="shared" si="219"/>
        <v>0</v>
      </c>
      <c r="BG155" s="402">
        <f t="shared" si="219"/>
        <v>0</v>
      </c>
      <c r="BH155" s="95">
        <f t="shared" si="214"/>
        <v>6.9915138107987003E-3</v>
      </c>
      <c r="BI155" s="253">
        <f>(AF155-AJ155)/AJ155</f>
        <v>1.6233854356722602E-2</v>
      </c>
      <c r="BJ155" s="402">
        <f t="shared" si="215"/>
        <v>1.6233854356722602E-2</v>
      </c>
      <c r="BK155" s="85">
        <f t="shared" si="215"/>
        <v>-3.5133701558656212E-3</v>
      </c>
    </row>
    <row r="156" spans="2:63" x14ac:dyDescent="0.25">
      <c r="B156" s="81"/>
      <c r="C156" s="597" t="s">
        <v>58</v>
      </c>
      <c r="D156" s="442">
        <v>6.5828899999999999</v>
      </c>
      <c r="E156" s="448">
        <v>11.43512619</v>
      </c>
      <c r="F156" s="623">
        <v>8.3005008900000004</v>
      </c>
      <c r="G156" s="498">
        <f>F156/E156</f>
        <v>0.72587750691013586</v>
      </c>
      <c r="H156" s="442">
        <v>6.5828899999999999</v>
      </c>
      <c r="I156" s="448">
        <v>10.65185857</v>
      </c>
      <c r="J156" s="623">
        <v>9.3513076599999998</v>
      </c>
      <c r="K156" s="498">
        <f>J156/I156</f>
        <v>0.87790385110229641</v>
      </c>
      <c r="L156" s="442">
        <v>6.5828899999999999</v>
      </c>
      <c r="M156" s="448">
        <v>9.8665062599999995</v>
      </c>
      <c r="N156" s="623">
        <v>8.5100239400000017</v>
      </c>
      <c r="O156" s="498">
        <f>N156/M156</f>
        <v>0.86251644865423738</v>
      </c>
      <c r="P156" s="442">
        <v>6.2201500000000003</v>
      </c>
      <c r="Q156" s="448">
        <v>6.2201500000000003</v>
      </c>
      <c r="R156" s="623">
        <v>4.5374514900000014</v>
      </c>
      <c r="S156" s="498">
        <f>R156/Q156</f>
        <v>0.72947621681149188</v>
      </c>
      <c r="T156" s="442">
        <v>4.5108100000000002</v>
      </c>
      <c r="U156" s="448">
        <v>4.5108100000000002</v>
      </c>
      <c r="V156" s="623">
        <v>3.3703452600000001</v>
      </c>
      <c r="W156" s="498">
        <f>V156/U156</f>
        <v>0.7471707431702953</v>
      </c>
      <c r="X156" s="442">
        <v>3.78417</v>
      </c>
      <c r="Y156" s="448">
        <v>4.3960777100000001</v>
      </c>
      <c r="Z156" s="448">
        <v>3.3345581900000001</v>
      </c>
      <c r="AA156" s="85">
        <f>Z156/Y156</f>
        <v>0.75853031042074093</v>
      </c>
      <c r="AB156" s="442">
        <v>3.78417</v>
      </c>
      <c r="AC156" s="448">
        <v>5.5448115499999995</v>
      </c>
      <c r="AD156" s="448">
        <v>3.9623776199999998</v>
      </c>
      <c r="AE156" s="85">
        <f>AD156/AC156</f>
        <v>0.71460997082939637</v>
      </c>
      <c r="AF156" s="442">
        <v>3.78417</v>
      </c>
      <c r="AG156" s="448">
        <v>3.78417</v>
      </c>
      <c r="AH156" s="448">
        <v>2.7496993599999997</v>
      </c>
      <c r="AI156" s="85">
        <f>AH156/AG156</f>
        <v>0.72663209105299176</v>
      </c>
      <c r="AJ156" s="442">
        <v>4.0446299999999997</v>
      </c>
      <c r="AK156" s="448">
        <v>4.0446299999999997</v>
      </c>
      <c r="AL156" s="448">
        <v>2.65658555</v>
      </c>
      <c r="AM156" s="95">
        <f>AL156/AK156</f>
        <v>0.65681794131972515</v>
      </c>
      <c r="AN156" s="788">
        <f t="shared" si="150"/>
        <v>0</v>
      </c>
      <c r="AO156" s="253">
        <f t="shared" si="151"/>
        <v>7.3533422815620447E-2</v>
      </c>
      <c r="AP156" s="402">
        <f t="shared" si="152"/>
        <v>-0.11237003510159342</v>
      </c>
      <c r="AQ156" s="402">
        <f t="shared" si="153"/>
        <v>0</v>
      </c>
      <c r="AR156" s="253">
        <f t="shared" si="154"/>
        <v>7.9597811961455184E-2</v>
      </c>
      <c r="AS156" s="402">
        <f t="shared" si="155"/>
        <v>9.8857973365465979E-2</v>
      </c>
      <c r="AT156" s="402">
        <f t="shared" si="156"/>
        <v>5.831692161764581E-2</v>
      </c>
      <c r="AU156" s="253">
        <f t="shared" si="157"/>
        <v>0.58621677290740559</v>
      </c>
      <c r="AV156" s="253">
        <f t="shared" si="158"/>
        <v>0.87550742057630226</v>
      </c>
      <c r="AW156" s="402">
        <f>(P156-T156)/T156</f>
        <v>0.37894302797058621</v>
      </c>
      <c r="AX156" s="253">
        <f t="shared" si="217"/>
        <v>0.37894302797058621</v>
      </c>
      <c r="AY156" s="253">
        <f t="shared" si="218"/>
        <v>0.34628684599511955</v>
      </c>
      <c r="AZ156" s="253">
        <f t="shared" si="161"/>
        <v>0.19202097157368728</v>
      </c>
      <c r="BA156" s="253">
        <f t="shared" si="162"/>
        <v>2.6098785683203965E-2</v>
      </c>
      <c r="BB156" s="253">
        <f t="shared" si="163"/>
        <v>1.0732177386294174E-2</v>
      </c>
      <c r="BC156" s="253">
        <f t="shared" si="192"/>
        <v>0</v>
      </c>
      <c r="BD156" s="402">
        <f t="shared" si="193"/>
        <v>-0.20717274692590759</v>
      </c>
      <c r="BE156" s="95">
        <f t="shared" si="194"/>
        <v>-0.15844512820562512</v>
      </c>
      <c r="BF156" s="253">
        <f t="shared" si="219"/>
        <v>0</v>
      </c>
      <c r="BG156" s="402">
        <f t="shared" si="219"/>
        <v>0.4652649193878709</v>
      </c>
      <c r="BH156" s="95">
        <f t="shared" si="214"/>
        <v>0.44102212686989906</v>
      </c>
      <c r="BI156" s="253">
        <f>(AF156-AJ156)/AJ156</f>
        <v>-6.4396496094821953E-2</v>
      </c>
      <c r="BJ156" s="402">
        <f t="shared" si="215"/>
        <v>-6.4396496094821953E-2</v>
      </c>
      <c r="BK156" s="85">
        <f t="shared" si="215"/>
        <v>3.5050183119455625E-2</v>
      </c>
    </row>
    <row r="157" spans="2:63" x14ac:dyDescent="0.25">
      <c r="B157" s="81"/>
      <c r="C157" s="597" t="s">
        <v>59</v>
      </c>
      <c r="D157" s="322">
        <v>0</v>
      </c>
      <c r="E157" s="321">
        <v>0</v>
      </c>
      <c r="F157" s="7">
        <v>0</v>
      </c>
      <c r="G157" s="629">
        <v>0</v>
      </c>
      <c r="H157" s="322">
        <v>0</v>
      </c>
      <c r="I157" s="321">
        <v>0</v>
      </c>
      <c r="J157" s="7">
        <v>0</v>
      </c>
      <c r="K157" s="629">
        <v>0</v>
      </c>
      <c r="L157" s="322">
        <v>0</v>
      </c>
      <c r="M157" s="321">
        <v>0</v>
      </c>
      <c r="N157" s="7">
        <v>0</v>
      </c>
      <c r="O157" s="629">
        <v>0</v>
      </c>
      <c r="P157" s="322">
        <v>0</v>
      </c>
      <c r="Q157" s="321">
        <v>0</v>
      </c>
      <c r="R157" s="7">
        <v>0</v>
      </c>
      <c r="S157" s="629">
        <v>0</v>
      </c>
      <c r="T157" s="322">
        <v>0</v>
      </c>
      <c r="U157" s="321">
        <v>0</v>
      </c>
      <c r="V157" s="7">
        <v>0</v>
      </c>
      <c r="W157" s="629">
        <v>0</v>
      </c>
      <c r="X157" s="322">
        <v>0</v>
      </c>
      <c r="Y157" s="321">
        <v>0</v>
      </c>
      <c r="Z157" s="321">
        <v>0</v>
      </c>
      <c r="AA157" s="394">
        <v>0</v>
      </c>
      <c r="AB157" s="322">
        <v>0</v>
      </c>
      <c r="AC157" s="321">
        <v>0</v>
      </c>
      <c r="AD157" s="321">
        <v>0</v>
      </c>
      <c r="AE157" s="394">
        <v>0</v>
      </c>
      <c r="AF157" s="322">
        <v>0</v>
      </c>
      <c r="AG157" s="321">
        <v>0</v>
      </c>
      <c r="AH157" s="321">
        <v>0</v>
      </c>
      <c r="AI157" s="394">
        <v>0</v>
      </c>
      <c r="AJ157" s="322">
        <v>0</v>
      </c>
      <c r="AK157" s="321">
        <v>0</v>
      </c>
      <c r="AL157" s="321">
        <v>0</v>
      </c>
      <c r="AM157" s="878">
        <v>0</v>
      </c>
      <c r="AN157" s="321">
        <v>0</v>
      </c>
      <c r="AO157" s="321">
        <v>0</v>
      </c>
      <c r="AP157" s="6">
        <v>0</v>
      </c>
      <c r="AQ157" s="321">
        <v>0</v>
      </c>
      <c r="AR157" s="7">
        <v>0</v>
      </c>
      <c r="AS157" s="321">
        <v>0</v>
      </c>
      <c r="AT157" s="321">
        <v>0</v>
      </c>
      <c r="AU157" s="321">
        <v>0</v>
      </c>
      <c r="AV157" s="6">
        <v>0</v>
      </c>
      <c r="AW157" s="321">
        <v>0</v>
      </c>
      <c r="AX157" s="321">
        <v>0</v>
      </c>
      <c r="AY157" s="6">
        <v>0</v>
      </c>
      <c r="AZ157" s="7">
        <v>0</v>
      </c>
      <c r="BA157" s="321">
        <v>0</v>
      </c>
      <c r="BB157" s="6">
        <v>0</v>
      </c>
      <c r="BC157" s="7">
        <v>0</v>
      </c>
      <c r="BD157" s="321">
        <v>0</v>
      </c>
      <c r="BE157" s="6">
        <v>0</v>
      </c>
      <c r="BF157" s="7">
        <v>0</v>
      </c>
      <c r="BG157" s="321">
        <v>0</v>
      </c>
      <c r="BH157" s="6">
        <v>0</v>
      </c>
      <c r="BI157" s="7">
        <v>0</v>
      </c>
      <c r="BJ157" s="321">
        <v>0</v>
      </c>
      <c r="BK157" s="12">
        <v>0</v>
      </c>
    </row>
    <row r="158" spans="2:63" x14ac:dyDescent="0.25">
      <c r="B158" s="81"/>
      <c r="C158" s="597" t="s">
        <v>60</v>
      </c>
      <c r="D158" s="322">
        <v>0.25800000000000001</v>
      </c>
      <c r="E158" s="321">
        <v>0.2584999</v>
      </c>
      <c r="F158" s="7">
        <v>0.20816285999999998</v>
      </c>
      <c r="G158" s="498">
        <f>F158/E158</f>
        <v>0.80527249720406069</v>
      </c>
      <c r="H158" s="322">
        <v>0.25800000000000001</v>
      </c>
      <c r="I158" s="321">
        <v>0.25800000000000001</v>
      </c>
      <c r="J158" s="7">
        <v>0.23513314000000002</v>
      </c>
      <c r="K158" s="498">
        <f>J158/I158</f>
        <v>0.91136875968992248</v>
      </c>
      <c r="L158" s="322">
        <v>0.25800000000000001</v>
      </c>
      <c r="M158" s="321">
        <v>0.25800000000000001</v>
      </c>
      <c r="N158" s="7">
        <v>0.21528321</v>
      </c>
      <c r="O158" s="498">
        <f>N158/M158</f>
        <v>0.83443104651162792</v>
      </c>
      <c r="P158" s="322">
        <v>0.25489000000000001</v>
      </c>
      <c r="Q158" s="321">
        <v>0.25489000000000001</v>
      </c>
      <c r="R158" s="7">
        <v>0.23001201000000002</v>
      </c>
      <c r="S158" s="498">
        <f>R158/Q158</f>
        <v>0.90239715171250345</v>
      </c>
      <c r="T158" s="442">
        <v>0.25489000000000001</v>
      </c>
      <c r="U158" s="448">
        <v>0.25489000000000001</v>
      </c>
      <c r="V158" s="623">
        <v>0.22747428</v>
      </c>
      <c r="W158" s="498">
        <f>V158/U158</f>
        <v>0.89244097453803595</v>
      </c>
      <c r="X158" s="442">
        <v>0.38918999999999998</v>
      </c>
      <c r="Y158" s="448">
        <v>0.25489000000000001</v>
      </c>
      <c r="Z158" s="448">
        <v>0.14803432</v>
      </c>
      <c r="AA158" s="85">
        <f>Z158/Y158</f>
        <v>0.58077727647220367</v>
      </c>
      <c r="AB158" s="442">
        <v>0.38918999999999998</v>
      </c>
      <c r="AC158" s="448">
        <v>0.25489000000000001</v>
      </c>
      <c r="AD158" s="448">
        <v>0.14631470999999999</v>
      </c>
      <c r="AE158" s="85">
        <f>AD158/AC158</f>
        <v>0.57403079759896425</v>
      </c>
      <c r="AF158" s="442">
        <v>0.38918999999999998</v>
      </c>
      <c r="AG158" s="448">
        <v>0.38918999999999998</v>
      </c>
      <c r="AH158" s="448">
        <v>0.16317095000000001</v>
      </c>
      <c r="AI158" s="85">
        <f>AH158/AG158</f>
        <v>0.41925781751843577</v>
      </c>
      <c r="AJ158" s="442">
        <v>0.37506</v>
      </c>
      <c r="AK158" s="448">
        <v>0.37506</v>
      </c>
      <c r="AL158" s="448">
        <v>0.35305028000000005</v>
      </c>
      <c r="AM158" s="95">
        <f>AL158/AK158</f>
        <v>0.94131680264491024</v>
      </c>
      <c r="AN158" s="788">
        <f t="shared" si="150"/>
        <v>0</v>
      </c>
      <c r="AO158" s="253">
        <f t="shared" si="151"/>
        <v>1.9375968992247968E-3</v>
      </c>
      <c r="AP158" s="402">
        <f t="shared" si="152"/>
        <v>-0.11470216405905198</v>
      </c>
      <c r="AQ158" s="402">
        <f t="shared" si="153"/>
        <v>0</v>
      </c>
      <c r="AR158" s="253">
        <f t="shared" si="154"/>
        <v>0</v>
      </c>
      <c r="AS158" s="402">
        <f t="shared" si="155"/>
        <v>9.2203799822568683E-2</v>
      </c>
      <c r="AT158" s="402">
        <f t="shared" si="156"/>
        <v>1.2201341755266984E-2</v>
      </c>
      <c r="AU158" s="253">
        <f t="shared" si="157"/>
        <v>1.2201341755266984E-2</v>
      </c>
      <c r="AV158" s="253">
        <f t="shared" si="158"/>
        <v>-6.403491713324018E-2</v>
      </c>
      <c r="AW158" s="402">
        <f>(P158-T158)/T158</f>
        <v>0</v>
      </c>
      <c r="AX158" s="253">
        <f t="shared" si="217"/>
        <v>0</v>
      </c>
      <c r="AY158" s="253">
        <f t="shared" si="218"/>
        <v>1.1156118397209635E-2</v>
      </c>
      <c r="AZ158" s="253">
        <f t="shared" si="161"/>
        <v>-0.34507566998124306</v>
      </c>
      <c r="BA158" s="253">
        <f t="shared" si="162"/>
        <v>0</v>
      </c>
      <c r="BB158" s="253">
        <f t="shared" si="163"/>
        <v>0.53663204586612079</v>
      </c>
      <c r="BC158" s="253">
        <f t="shared" ref="BC158:BE159" si="220">(X159-AB158)/AB158</f>
        <v>0.28471954572316871</v>
      </c>
      <c r="BD158" s="402">
        <f t="shared" si="220"/>
        <v>0.96163050727764909</v>
      </c>
      <c r="BE158" s="95">
        <f t="shared" si="220"/>
        <v>0.19836645269638306</v>
      </c>
      <c r="BF158" s="253">
        <f t="shared" ref="BF158:BH159" si="221">(AB158-AF158)/AF158</f>
        <v>0</v>
      </c>
      <c r="BG158" s="402">
        <f t="shared" si="221"/>
        <v>-0.34507566998124306</v>
      </c>
      <c r="BH158" s="95">
        <f t="shared" si="221"/>
        <v>-0.10330417270966444</v>
      </c>
      <c r="BI158" s="253">
        <f t="shared" ref="BI158:BK159" si="222">(AF158-AJ158)/AJ158</f>
        <v>3.7673972164453624E-2</v>
      </c>
      <c r="BJ158" s="402">
        <f t="shared" si="222"/>
        <v>3.7673972164453624E-2</v>
      </c>
      <c r="BK158" s="85">
        <f t="shared" si="222"/>
        <v>-0.53782517889519876</v>
      </c>
    </row>
    <row r="159" spans="2:63" x14ac:dyDescent="0.25">
      <c r="B159" s="81"/>
      <c r="C159" s="597" t="s">
        <v>61</v>
      </c>
      <c r="D159" s="442">
        <v>1.0349999999999999</v>
      </c>
      <c r="E159" s="448">
        <v>1.0349999999999999</v>
      </c>
      <c r="F159" s="623">
        <v>0.19072561000000002</v>
      </c>
      <c r="G159" s="498">
        <f>F159/E159</f>
        <v>0.18427595169082128</v>
      </c>
      <c r="H159" s="442">
        <v>1.0349999999999999</v>
      </c>
      <c r="I159" s="448">
        <v>0.88803275999999998</v>
      </c>
      <c r="J159" s="623">
        <v>0.82713568999999998</v>
      </c>
      <c r="K159" s="498">
        <f>J159/I159</f>
        <v>0.93142474833923916</v>
      </c>
      <c r="L159" s="442">
        <v>1.0349999999999999</v>
      </c>
      <c r="M159" s="448">
        <v>1.0349999999999999</v>
      </c>
      <c r="N159" s="623">
        <v>0.88213686999999996</v>
      </c>
      <c r="O159" s="498">
        <f>N159/M159</f>
        <v>0.85230615458937198</v>
      </c>
      <c r="P159" s="442">
        <v>0.56520000000000004</v>
      </c>
      <c r="Q159" s="448">
        <v>0.56520000000000004</v>
      </c>
      <c r="R159" s="623">
        <v>0.35555249</v>
      </c>
      <c r="S159" s="498">
        <f>R159/Q159</f>
        <v>0.62907376150035377</v>
      </c>
      <c r="T159" s="442">
        <v>0.56520000000000004</v>
      </c>
      <c r="U159" s="448">
        <v>0.56520000000000004</v>
      </c>
      <c r="V159" s="623">
        <v>0.19858914000000003</v>
      </c>
      <c r="W159" s="498">
        <f>V159/U159</f>
        <v>0.35136082802547774</v>
      </c>
      <c r="X159" s="442">
        <v>0.5</v>
      </c>
      <c r="Y159" s="448">
        <v>0.5</v>
      </c>
      <c r="Z159" s="448">
        <v>0.17533863999999999</v>
      </c>
      <c r="AA159" s="85">
        <f>Z159/Y159</f>
        <v>0.35067727999999998</v>
      </c>
      <c r="AB159" s="442">
        <v>0.5</v>
      </c>
      <c r="AC159" s="448">
        <v>0.51800000000000002</v>
      </c>
      <c r="AD159" s="448">
        <v>0.39124382000000002</v>
      </c>
      <c r="AE159" s="85">
        <f>AD159/AC159</f>
        <v>0.75529694980694984</v>
      </c>
      <c r="AF159" s="442">
        <v>0.5</v>
      </c>
      <c r="AG159" s="448">
        <v>0.5</v>
      </c>
      <c r="AH159" s="448">
        <v>0.13345893</v>
      </c>
      <c r="AI159" s="85">
        <f>AH159/AG159</f>
        <v>0.26691786000000001</v>
      </c>
      <c r="AJ159" s="442">
        <v>0.3</v>
      </c>
      <c r="AK159" s="448">
        <v>0.3</v>
      </c>
      <c r="AL159" s="448">
        <v>0.29145992000000004</v>
      </c>
      <c r="AM159" s="95">
        <f>AL159/AK159</f>
        <v>0.97153306666666683</v>
      </c>
      <c r="AN159" s="788">
        <f t="shared" si="150"/>
        <v>0</v>
      </c>
      <c r="AO159" s="253">
        <f t="shared" si="151"/>
        <v>0.16549754313117901</v>
      </c>
      <c r="AP159" s="402">
        <f t="shared" si="152"/>
        <v>-0.7694143629565785</v>
      </c>
      <c r="AQ159" s="402">
        <f t="shared" si="153"/>
        <v>0</v>
      </c>
      <c r="AR159" s="253">
        <f t="shared" si="154"/>
        <v>-0.14199733333333328</v>
      </c>
      <c r="AS159" s="402">
        <f t="shared" si="155"/>
        <v>-6.2349938961286114E-2</v>
      </c>
      <c r="AT159" s="402">
        <f t="shared" si="156"/>
        <v>0.83121019108280225</v>
      </c>
      <c r="AU159" s="253">
        <f t="shared" si="157"/>
        <v>0.83121019108280225</v>
      </c>
      <c r="AV159" s="253">
        <f t="shared" si="158"/>
        <v>1.4810313380170674</v>
      </c>
      <c r="AW159" s="402">
        <f>(P159-T159)/T159</f>
        <v>0</v>
      </c>
      <c r="AX159" s="253">
        <f t="shared" si="217"/>
        <v>0</v>
      </c>
      <c r="AY159" s="253">
        <f t="shared" si="218"/>
        <v>0.79039241521464842</v>
      </c>
      <c r="AZ159" s="253">
        <f t="shared" si="161"/>
        <v>0.13040000000000007</v>
      </c>
      <c r="BA159" s="253">
        <f t="shared" si="162"/>
        <v>0.13040000000000007</v>
      </c>
      <c r="BB159" s="253">
        <f t="shared" si="163"/>
        <v>0.13260340105295693</v>
      </c>
      <c r="BC159" s="253">
        <f t="shared" si="220"/>
        <v>-1</v>
      </c>
      <c r="BD159" s="402">
        <f t="shared" si="220"/>
        <v>-1</v>
      </c>
      <c r="BE159" s="95">
        <f t="shared" si="220"/>
        <v>-1</v>
      </c>
      <c r="BF159" s="253">
        <f t="shared" si="221"/>
        <v>0</v>
      </c>
      <c r="BG159" s="402">
        <f t="shared" si="221"/>
        <v>3.6000000000000032E-2</v>
      </c>
      <c r="BH159" s="95">
        <f t="shared" si="221"/>
        <v>1.931567186999027</v>
      </c>
      <c r="BI159" s="253">
        <f t="shared" si="222"/>
        <v>0.66666666666666674</v>
      </c>
      <c r="BJ159" s="402">
        <f t="shared" si="222"/>
        <v>0.66666666666666674</v>
      </c>
      <c r="BK159" s="85">
        <f t="shared" si="222"/>
        <v>-0.54210194664158284</v>
      </c>
    </row>
    <row r="160" spans="2:63" x14ac:dyDescent="0.25">
      <c r="B160" s="81"/>
      <c r="C160" s="597" t="s">
        <v>62</v>
      </c>
      <c r="D160" s="322">
        <v>0</v>
      </c>
      <c r="E160" s="321">
        <v>0</v>
      </c>
      <c r="F160" s="7">
        <v>0</v>
      </c>
      <c r="G160" s="499">
        <v>0</v>
      </c>
      <c r="H160" s="322">
        <v>0</v>
      </c>
      <c r="I160" s="321">
        <v>0</v>
      </c>
      <c r="J160" s="7">
        <v>0</v>
      </c>
      <c r="K160" s="499">
        <v>0</v>
      </c>
      <c r="L160" s="322">
        <v>0</v>
      </c>
      <c r="M160" s="321">
        <v>0</v>
      </c>
      <c r="N160" s="7">
        <v>0</v>
      </c>
      <c r="O160" s="499">
        <v>0</v>
      </c>
      <c r="P160" s="322">
        <v>0</v>
      </c>
      <c r="Q160" s="321">
        <v>0</v>
      </c>
      <c r="R160" s="7">
        <v>0</v>
      </c>
      <c r="S160" s="499">
        <v>0</v>
      </c>
      <c r="T160" s="322">
        <v>0</v>
      </c>
      <c r="U160" s="321">
        <v>0</v>
      </c>
      <c r="V160" s="7">
        <v>0</v>
      </c>
      <c r="W160" s="499">
        <v>0</v>
      </c>
      <c r="X160" s="322">
        <v>0</v>
      </c>
      <c r="Y160" s="321">
        <v>0</v>
      </c>
      <c r="Z160" s="321">
        <v>0</v>
      </c>
      <c r="AA160" s="12">
        <v>0</v>
      </c>
      <c r="AB160" s="322">
        <v>0</v>
      </c>
      <c r="AC160" s="321">
        <v>0</v>
      </c>
      <c r="AD160" s="321">
        <v>0</v>
      </c>
      <c r="AE160" s="12">
        <v>0</v>
      </c>
      <c r="AF160" s="322">
        <v>0</v>
      </c>
      <c r="AG160" s="321">
        <v>0</v>
      </c>
      <c r="AH160" s="321">
        <v>0</v>
      </c>
      <c r="AI160" s="12">
        <v>0</v>
      </c>
      <c r="AJ160" s="322">
        <v>0</v>
      </c>
      <c r="AK160" s="321">
        <v>0</v>
      </c>
      <c r="AL160" s="321">
        <v>0</v>
      </c>
      <c r="AM160" s="6">
        <v>0</v>
      </c>
      <c r="AN160" s="321">
        <v>0</v>
      </c>
      <c r="AO160" s="321">
        <v>0</v>
      </c>
      <c r="AP160" s="6">
        <v>0</v>
      </c>
      <c r="AQ160" s="321">
        <v>0</v>
      </c>
      <c r="AR160" s="7">
        <v>0</v>
      </c>
      <c r="AS160" s="321">
        <v>0</v>
      </c>
      <c r="AT160" s="321">
        <v>0</v>
      </c>
      <c r="AU160" s="321">
        <v>0</v>
      </c>
      <c r="AV160" s="6">
        <v>0</v>
      </c>
      <c r="AW160" s="321">
        <v>0</v>
      </c>
      <c r="AX160" s="321">
        <v>0</v>
      </c>
      <c r="AY160" s="6">
        <v>0</v>
      </c>
      <c r="AZ160" s="7">
        <v>0</v>
      </c>
      <c r="BA160" s="321">
        <v>0</v>
      </c>
      <c r="BB160" s="6">
        <v>0</v>
      </c>
      <c r="BC160" s="7">
        <v>0</v>
      </c>
      <c r="BD160" s="321">
        <v>0</v>
      </c>
      <c r="BE160" s="6">
        <v>0</v>
      </c>
      <c r="BF160" s="7">
        <v>0</v>
      </c>
      <c r="BG160" s="321">
        <v>0</v>
      </c>
      <c r="BH160" s="6">
        <v>0</v>
      </c>
      <c r="BI160" s="7">
        <v>0</v>
      </c>
      <c r="BJ160" s="321">
        <v>0</v>
      </c>
      <c r="BK160" s="12">
        <v>0</v>
      </c>
    </row>
    <row r="161" spans="1:63" x14ac:dyDescent="0.25">
      <c r="B161" s="81"/>
      <c r="C161" s="598" t="s">
        <v>69</v>
      </c>
      <c r="D161" s="443">
        <f>SUM(D155:D160)</f>
        <v>12.647089999999999</v>
      </c>
      <c r="E161" s="449">
        <f>SUM(E155:E160)</f>
        <v>18.39583575</v>
      </c>
      <c r="F161" s="624">
        <f>SUM(F155:F160)</f>
        <v>13.90385204</v>
      </c>
      <c r="G161" s="628">
        <f>F161/E161</f>
        <v>0.75581518714092677</v>
      </c>
      <c r="H161" s="443">
        <f>SUM(H155:H160)</f>
        <v>12.647089999999999</v>
      </c>
      <c r="I161" s="449">
        <f>SUM(I155:I160)</f>
        <v>16.716058570000001</v>
      </c>
      <c r="J161" s="624">
        <f>SUM(J155:J160)</f>
        <v>15.298131300000001</v>
      </c>
      <c r="K161" s="628">
        <f>J161/I161</f>
        <v>0.91517574169399429</v>
      </c>
      <c r="L161" s="443">
        <f>SUM(L155:L160)</f>
        <v>12.647089999999999</v>
      </c>
      <c r="M161" s="449">
        <f>SUM(M155:M160)</f>
        <v>15.930706260000001</v>
      </c>
      <c r="N161" s="624">
        <f>SUM(N155:N160)</f>
        <v>14.035539520000002</v>
      </c>
      <c r="O161" s="628">
        <f>N161/M161</f>
        <v>0.88103686622114652</v>
      </c>
      <c r="P161" s="443">
        <f>SUM(P155:P160)</f>
        <v>11.07507</v>
      </c>
      <c r="Q161" s="449">
        <f>SUM(Q155:Q160)</f>
        <v>11.07507</v>
      </c>
      <c r="R161" s="624">
        <f>SUM(R155:R160)</f>
        <v>8.720641190000002</v>
      </c>
      <c r="S161" s="628">
        <f>R161/Q161</f>
        <v>0.78741183486876398</v>
      </c>
      <c r="T161" s="443">
        <f>SUM(T155:T160)</f>
        <v>9.1112800000000007</v>
      </c>
      <c r="U161" s="449">
        <f>SUM(U155:U160)</f>
        <v>9.1112800000000007</v>
      </c>
      <c r="V161" s="624">
        <f>SUM(V155:V160)</f>
        <v>7.1701571900000012</v>
      </c>
      <c r="W161" s="628">
        <f>V161/U161</f>
        <v>0.78695388463530924</v>
      </c>
      <c r="X161" s="443">
        <f>SUM(X155:X160)</f>
        <v>8.043099999999999</v>
      </c>
      <c r="Y161" s="449">
        <f>SUM(Y155:Y160)</f>
        <v>8.5207077099999999</v>
      </c>
      <c r="Z161" s="449">
        <f>SUM(Z155:Z160)</f>
        <v>6.7889615399999999</v>
      </c>
      <c r="AA161" s="382">
        <f>Z161/Y161</f>
        <v>0.79676028929291831</v>
      </c>
      <c r="AB161" s="443">
        <f>SUM(AB155:AB160)</f>
        <v>8.043099999999999</v>
      </c>
      <c r="AC161" s="449">
        <f>SUM(AC155:AC160)</f>
        <v>9.6874415499999991</v>
      </c>
      <c r="AD161" s="449">
        <f>SUM(AD155:AD160)</f>
        <v>7.6385042199999997</v>
      </c>
      <c r="AE161" s="382">
        <f>AD161/AC161</f>
        <v>0.7884955156193949</v>
      </c>
      <c r="AF161" s="443">
        <f>SUM(AF155:AF160)</f>
        <v>8.043099999999999</v>
      </c>
      <c r="AG161" s="449">
        <f>SUM(AG155:AG160)</f>
        <v>8.043099999999999</v>
      </c>
      <c r="AH161" s="449">
        <f>SUM(AH155:AH160)</f>
        <v>6.1631063199999989</v>
      </c>
      <c r="AI161" s="382">
        <f>AH161/AG161</f>
        <v>0.766260063905708</v>
      </c>
      <c r="AJ161" s="443">
        <f>SUM(AJ155:AJ160)</f>
        <v>8.0356000000000005</v>
      </c>
      <c r="AK161" s="449">
        <f>SUM(AK155:AK160)</f>
        <v>8.0356000000000005</v>
      </c>
      <c r="AL161" s="449">
        <f>SUM(AL155:AL160)</f>
        <v>6.4288618299999998</v>
      </c>
      <c r="AM161" s="387">
        <f>AL161/AK161</f>
        <v>0.8000475172980237</v>
      </c>
      <c r="AN161" s="832">
        <f t="shared" si="150"/>
        <v>0</v>
      </c>
      <c r="AO161" s="386">
        <f t="shared" si="151"/>
        <v>0.10048883072321027</v>
      </c>
      <c r="AP161" s="454">
        <f t="shared" si="152"/>
        <v>-9.1140495048568512E-2</v>
      </c>
      <c r="AQ161" s="454">
        <f t="shared" si="153"/>
        <v>0</v>
      </c>
      <c r="AR161" s="386">
        <f t="shared" si="154"/>
        <v>4.929802214556684E-2</v>
      </c>
      <c r="AS161" s="454">
        <f t="shared" si="155"/>
        <v>8.9956768544655064E-2</v>
      </c>
      <c r="AT161" s="454">
        <f t="shared" si="156"/>
        <v>0.14194221797243706</v>
      </c>
      <c r="AU161" s="386">
        <f t="shared" si="157"/>
        <v>0.43842939683451215</v>
      </c>
      <c r="AV161" s="386">
        <f t="shared" si="158"/>
        <v>0.60946187490142556</v>
      </c>
      <c r="AW161" s="454">
        <f>(P161-T161)/T161</f>
        <v>0.2155339315661465</v>
      </c>
      <c r="AX161" s="386">
        <f t="shared" si="217"/>
        <v>0.2155339315661465</v>
      </c>
      <c r="AY161" s="386">
        <f t="shared" si="218"/>
        <v>0.21624128438389237</v>
      </c>
      <c r="AZ161" s="386">
        <f t="shared" si="161"/>
        <v>0.13280700227524236</v>
      </c>
      <c r="BA161" s="386">
        <f t="shared" si="162"/>
        <v>6.9310239254762651E-2</v>
      </c>
      <c r="BB161" s="386">
        <f t="shared" si="163"/>
        <v>5.6149331198008426E-2</v>
      </c>
      <c r="BC161" s="386">
        <f t="shared" si="192"/>
        <v>0</v>
      </c>
      <c r="BD161" s="454">
        <f t="shared" si="193"/>
        <v>-0.12043776821548918</v>
      </c>
      <c r="BE161" s="387">
        <f t="shared" si="194"/>
        <v>-0.11121846051686804</v>
      </c>
      <c r="BF161" s="386">
        <f t="shared" ref="BF161:BH162" si="223">(AB161-AF161)/AF161</f>
        <v>0</v>
      </c>
      <c r="BG161" s="454">
        <f t="shared" si="223"/>
        <v>0.2044412664271239</v>
      </c>
      <c r="BH161" s="387">
        <f t="shared" si="223"/>
        <v>0.23939192728383779</v>
      </c>
      <c r="BI161" s="386">
        <f t="shared" ref="BI161:BK162" si="224">(AF161-AJ161)/AJ161</f>
        <v>9.333466075960112E-4</v>
      </c>
      <c r="BJ161" s="454">
        <f t="shared" si="224"/>
        <v>9.333466075960112E-4</v>
      </c>
      <c r="BK161" s="382">
        <f t="shared" si="224"/>
        <v>-4.1337878621043697E-2</v>
      </c>
    </row>
    <row r="162" spans="1:63" x14ac:dyDescent="0.25">
      <c r="B162" s="81"/>
      <c r="C162" s="597" t="s">
        <v>64</v>
      </c>
      <c r="D162" s="442">
        <v>1.2019999999999999E-2</v>
      </c>
      <c r="E162" s="448">
        <v>1.2019999999999999E-2</v>
      </c>
      <c r="F162" s="623">
        <v>2.36842E-3</v>
      </c>
      <c r="G162" s="498">
        <f>F162/E162</f>
        <v>0.19703993344425957</v>
      </c>
      <c r="H162" s="442">
        <v>1.2019999999999999E-2</v>
      </c>
      <c r="I162" s="448">
        <v>1.2019999999999999E-2</v>
      </c>
      <c r="J162" s="623">
        <v>6.0099999999999997E-3</v>
      </c>
      <c r="K162" s="498">
        <f>J162/I162</f>
        <v>0.5</v>
      </c>
      <c r="L162" s="442">
        <v>1.2019999999999999E-2</v>
      </c>
      <c r="M162" s="448">
        <v>1.2019999999999999E-2</v>
      </c>
      <c r="N162" s="623">
        <v>0</v>
      </c>
      <c r="O162" s="498">
        <f>N162/M162</f>
        <v>0</v>
      </c>
      <c r="P162" s="442">
        <v>1.2019999999999999E-2</v>
      </c>
      <c r="Q162" s="448">
        <v>1.2019999999999999E-2</v>
      </c>
      <c r="R162" s="623">
        <v>3.6534099999999997E-3</v>
      </c>
      <c r="S162" s="498">
        <f>R162/Q162</f>
        <v>0.30394425956738769</v>
      </c>
      <c r="T162" s="442">
        <v>1.2019999999999999E-2</v>
      </c>
      <c r="U162" s="448">
        <v>1.2019999999999999E-2</v>
      </c>
      <c r="V162" s="623">
        <v>0</v>
      </c>
      <c r="W162" s="498">
        <f>V162/U162</f>
        <v>0</v>
      </c>
      <c r="X162" s="442">
        <v>1.2019999999999999E-2</v>
      </c>
      <c r="Y162" s="448">
        <v>1.2019999999999999E-2</v>
      </c>
      <c r="Z162" s="448">
        <v>0</v>
      </c>
      <c r="AA162" s="85">
        <f>Z162/Y162</f>
        <v>0</v>
      </c>
      <c r="AB162" s="442">
        <v>1.2019999999999999E-2</v>
      </c>
      <c r="AC162" s="448">
        <v>1.2019999999999999E-2</v>
      </c>
      <c r="AD162" s="448">
        <v>1.6935699999999999E-3</v>
      </c>
      <c r="AE162" s="85">
        <f>AD162/AC162</f>
        <v>0.14089600665557406</v>
      </c>
      <c r="AF162" s="442">
        <v>1.2019999999999999E-2</v>
      </c>
      <c r="AG162" s="448">
        <v>1.2019999999999999E-2</v>
      </c>
      <c r="AH162" s="448">
        <v>7.6654599999999998E-3</v>
      </c>
      <c r="AI162" s="85">
        <f>AH162/AG162</f>
        <v>0.63772545757071553</v>
      </c>
      <c r="AJ162" s="442">
        <v>1.2019999999999999E-2</v>
      </c>
      <c r="AK162" s="448">
        <v>1.2019999999999999E-2</v>
      </c>
      <c r="AL162" s="448">
        <v>1.0018829999999999E-2</v>
      </c>
      <c r="AM162" s="95">
        <f>AL162/AK162</f>
        <v>0.83351331114808647</v>
      </c>
      <c r="AN162" s="788">
        <f t="shared" si="150"/>
        <v>0</v>
      </c>
      <c r="AO162" s="253">
        <f t="shared" si="151"/>
        <v>0</v>
      </c>
      <c r="AP162" s="321">
        <f t="shared" si="152"/>
        <v>-0.60592013311148085</v>
      </c>
      <c r="AQ162" s="402">
        <f t="shared" si="153"/>
        <v>0</v>
      </c>
      <c r="AR162" s="253">
        <f t="shared" si="154"/>
        <v>0</v>
      </c>
      <c r="AS162" s="321">
        <v>0</v>
      </c>
      <c r="AT162" s="402">
        <f t="shared" si="156"/>
        <v>0</v>
      </c>
      <c r="AU162" s="253">
        <f t="shared" si="157"/>
        <v>0</v>
      </c>
      <c r="AV162" s="253">
        <f t="shared" si="158"/>
        <v>-1</v>
      </c>
      <c r="AW162" s="402">
        <f>(P162-T162)/T162</f>
        <v>0</v>
      </c>
      <c r="AX162" s="253">
        <f t="shared" si="217"/>
        <v>0</v>
      </c>
      <c r="AY162" s="321">
        <v>0</v>
      </c>
      <c r="AZ162" s="253">
        <f t="shared" si="161"/>
        <v>0</v>
      </c>
      <c r="BA162" s="253">
        <f t="shared" si="162"/>
        <v>0</v>
      </c>
      <c r="BB162" s="253">
        <f t="shared" ref="BB162" si="225">(U162-Y162)/Y162</f>
        <v>0</v>
      </c>
      <c r="BC162" s="253">
        <f t="shared" si="192"/>
        <v>0</v>
      </c>
      <c r="BD162" s="402">
        <f t="shared" si="193"/>
        <v>0</v>
      </c>
      <c r="BE162" s="95">
        <f t="shared" si="194"/>
        <v>-1</v>
      </c>
      <c r="BF162" s="253">
        <f t="shared" si="223"/>
        <v>0</v>
      </c>
      <c r="BG162" s="402">
        <f t="shared" si="223"/>
        <v>0</v>
      </c>
      <c r="BH162" s="95">
        <f t="shared" si="223"/>
        <v>-0.77906479193681788</v>
      </c>
      <c r="BI162" s="253">
        <f t="shared" si="224"/>
        <v>0</v>
      </c>
      <c r="BJ162" s="402">
        <f t="shared" si="224"/>
        <v>0</v>
      </c>
      <c r="BK162" s="85">
        <f t="shared" si="224"/>
        <v>-0.23489469329253013</v>
      </c>
    </row>
    <row r="163" spans="1:63" x14ac:dyDescent="0.25">
      <c r="B163" s="81"/>
      <c r="C163" s="597" t="s">
        <v>65</v>
      </c>
      <c r="D163" s="322">
        <v>0</v>
      </c>
      <c r="E163" s="321">
        <v>0</v>
      </c>
      <c r="F163" s="7">
        <v>0</v>
      </c>
      <c r="G163" s="499">
        <v>0</v>
      </c>
      <c r="H163" s="322">
        <v>0</v>
      </c>
      <c r="I163" s="321">
        <v>0</v>
      </c>
      <c r="J163" s="7">
        <v>0</v>
      </c>
      <c r="K163" s="499">
        <v>0</v>
      </c>
      <c r="L163" s="322">
        <v>0</v>
      </c>
      <c r="M163" s="321">
        <v>0</v>
      </c>
      <c r="N163" s="7">
        <v>0</v>
      </c>
      <c r="O163" s="499">
        <v>0</v>
      </c>
      <c r="P163" s="322">
        <v>0</v>
      </c>
      <c r="Q163" s="321">
        <v>0</v>
      </c>
      <c r="R163" s="7">
        <v>0</v>
      </c>
      <c r="S163" s="499">
        <v>0</v>
      </c>
      <c r="T163" s="322">
        <v>0</v>
      </c>
      <c r="U163" s="321">
        <v>0</v>
      </c>
      <c r="V163" s="7">
        <v>0</v>
      </c>
      <c r="W163" s="499">
        <v>0</v>
      </c>
      <c r="X163" s="322">
        <v>0</v>
      </c>
      <c r="Y163" s="321">
        <v>0</v>
      </c>
      <c r="Z163" s="321">
        <v>0</v>
      </c>
      <c r="AA163" s="12">
        <v>0</v>
      </c>
      <c r="AB163" s="322">
        <v>0</v>
      </c>
      <c r="AC163" s="321">
        <v>0</v>
      </c>
      <c r="AD163" s="321">
        <v>0</v>
      </c>
      <c r="AE163" s="12">
        <v>0</v>
      </c>
      <c r="AF163" s="322">
        <v>0</v>
      </c>
      <c r="AG163" s="321">
        <v>0</v>
      </c>
      <c r="AH163" s="321">
        <v>0</v>
      </c>
      <c r="AI163" s="12">
        <v>0</v>
      </c>
      <c r="AJ163" s="322">
        <v>0</v>
      </c>
      <c r="AK163" s="321">
        <v>0</v>
      </c>
      <c r="AL163" s="321">
        <v>0</v>
      </c>
      <c r="AM163" s="6">
        <v>0</v>
      </c>
      <c r="AN163" s="321">
        <v>0</v>
      </c>
      <c r="AO163" s="321">
        <v>0</v>
      </c>
      <c r="AP163" s="6">
        <v>0</v>
      </c>
      <c r="AQ163" s="321">
        <v>0</v>
      </c>
      <c r="AR163" s="7">
        <v>0</v>
      </c>
      <c r="AS163" s="321">
        <v>0</v>
      </c>
      <c r="AT163" s="321">
        <v>0</v>
      </c>
      <c r="AU163" s="321">
        <v>0</v>
      </c>
      <c r="AV163" s="6">
        <v>0</v>
      </c>
      <c r="AW163" s="321">
        <v>0</v>
      </c>
      <c r="AX163" s="321">
        <v>0</v>
      </c>
      <c r="AY163" s="6">
        <v>0</v>
      </c>
      <c r="AZ163" s="7">
        <v>0</v>
      </c>
      <c r="BA163" s="321">
        <v>0</v>
      </c>
      <c r="BB163" s="6">
        <v>0</v>
      </c>
      <c r="BC163" s="7">
        <v>0</v>
      </c>
      <c r="BD163" s="321">
        <v>0</v>
      </c>
      <c r="BE163" s="6">
        <v>0</v>
      </c>
      <c r="BF163" s="7">
        <v>0</v>
      </c>
      <c r="BG163" s="321">
        <v>0</v>
      </c>
      <c r="BH163" s="6">
        <v>0</v>
      </c>
      <c r="BI163" s="7">
        <v>0</v>
      </c>
      <c r="BJ163" s="321">
        <v>0</v>
      </c>
      <c r="BK163" s="12">
        <v>0</v>
      </c>
    </row>
    <row r="164" spans="1:63" ht="15.75" thickBot="1" x14ac:dyDescent="0.3">
      <c r="B164" s="82"/>
      <c r="C164" s="599" t="s">
        <v>70</v>
      </c>
      <c r="D164" s="444">
        <f>SUM(D162:D163)</f>
        <v>1.2019999999999999E-2</v>
      </c>
      <c r="E164" s="450">
        <f>SUM(E162:E163)</f>
        <v>1.2019999999999999E-2</v>
      </c>
      <c r="F164" s="625">
        <f>SUM(F162:F163)</f>
        <v>2.36842E-3</v>
      </c>
      <c r="G164" s="556">
        <f>F164/E164</f>
        <v>0.19703993344425957</v>
      </c>
      <c r="H164" s="444">
        <f>SUM(H162:H163)</f>
        <v>1.2019999999999999E-2</v>
      </c>
      <c r="I164" s="450">
        <f>SUM(I162:I163)</f>
        <v>1.2019999999999999E-2</v>
      </c>
      <c r="J164" s="625">
        <f>SUM(J162:J163)</f>
        <v>6.0099999999999997E-3</v>
      </c>
      <c r="K164" s="556">
        <f>J164/I164</f>
        <v>0.5</v>
      </c>
      <c r="L164" s="444">
        <f>SUM(L162:L163)</f>
        <v>1.2019999999999999E-2</v>
      </c>
      <c r="M164" s="450">
        <f>SUM(M162:M163)</f>
        <v>1.2019999999999999E-2</v>
      </c>
      <c r="N164" s="625">
        <f>SUM(N162:N163)</f>
        <v>0</v>
      </c>
      <c r="O164" s="556">
        <f>N164/M164</f>
        <v>0</v>
      </c>
      <c r="P164" s="444">
        <f>SUM(P162:P163)</f>
        <v>1.2019999999999999E-2</v>
      </c>
      <c r="Q164" s="450">
        <f>SUM(Q162:Q163)</f>
        <v>1.2019999999999999E-2</v>
      </c>
      <c r="R164" s="625">
        <f>SUM(R162:R163)</f>
        <v>3.6534099999999997E-3</v>
      </c>
      <c r="S164" s="556">
        <f>R164/Q164</f>
        <v>0.30394425956738769</v>
      </c>
      <c r="T164" s="444">
        <f>SUM(T162:T163)</f>
        <v>1.2019999999999999E-2</v>
      </c>
      <c r="U164" s="450">
        <f>SUM(U162:U163)</f>
        <v>1.2019999999999999E-2</v>
      </c>
      <c r="V164" s="625">
        <f>SUM(V162:V163)</f>
        <v>0</v>
      </c>
      <c r="W164" s="556">
        <f>V164/U164</f>
        <v>0</v>
      </c>
      <c r="X164" s="444">
        <f>SUM(X162:X163)</f>
        <v>1.2019999999999999E-2</v>
      </c>
      <c r="Y164" s="450">
        <f>SUM(Y162:Y163)</f>
        <v>1.2019999999999999E-2</v>
      </c>
      <c r="Z164" s="450">
        <f>SUM(Z162:Z163)</f>
        <v>0</v>
      </c>
      <c r="AA164" s="383">
        <f>Z164/Y164</f>
        <v>0</v>
      </c>
      <c r="AB164" s="444">
        <f>SUM(AB162:AB163)</f>
        <v>1.2019999999999999E-2</v>
      </c>
      <c r="AC164" s="450">
        <f>SUM(AC162:AC163)</f>
        <v>1.2019999999999999E-2</v>
      </c>
      <c r="AD164" s="450">
        <f>SUM(AD162:AD163)</f>
        <v>1.6935699999999999E-3</v>
      </c>
      <c r="AE164" s="383">
        <f>AD164/AC164</f>
        <v>0.14089600665557406</v>
      </c>
      <c r="AF164" s="444">
        <f>SUM(AF162:AF163)</f>
        <v>1.2019999999999999E-2</v>
      </c>
      <c r="AG164" s="450">
        <f>SUM(AG162:AG163)</f>
        <v>1.2019999999999999E-2</v>
      </c>
      <c r="AH164" s="450">
        <f>SUM(AH162:AH163)</f>
        <v>7.6654599999999998E-3</v>
      </c>
      <c r="AI164" s="383">
        <f>AH164/AG164</f>
        <v>0.63772545757071553</v>
      </c>
      <c r="AJ164" s="444">
        <f>SUM(AJ162:AJ163)</f>
        <v>1.2019999999999999E-2</v>
      </c>
      <c r="AK164" s="450">
        <f>SUM(AK162:AK163)</f>
        <v>1.2019999999999999E-2</v>
      </c>
      <c r="AL164" s="450">
        <f>SUM(AL162:AL163)</f>
        <v>1.0018829999999999E-2</v>
      </c>
      <c r="AM164" s="389">
        <f>AL164/AK164</f>
        <v>0.83351331114808647</v>
      </c>
      <c r="AN164" s="789">
        <f t="shared" si="150"/>
        <v>0</v>
      </c>
      <c r="AO164" s="388">
        <f t="shared" si="151"/>
        <v>0</v>
      </c>
      <c r="AP164" s="452">
        <f t="shared" si="152"/>
        <v>-0.60592013311148085</v>
      </c>
      <c r="AQ164" s="455">
        <f t="shared" si="153"/>
        <v>0</v>
      </c>
      <c r="AR164" s="388">
        <f t="shared" si="154"/>
        <v>0</v>
      </c>
      <c r="AS164" s="452">
        <v>0</v>
      </c>
      <c r="AT164" s="455">
        <f t="shared" si="156"/>
        <v>0</v>
      </c>
      <c r="AU164" s="388">
        <f t="shared" si="157"/>
        <v>0</v>
      </c>
      <c r="AV164" s="455">
        <f t="shared" si="158"/>
        <v>-1</v>
      </c>
      <c r="AW164" s="455">
        <f>(P164-T164)/T164</f>
        <v>0</v>
      </c>
      <c r="AX164" s="388">
        <f t="shared" ref="AX164:AX173" si="226">(Q164-U164)/U164</f>
        <v>0</v>
      </c>
      <c r="AY164" s="286">
        <v>0</v>
      </c>
      <c r="AZ164" s="388">
        <f t="shared" si="161"/>
        <v>0</v>
      </c>
      <c r="BA164" s="388">
        <f t="shared" si="162"/>
        <v>0</v>
      </c>
      <c r="BB164" s="286">
        <v>0</v>
      </c>
      <c r="BC164" s="388">
        <f t="shared" si="192"/>
        <v>0</v>
      </c>
      <c r="BD164" s="455">
        <f t="shared" si="193"/>
        <v>0</v>
      </c>
      <c r="BE164" s="389">
        <f t="shared" si="194"/>
        <v>-1</v>
      </c>
      <c r="BF164" s="388">
        <f t="shared" ref="BF164:BH165" si="227">(AB164-AF164)/AF164</f>
        <v>0</v>
      </c>
      <c r="BG164" s="455">
        <f t="shared" si="227"/>
        <v>0</v>
      </c>
      <c r="BH164" s="389">
        <f t="shared" si="227"/>
        <v>-0.77906479193681788</v>
      </c>
      <c r="BI164" s="388">
        <f>(AF164-AJ164)/AJ164</f>
        <v>0</v>
      </c>
      <c r="BJ164" s="455">
        <f t="shared" ref="BJ164:BK167" si="228">(AG164-AK164)/AK164</f>
        <v>0</v>
      </c>
      <c r="BK164" s="383">
        <f t="shared" si="228"/>
        <v>-0.23489469329253013</v>
      </c>
    </row>
    <row r="165" spans="1:63" x14ac:dyDescent="0.25">
      <c r="B165" s="109" t="s">
        <v>20</v>
      </c>
      <c r="C165" s="596" t="s">
        <v>170</v>
      </c>
      <c r="D165" s="445">
        <f>D172+D175</f>
        <v>6.5120199999999997</v>
      </c>
      <c r="E165" s="451">
        <f>E172+E175</f>
        <v>6.8442318500000008</v>
      </c>
      <c r="F165" s="626">
        <f>F172+F175</f>
        <v>6.2645958799999999</v>
      </c>
      <c r="G165" s="375">
        <f>F165/E165</f>
        <v>0.91531029592458923</v>
      </c>
      <c r="H165" s="445">
        <f>H172+H175</f>
        <v>6.5120199999999997</v>
      </c>
      <c r="I165" s="451">
        <f>I172+I175</f>
        <v>6.6479749099999985</v>
      </c>
      <c r="J165" s="626">
        <f>J172+J175</f>
        <v>6.1111010500000003</v>
      </c>
      <c r="K165" s="375">
        <f>J165/I165</f>
        <v>0.91924249605809683</v>
      </c>
      <c r="L165" s="445">
        <f>L172+L175</f>
        <v>6.5120199999999997</v>
      </c>
      <c r="M165" s="451">
        <f>M172+M175</f>
        <v>6.5353778599999997</v>
      </c>
      <c r="N165" s="626">
        <f>N172+N175</f>
        <v>6.0232057699999988</v>
      </c>
      <c r="O165" s="375">
        <f>N165/M165</f>
        <v>0.92163083742490737</v>
      </c>
      <c r="P165" s="445">
        <f>P172+P175</f>
        <v>6.4618099999999998</v>
      </c>
      <c r="Q165" s="451">
        <f>Q172+Q175</f>
        <v>6.4678111099999995</v>
      </c>
      <c r="R165" s="626">
        <f>R172+R175</f>
        <v>5.2848614300000003</v>
      </c>
      <c r="S165" s="375">
        <f>R165/Q165</f>
        <v>0.81710200562737223</v>
      </c>
      <c r="T165" s="445">
        <f>T172+T175</f>
        <v>6.1370399999999989</v>
      </c>
      <c r="U165" s="451">
        <f>U172+U175</f>
        <v>6.1389180899999998</v>
      </c>
      <c r="V165" s="626">
        <f>V172+V175</f>
        <v>5.2387640200000005</v>
      </c>
      <c r="W165" s="375">
        <f>V165/U165</f>
        <v>0.85336926526739187</v>
      </c>
      <c r="X165" s="445">
        <f>X172+X175</f>
        <v>5.7170199999999989</v>
      </c>
      <c r="Y165" s="451">
        <f>Y172+Y175</f>
        <v>5.7334602199999987</v>
      </c>
      <c r="Z165" s="451">
        <f>Z172+Z175</f>
        <v>5.1488946800000006</v>
      </c>
      <c r="AA165" s="390">
        <f>Z165/Y165</f>
        <v>0.89804315063338869</v>
      </c>
      <c r="AB165" s="445">
        <f>AB172+AB175</f>
        <v>5.7170199999999989</v>
      </c>
      <c r="AC165" s="451">
        <f>AC172+AC175</f>
        <v>5.7194785999999986</v>
      </c>
      <c r="AD165" s="451">
        <f>AD172+AD175</f>
        <v>5.2727875099999988</v>
      </c>
      <c r="AE165" s="390">
        <f>AD165/AC165</f>
        <v>0.92190003298552425</v>
      </c>
      <c r="AF165" s="445">
        <f>AF172+AF175</f>
        <v>5.7170199999999989</v>
      </c>
      <c r="AG165" s="451">
        <f>AG172+AG175</f>
        <v>5.7312597999999992</v>
      </c>
      <c r="AH165" s="451">
        <f>AH172+AH175</f>
        <v>5.2335874999999987</v>
      </c>
      <c r="AI165" s="390">
        <f>AH165/AG165</f>
        <v>0.91316528697582322</v>
      </c>
      <c r="AJ165" s="445">
        <f>AJ172+AJ175</f>
        <v>5.9809099999999997</v>
      </c>
      <c r="AK165" s="451">
        <f>AK172+AK175</f>
        <v>5.9864459499999993</v>
      </c>
      <c r="AL165" s="451">
        <f>AL172+AL175</f>
        <v>5.2790518400000011</v>
      </c>
      <c r="AM165" s="392">
        <f>AL165/AK165</f>
        <v>0.88183404378686514</v>
      </c>
      <c r="AN165" s="831">
        <f t="shared" si="150"/>
        <v>0</v>
      </c>
      <c r="AO165" s="376">
        <f t="shared" si="151"/>
        <v>2.9521311776431226E-2</v>
      </c>
      <c r="AP165" s="453">
        <f t="shared" si="152"/>
        <v>2.5117377170518172E-2</v>
      </c>
      <c r="AQ165" s="453">
        <f t="shared" si="153"/>
        <v>0</v>
      </c>
      <c r="AR165" s="376">
        <f t="shared" si="154"/>
        <v>1.7228850789049691E-2</v>
      </c>
      <c r="AS165" s="453">
        <f t="shared" si="155"/>
        <v>1.4592773907506979E-2</v>
      </c>
      <c r="AT165" s="453">
        <f t="shared" si="156"/>
        <v>7.7702687018033441E-3</v>
      </c>
      <c r="AU165" s="376">
        <f t="shared" si="157"/>
        <v>1.0446617696601242E-2</v>
      </c>
      <c r="AV165" s="376">
        <f t="shared" si="158"/>
        <v>0.13970930927511535</v>
      </c>
      <c r="AW165" s="453">
        <f>(P165-T165)/T165</f>
        <v>5.2919648560218108E-2</v>
      </c>
      <c r="AX165" s="376">
        <f t="shared" si="226"/>
        <v>5.3575078731829075E-2</v>
      </c>
      <c r="AY165" s="376">
        <f t="shared" ref="AY165:AY172" si="229">(R165-V165)/V165</f>
        <v>8.7992911732641434E-3</v>
      </c>
      <c r="AZ165" s="285">
        <f t="shared" si="161"/>
        <v>7.3468345396727697E-2</v>
      </c>
      <c r="BA165" s="285">
        <f t="shared" si="162"/>
        <v>7.0717830845960103E-2</v>
      </c>
      <c r="BB165" s="285">
        <f t="shared" si="163"/>
        <v>1.7454103372726182E-2</v>
      </c>
      <c r="BC165" s="285">
        <f t="shared" si="192"/>
        <v>0</v>
      </c>
      <c r="BD165" s="139">
        <f t="shared" si="193"/>
        <v>2.4445619920669048E-3</v>
      </c>
      <c r="BE165" s="116">
        <f t="shared" si="194"/>
        <v>-2.3496647601488157E-2</v>
      </c>
      <c r="BF165" s="285">
        <f t="shared" ref="BF165:BG167" si="230">(AB165-AF165)/AF165</f>
        <v>0</v>
      </c>
      <c r="BG165" s="139">
        <f t="shared" si="230"/>
        <v>-2.0556039005596299E-3</v>
      </c>
      <c r="BH165" s="116">
        <f t="shared" si="227"/>
        <v>7.4900840006974318E-3</v>
      </c>
      <c r="BI165" s="285">
        <f>(AF165-AJ165)/AJ165</f>
        <v>-4.4122048317062262E-2</v>
      </c>
      <c r="BJ165" s="139">
        <f t="shared" si="228"/>
        <v>-4.2627320472174338E-2</v>
      </c>
      <c r="BK165" s="115">
        <f t="shared" si="228"/>
        <v>-8.6122169999380636E-3</v>
      </c>
    </row>
    <row r="166" spans="1:63" x14ac:dyDescent="0.25">
      <c r="B166" s="81"/>
      <c r="C166" s="597" t="s">
        <v>57</v>
      </c>
      <c r="D166" s="442">
        <v>4.9611999999999998</v>
      </c>
      <c r="E166" s="448">
        <v>5.268471850000001</v>
      </c>
      <c r="F166" s="623">
        <v>5.2222469600000005</v>
      </c>
      <c r="G166" s="498">
        <f>F166/E166</f>
        <v>0.99122612945155997</v>
      </c>
      <c r="H166" s="442">
        <v>4.9611999999999998</v>
      </c>
      <c r="I166" s="448">
        <v>5.1184224699999996</v>
      </c>
      <c r="J166" s="623">
        <v>5.0101349400000004</v>
      </c>
      <c r="K166" s="498">
        <f>J166/I166</f>
        <v>0.97884357326213456</v>
      </c>
      <c r="L166" s="442">
        <v>4.9611999999999998</v>
      </c>
      <c r="M166" s="448">
        <v>4.9845578599999998</v>
      </c>
      <c r="N166" s="623">
        <v>4.9097249199999986</v>
      </c>
      <c r="O166" s="498">
        <f>N166/M166</f>
        <v>0.98498704557117911</v>
      </c>
      <c r="P166" s="442">
        <v>4.9009900000000002</v>
      </c>
      <c r="Q166" s="448">
        <v>4.9049250000000004</v>
      </c>
      <c r="R166" s="623">
        <v>4.2885034000000006</v>
      </c>
      <c r="S166" s="498">
        <f>R166/Q166</f>
        <v>0.8743259886746485</v>
      </c>
      <c r="T166" s="442">
        <v>4.8262200000000002</v>
      </c>
      <c r="U166" s="448">
        <v>4.8444264600000002</v>
      </c>
      <c r="V166" s="623">
        <v>4.2173151300000002</v>
      </c>
      <c r="W166" s="498">
        <f>V166/U166</f>
        <v>0.87054993296358141</v>
      </c>
      <c r="X166" s="442">
        <v>4.3710899999999997</v>
      </c>
      <c r="Y166" s="448">
        <v>4.3875302199999995</v>
      </c>
      <c r="Z166" s="448">
        <v>4.3344963700000001</v>
      </c>
      <c r="AA166" s="85">
        <f>Z166/Y166</f>
        <v>0.98791259607552073</v>
      </c>
      <c r="AB166" s="442">
        <v>4.3710899999999997</v>
      </c>
      <c r="AC166" s="448">
        <v>4.4004300599999997</v>
      </c>
      <c r="AD166" s="448">
        <v>4.3882395399999989</v>
      </c>
      <c r="AE166" s="85">
        <f t="shared" ref="AE166:AE173" si="231">AD166/AC166</f>
        <v>0.99722969804455863</v>
      </c>
      <c r="AF166" s="442">
        <v>4.3710899999999997</v>
      </c>
      <c r="AG166" s="448">
        <v>4.3805198000000001</v>
      </c>
      <c r="AH166" s="448">
        <v>4.1647905599999993</v>
      </c>
      <c r="AI166" s="85">
        <f>AH166/AG166</f>
        <v>0.95075259333378637</v>
      </c>
      <c r="AJ166" s="442">
        <v>4.3489599999999999</v>
      </c>
      <c r="AK166" s="448">
        <v>4.3489599999999999</v>
      </c>
      <c r="AL166" s="448">
        <v>4.0970402700000008</v>
      </c>
      <c r="AM166" s="95">
        <f t="shared" ref="AM166:AM173" si="232">AL166/AK166</f>
        <v>0.94207356931312336</v>
      </c>
      <c r="AN166" s="788">
        <f t="shared" si="150"/>
        <v>0</v>
      </c>
      <c r="AO166" s="253">
        <f t="shared" si="151"/>
        <v>2.931555198490705E-2</v>
      </c>
      <c r="AP166" s="402">
        <f t="shared" si="152"/>
        <v>4.2336588243669177E-2</v>
      </c>
      <c r="AQ166" s="402">
        <f t="shared" si="153"/>
        <v>0</v>
      </c>
      <c r="AR166" s="253">
        <f t="shared" si="154"/>
        <v>2.6855864403588212E-2</v>
      </c>
      <c r="AS166" s="402">
        <f t="shared" si="155"/>
        <v>2.0451251676234804E-2</v>
      </c>
      <c r="AT166" s="402">
        <f t="shared" si="156"/>
        <v>1.2285272975459989E-2</v>
      </c>
      <c r="AU166" s="253">
        <f t="shared" si="157"/>
        <v>1.6235285962578297E-2</v>
      </c>
      <c r="AV166" s="253">
        <f t="shared" si="158"/>
        <v>0.14485741575953931</v>
      </c>
      <c r="AW166" s="402">
        <f>(P166-T166)/T166</f>
        <v>1.5492455793561006E-2</v>
      </c>
      <c r="AX166" s="253">
        <f t="shared" si="226"/>
        <v>1.2488277095241572E-2</v>
      </c>
      <c r="AY166" s="253">
        <f t="shared" si="229"/>
        <v>1.6879997772421711E-2</v>
      </c>
      <c r="AZ166" s="253">
        <f t="shared" si="161"/>
        <v>0.1041227702929934</v>
      </c>
      <c r="BA166" s="253">
        <f t="shared" si="162"/>
        <v>0.10413517789969792</v>
      </c>
      <c r="BB166" s="253">
        <f t="shared" si="163"/>
        <v>-2.7034568724301378E-2</v>
      </c>
      <c r="BC166" s="253">
        <f t="shared" si="192"/>
        <v>0</v>
      </c>
      <c r="BD166" s="402">
        <f t="shared" si="193"/>
        <v>-2.9314952911671135E-3</v>
      </c>
      <c r="BE166" s="95">
        <f t="shared" si="194"/>
        <v>-1.2247091233310125E-2</v>
      </c>
      <c r="BF166" s="253">
        <f t="shared" si="230"/>
        <v>0</v>
      </c>
      <c r="BG166" s="402">
        <f t="shared" si="230"/>
        <v>4.5451820580743917E-3</v>
      </c>
      <c r="BH166" s="95">
        <f>(AD166-AH166)/AH166</f>
        <v>5.3651912810712798E-2</v>
      </c>
      <c r="BI166" s="253">
        <f>(AF166-AJ166)/AJ166</f>
        <v>5.0885729001875759E-3</v>
      </c>
      <c r="BJ166" s="402">
        <f t="shared" si="228"/>
        <v>7.2568614105441619E-3</v>
      </c>
      <c r="BK166" s="85">
        <f t="shared" si="228"/>
        <v>1.6536398359589085E-2</v>
      </c>
    </row>
    <row r="167" spans="1:63" x14ac:dyDescent="0.25">
      <c r="B167" s="81"/>
      <c r="C167" s="597" t="s">
        <v>58</v>
      </c>
      <c r="D167" s="442">
        <v>0.70889000000000002</v>
      </c>
      <c r="E167" s="448">
        <v>0.73382999999999998</v>
      </c>
      <c r="F167" s="623">
        <v>0.6692977699999999</v>
      </c>
      <c r="G167" s="498">
        <f>F167/E167</f>
        <v>0.91206106318902191</v>
      </c>
      <c r="H167" s="442">
        <v>0.70889000000000002</v>
      </c>
      <c r="I167" s="448">
        <v>0.81308491000000005</v>
      </c>
      <c r="J167" s="623">
        <v>0.69110525</v>
      </c>
      <c r="K167" s="498">
        <f>J167/I167</f>
        <v>0.84997918606065381</v>
      </c>
      <c r="L167" s="442">
        <v>0.70889000000000002</v>
      </c>
      <c r="M167" s="448">
        <v>0.70889000000000002</v>
      </c>
      <c r="N167" s="623">
        <v>0.60535271999999996</v>
      </c>
      <c r="O167" s="498">
        <f>N167/M167</f>
        <v>0.85394450478917738</v>
      </c>
      <c r="P167" s="442">
        <v>0.69889000000000001</v>
      </c>
      <c r="Q167" s="448">
        <v>0.68468825999999994</v>
      </c>
      <c r="R167" s="623">
        <v>0.59720995999999993</v>
      </c>
      <c r="S167" s="498">
        <f>R167/Q167</f>
        <v>0.87223630795130036</v>
      </c>
      <c r="T167" s="442">
        <v>0.69889000000000001</v>
      </c>
      <c r="U167" s="448">
        <v>0.68256163000000003</v>
      </c>
      <c r="V167" s="623">
        <v>0.60694857000000002</v>
      </c>
      <c r="W167" s="498">
        <f>V167/U167</f>
        <v>0.88922163702638835</v>
      </c>
      <c r="X167" s="442">
        <v>0.72499999999999998</v>
      </c>
      <c r="Y167" s="448">
        <v>0.72499999999999998</v>
      </c>
      <c r="Z167" s="448">
        <v>0.53465668999999993</v>
      </c>
      <c r="AA167" s="85">
        <f>Z167/Y167</f>
        <v>0.73745750344827576</v>
      </c>
      <c r="AB167" s="442">
        <v>0.72499999999999998</v>
      </c>
      <c r="AC167" s="448">
        <v>0.72499999999999998</v>
      </c>
      <c r="AD167" s="448">
        <v>0.54839500000000008</v>
      </c>
      <c r="AE167" s="85">
        <f t="shared" si="231"/>
        <v>0.75640689655172422</v>
      </c>
      <c r="AF167" s="442">
        <v>0.72499999999999998</v>
      </c>
      <c r="AG167" s="448">
        <v>0.72980999999999996</v>
      </c>
      <c r="AH167" s="448">
        <v>0.57766757999999996</v>
      </c>
      <c r="AI167" s="85">
        <f>AH167/AG167</f>
        <v>0.79153146709417521</v>
      </c>
      <c r="AJ167" s="442">
        <v>0.75753000000000004</v>
      </c>
      <c r="AK167" s="448">
        <v>0.76306594999999999</v>
      </c>
      <c r="AL167" s="448">
        <v>0.64259330000000003</v>
      </c>
      <c r="AM167" s="95">
        <f t="shared" si="232"/>
        <v>0.84212026496530223</v>
      </c>
      <c r="AN167" s="788">
        <f t="shared" si="150"/>
        <v>0</v>
      </c>
      <c r="AO167" s="253">
        <f t="shared" si="151"/>
        <v>-9.7474333892139331E-2</v>
      </c>
      <c r="AP167" s="402">
        <f t="shared" si="152"/>
        <v>-3.1554499115728177E-2</v>
      </c>
      <c r="AQ167" s="402">
        <f t="shared" si="153"/>
        <v>0</v>
      </c>
      <c r="AR167" s="253">
        <f t="shared" si="154"/>
        <v>0.14698318497933394</v>
      </c>
      <c r="AS167" s="402">
        <f t="shared" si="155"/>
        <v>0.14165713172974601</v>
      </c>
      <c r="AT167" s="402">
        <f t="shared" si="156"/>
        <v>1.4308403325272945E-2</v>
      </c>
      <c r="AU167" s="253">
        <f t="shared" si="157"/>
        <v>3.5347093580953302E-2</v>
      </c>
      <c r="AV167" s="253">
        <f t="shared" si="158"/>
        <v>1.3634668785497194E-2</v>
      </c>
      <c r="AW167" s="402">
        <f>(P167-T167)/T167</f>
        <v>0</v>
      </c>
      <c r="AX167" s="253">
        <f t="shared" si="226"/>
        <v>3.1156600466977716E-3</v>
      </c>
      <c r="AY167" s="253">
        <f t="shared" si="229"/>
        <v>-1.6045198030535095E-2</v>
      </c>
      <c r="AZ167" s="253">
        <f t="shared" si="161"/>
        <v>-3.6013793103448231E-2</v>
      </c>
      <c r="BA167" s="253">
        <f t="shared" si="162"/>
        <v>-5.8535682758620616E-2</v>
      </c>
      <c r="BB167" s="253">
        <f t="shared" si="163"/>
        <v>0.13521177486809358</v>
      </c>
      <c r="BC167" s="253">
        <f t="shared" si="192"/>
        <v>0</v>
      </c>
      <c r="BD167" s="402">
        <f t="shared" si="193"/>
        <v>0</v>
      </c>
      <c r="BE167" s="95">
        <f t="shared" si="194"/>
        <v>-2.5051851311554883E-2</v>
      </c>
      <c r="BF167" s="253">
        <f t="shared" si="230"/>
        <v>0</v>
      </c>
      <c r="BG167" s="402">
        <f t="shared" si="230"/>
        <v>-6.5907564982666464E-3</v>
      </c>
      <c r="BH167" s="95">
        <f>(AD167-AH167)/AH167</f>
        <v>-5.0673745616812843E-2</v>
      </c>
      <c r="BI167" s="253">
        <f>(AF167-AJ167)/AJ167</f>
        <v>-4.2942193708500068E-2</v>
      </c>
      <c r="BJ167" s="402">
        <f t="shared" si="228"/>
        <v>-4.3582012799811123E-2</v>
      </c>
      <c r="BK167" s="85">
        <f t="shared" si="228"/>
        <v>-0.10103703228776284</v>
      </c>
    </row>
    <row r="168" spans="1:63" x14ac:dyDescent="0.25">
      <c r="B168" s="81"/>
      <c r="C168" s="597" t="s">
        <v>59</v>
      </c>
      <c r="D168" s="322">
        <v>0</v>
      </c>
      <c r="E168" s="321">
        <v>0</v>
      </c>
      <c r="F168" s="7">
        <v>0</v>
      </c>
      <c r="G168" s="499">
        <v>0</v>
      </c>
      <c r="H168" s="322">
        <v>0</v>
      </c>
      <c r="I168" s="321">
        <v>0</v>
      </c>
      <c r="J168" s="7">
        <v>0</v>
      </c>
      <c r="K168" s="499">
        <v>0</v>
      </c>
      <c r="L168" s="322">
        <v>0</v>
      </c>
      <c r="M168" s="321">
        <v>0</v>
      </c>
      <c r="N168" s="7">
        <v>0</v>
      </c>
      <c r="O168" s="499">
        <v>0</v>
      </c>
      <c r="P168" s="322">
        <v>0</v>
      </c>
      <c r="Q168" s="321">
        <v>1.626785E-2</v>
      </c>
      <c r="R168" s="7">
        <v>1.5267850000000001E-2</v>
      </c>
      <c r="S168" s="499">
        <v>0</v>
      </c>
      <c r="T168" s="322">
        <v>0</v>
      </c>
      <c r="U168" s="321">
        <v>0</v>
      </c>
      <c r="V168" s="7">
        <v>0</v>
      </c>
      <c r="W168" s="499">
        <v>0</v>
      </c>
      <c r="X168" s="322">
        <v>0</v>
      </c>
      <c r="Y168" s="321">
        <v>0</v>
      </c>
      <c r="Z168" s="321">
        <v>0</v>
      </c>
      <c r="AA168" s="12">
        <v>0</v>
      </c>
      <c r="AB168" s="322">
        <v>0</v>
      </c>
      <c r="AC168" s="321">
        <v>0</v>
      </c>
      <c r="AD168" s="321">
        <v>0</v>
      </c>
      <c r="AE168" s="12">
        <v>0</v>
      </c>
      <c r="AF168" s="322">
        <v>0</v>
      </c>
      <c r="AG168" s="321">
        <v>0</v>
      </c>
      <c r="AH168" s="321">
        <v>0</v>
      </c>
      <c r="AI168" s="12">
        <v>0</v>
      </c>
      <c r="AJ168" s="322">
        <v>0</v>
      </c>
      <c r="AK168" s="321">
        <v>0</v>
      </c>
      <c r="AL168" s="321">
        <v>0</v>
      </c>
      <c r="AM168" s="6">
        <v>0</v>
      </c>
      <c r="AN168" s="321">
        <v>0</v>
      </c>
      <c r="AO168" s="321">
        <v>0</v>
      </c>
      <c r="AP168" s="6">
        <v>0</v>
      </c>
      <c r="AQ168" s="321">
        <v>0</v>
      </c>
      <c r="AR168" s="321">
        <v>0</v>
      </c>
      <c r="AS168" s="6">
        <v>0</v>
      </c>
      <c r="AT168" s="321">
        <v>0</v>
      </c>
      <c r="AU168" s="253">
        <f t="shared" ref="AU168:AU190" si="233">(M168-Q168)/Q168</f>
        <v>-1</v>
      </c>
      <c r="AV168" s="253">
        <f t="shared" ref="AV168:AV183" si="234">(N168-R168)/R168</f>
        <v>-1</v>
      </c>
      <c r="AW168" s="321">
        <v>0</v>
      </c>
      <c r="AX168" s="321">
        <v>0</v>
      </c>
      <c r="AY168" s="6">
        <v>0</v>
      </c>
      <c r="AZ168" s="7">
        <v>0</v>
      </c>
      <c r="BA168" s="321">
        <v>0</v>
      </c>
      <c r="BB168" s="6">
        <v>0</v>
      </c>
      <c r="BC168" s="7">
        <v>0</v>
      </c>
      <c r="BD168" s="321">
        <v>0</v>
      </c>
      <c r="BE168" s="6">
        <v>0</v>
      </c>
      <c r="BF168" s="7">
        <v>0</v>
      </c>
      <c r="BG168" s="321">
        <v>0</v>
      </c>
      <c r="BH168" s="6">
        <v>0</v>
      </c>
      <c r="BI168" s="7">
        <v>0</v>
      </c>
      <c r="BJ168" s="321">
        <v>0</v>
      </c>
      <c r="BK168" s="12">
        <v>0</v>
      </c>
    </row>
    <row r="169" spans="1:63" x14ac:dyDescent="0.25">
      <c r="B169" s="81"/>
      <c r="C169" s="597" t="s">
        <v>60</v>
      </c>
      <c r="D169" s="442">
        <v>0.18618999999999999</v>
      </c>
      <c r="E169" s="448">
        <v>0.18618999999999999</v>
      </c>
      <c r="F169" s="623">
        <v>7.2938749999999997E-2</v>
      </c>
      <c r="G169" s="630">
        <f>F169/E169</f>
        <v>0.39174364896073904</v>
      </c>
      <c r="H169" s="442">
        <v>0.18618999999999999</v>
      </c>
      <c r="I169" s="448">
        <v>0.18618999999999999</v>
      </c>
      <c r="J169" s="623">
        <v>0.11194487</v>
      </c>
      <c r="K169" s="630">
        <f>J169/I169</f>
        <v>0.60123996992319673</v>
      </c>
      <c r="L169" s="442">
        <v>0.18618999999999999</v>
      </c>
      <c r="M169" s="448">
        <v>0.18618999999999999</v>
      </c>
      <c r="N169" s="623">
        <v>4.9172540000000001E-2</v>
      </c>
      <c r="O169" s="630">
        <f>N169/M169</f>
        <v>0.26409871636500348</v>
      </c>
      <c r="P169" s="442">
        <v>0.18618999999999999</v>
      </c>
      <c r="Q169" s="448">
        <v>0.18618999999999999</v>
      </c>
      <c r="R169" s="623">
        <v>9.6840660000000009E-2</v>
      </c>
      <c r="S169" s="630">
        <f>R169/Q169</f>
        <v>0.52011740694988995</v>
      </c>
      <c r="T169" s="442">
        <v>0.18618999999999999</v>
      </c>
      <c r="U169" s="448">
        <v>0.18618999999999999</v>
      </c>
      <c r="V169" s="623">
        <v>7.0870890000000006E-2</v>
      </c>
      <c r="W169" s="630">
        <f>V169/U169</f>
        <v>0.3806374671034965</v>
      </c>
      <c r="X169" s="442">
        <v>0.19519</v>
      </c>
      <c r="Y169" s="448">
        <v>0.19519</v>
      </c>
      <c r="Z169" s="448">
        <v>0.1005857</v>
      </c>
      <c r="AA169" s="252">
        <f>Z169/Y169</f>
        <v>0.51532199395460832</v>
      </c>
      <c r="AB169" s="442">
        <v>0.19519</v>
      </c>
      <c r="AC169" s="448">
        <v>0.16830854000000001</v>
      </c>
      <c r="AD169" s="448">
        <v>8.0509869999999997E-2</v>
      </c>
      <c r="AE169" s="252">
        <f>AD169/AC169</f>
        <v>0.47834690978841593</v>
      </c>
      <c r="AF169" s="442">
        <v>0.19519</v>
      </c>
      <c r="AG169" s="448">
        <v>0.19519</v>
      </c>
      <c r="AH169" s="448">
        <v>0.13460755999999999</v>
      </c>
      <c r="AI169" s="252">
        <f>AH169/AG169</f>
        <v>0.6896232388954352</v>
      </c>
      <c r="AJ169" s="442">
        <v>0.19519</v>
      </c>
      <c r="AK169" s="448">
        <v>0.19519</v>
      </c>
      <c r="AL169" s="448">
        <v>7.1886550000000007E-2</v>
      </c>
      <c r="AM169" s="396">
        <v>0.84212026496530223</v>
      </c>
      <c r="AN169" s="788">
        <f t="shared" ref="AN169:AN190" si="235">(D169-H169)/H169</f>
        <v>0</v>
      </c>
      <c r="AO169" s="253">
        <f t="shared" ref="AO169:AO190" si="236">(E169-I169)/I169</f>
        <v>0</v>
      </c>
      <c r="AP169" s="402">
        <f t="shared" ref="AP169:AP190" si="237">(F169-J169)/J169</f>
        <v>-0.3484404421569296</v>
      </c>
      <c r="AQ169" s="402">
        <f t="shared" ref="AQ169:AQ190" si="238">(H169-L169)/L169</f>
        <v>0</v>
      </c>
      <c r="AR169" s="253">
        <f t="shared" ref="AR169:AR190" si="239">(I169-M169)/M169</f>
        <v>0</v>
      </c>
      <c r="AS169" s="402">
        <f t="shared" ref="AS169:AS183" si="240">(J169-N169)/N169</f>
        <v>1.2765728595675554</v>
      </c>
      <c r="AT169" s="402">
        <f t="shared" ref="AT169:AT183" si="241">(L169-P169)/P169</f>
        <v>0</v>
      </c>
      <c r="AU169" s="253">
        <f t="shared" si="233"/>
        <v>0</v>
      </c>
      <c r="AV169" s="253">
        <f t="shared" si="234"/>
        <v>-0.49223249820891352</v>
      </c>
      <c r="AW169" s="402">
        <f>(P169-T169)/T169</f>
        <v>0</v>
      </c>
      <c r="AX169" s="253">
        <f t="shared" si="226"/>
        <v>0</v>
      </c>
      <c r="AY169" s="253">
        <f t="shared" si="229"/>
        <v>0.36643775744879176</v>
      </c>
      <c r="AZ169" s="395">
        <f t="shared" si="161"/>
        <v>-4.6108919514319419E-2</v>
      </c>
      <c r="BA169" s="395">
        <f t="shared" si="162"/>
        <v>-4.6108919514319419E-2</v>
      </c>
      <c r="BB169" s="395">
        <f t="shared" si="163"/>
        <v>-0.29541783772444785</v>
      </c>
      <c r="BC169" s="395">
        <f t="shared" si="192"/>
        <v>0</v>
      </c>
      <c r="BD169" s="457">
        <f t="shared" si="193"/>
        <v>0.15971536560176919</v>
      </c>
      <c r="BE169" s="396">
        <f t="shared" si="194"/>
        <v>0.24935861901155726</v>
      </c>
      <c r="BF169" s="395">
        <f t="shared" ref="BF169:BH170" si="242">(AB169-AF169)/AF169</f>
        <v>0</v>
      </c>
      <c r="BG169" s="457">
        <f t="shared" si="242"/>
        <v>-0.13771945284082174</v>
      </c>
      <c r="BH169" s="396">
        <f t="shared" si="242"/>
        <v>-0.40189191454031253</v>
      </c>
      <c r="BI169" s="395">
        <f t="shared" ref="BI169:BK170" si="243">(AF169-AJ169)/AJ169</f>
        <v>0</v>
      </c>
      <c r="BJ169" s="457">
        <f t="shared" si="243"/>
        <v>0</v>
      </c>
      <c r="BK169" s="252">
        <f t="shared" si="243"/>
        <v>0.87249993218481026</v>
      </c>
    </row>
    <row r="170" spans="1:63" x14ac:dyDescent="0.25">
      <c r="B170" s="81"/>
      <c r="C170" s="597" t="s">
        <v>61</v>
      </c>
      <c r="D170" s="442">
        <v>0.62</v>
      </c>
      <c r="E170" s="448">
        <v>0.62</v>
      </c>
      <c r="F170" s="623">
        <v>0.30011239999999995</v>
      </c>
      <c r="G170" s="630">
        <f>F170/E170</f>
        <v>0.48405225806451607</v>
      </c>
      <c r="H170" s="442">
        <v>0.62</v>
      </c>
      <c r="I170" s="448">
        <v>0.49453753</v>
      </c>
      <c r="J170" s="623">
        <v>0.29520351</v>
      </c>
      <c r="K170" s="630">
        <f>J170/I170</f>
        <v>0.59692842725202266</v>
      </c>
      <c r="L170" s="442">
        <v>0.62</v>
      </c>
      <c r="M170" s="448">
        <v>0.62</v>
      </c>
      <c r="N170" s="623">
        <v>0.44875046999999996</v>
      </c>
      <c r="O170" s="630">
        <f>N170/M170</f>
        <v>0.72379108064516118</v>
      </c>
      <c r="P170" s="442">
        <v>0.64</v>
      </c>
      <c r="Q170" s="448">
        <v>0.64</v>
      </c>
      <c r="R170" s="623">
        <v>0.28295458000000001</v>
      </c>
      <c r="S170" s="630">
        <f>R170/Q170</f>
        <v>0.44211653125</v>
      </c>
      <c r="T170" s="442">
        <v>0.39</v>
      </c>
      <c r="U170" s="448">
        <v>0.39</v>
      </c>
      <c r="V170" s="623">
        <v>0.34362943000000007</v>
      </c>
      <c r="W170" s="630">
        <f>V170/U170</f>
        <v>0.88110110256410268</v>
      </c>
      <c r="X170" s="442">
        <v>0.39</v>
      </c>
      <c r="Y170" s="448">
        <v>0.39</v>
      </c>
      <c r="Z170" s="448">
        <v>0.17725713999999998</v>
      </c>
      <c r="AA170" s="252">
        <f>Z170/Y170</f>
        <v>0.45450548717948713</v>
      </c>
      <c r="AB170" s="442">
        <v>0.39</v>
      </c>
      <c r="AC170" s="448">
        <v>0.39</v>
      </c>
      <c r="AD170" s="448">
        <v>0.24742969000000001</v>
      </c>
      <c r="AE170" s="252">
        <f t="shared" si="231"/>
        <v>0.63443510256410252</v>
      </c>
      <c r="AF170" s="442">
        <v>0.39</v>
      </c>
      <c r="AG170" s="448">
        <v>0.39</v>
      </c>
      <c r="AH170" s="448">
        <v>0.34972712</v>
      </c>
      <c r="AI170" s="252">
        <f>AH170/AG170</f>
        <v>0.89673620512820507</v>
      </c>
      <c r="AJ170" s="442">
        <v>0.64349000000000001</v>
      </c>
      <c r="AK170" s="448">
        <v>0.64349000000000001</v>
      </c>
      <c r="AL170" s="448">
        <v>0.46246044000000008</v>
      </c>
      <c r="AM170" s="396">
        <f t="shared" si="232"/>
        <v>0.71867541065129226</v>
      </c>
      <c r="AN170" s="788">
        <f t="shared" si="235"/>
        <v>0</v>
      </c>
      <c r="AO170" s="253">
        <f t="shared" si="236"/>
        <v>0.25369655969285082</v>
      </c>
      <c r="AP170" s="402">
        <f t="shared" si="237"/>
        <v>1.6628833444425995E-2</v>
      </c>
      <c r="AQ170" s="402">
        <f t="shared" si="238"/>
        <v>0</v>
      </c>
      <c r="AR170" s="253">
        <f t="shared" si="239"/>
        <v>-0.20235882258064516</v>
      </c>
      <c r="AS170" s="402">
        <f t="shared" si="240"/>
        <v>-0.34216556920820601</v>
      </c>
      <c r="AT170" s="402">
        <f t="shared" si="241"/>
        <v>-3.1250000000000028E-2</v>
      </c>
      <c r="AU170" s="253">
        <f t="shared" si="233"/>
        <v>-3.1250000000000028E-2</v>
      </c>
      <c r="AV170" s="253">
        <f t="shared" si="234"/>
        <v>0.58594524251913482</v>
      </c>
      <c r="AW170" s="402">
        <f>(P170-T170)/T170</f>
        <v>0.64102564102564097</v>
      </c>
      <c r="AX170" s="253">
        <f t="shared" si="226"/>
        <v>0.64102564102564097</v>
      </c>
      <c r="AY170" s="253">
        <f t="shared" si="229"/>
        <v>-0.17657058651815721</v>
      </c>
      <c r="AZ170" s="395">
        <f t="shared" si="161"/>
        <v>0</v>
      </c>
      <c r="BA170" s="395">
        <f t="shared" si="162"/>
        <v>0</v>
      </c>
      <c r="BB170" s="395">
        <f t="shared" si="163"/>
        <v>0.93859288263367058</v>
      </c>
      <c r="BC170" s="395">
        <f t="shared" si="192"/>
        <v>0</v>
      </c>
      <c r="BD170" s="457">
        <f t="shared" si="193"/>
        <v>0</v>
      </c>
      <c r="BE170" s="396">
        <f t="shared" si="194"/>
        <v>-0.28360602157323977</v>
      </c>
      <c r="BF170" s="395">
        <f t="shared" si="242"/>
        <v>0</v>
      </c>
      <c r="BG170" s="457">
        <f t="shared" si="242"/>
        <v>0</v>
      </c>
      <c r="BH170" s="396">
        <f t="shared" si="242"/>
        <v>-0.29250642615305328</v>
      </c>
      <c r="BI170" s="395">
        <f t="shared" si="243"/>
        <v>-0.39392997560179643</v>
      </c>
      <c r="BJ170" s="457">
        <f t="shared" si="243"/>
        <v>-0.39392997560179643</v>
      </c>
      <c r="BK170" s="252">
        <f t="shared" si="243"/>
        <v>-0.24376856969646973</v>
      </c>
    </row>
    <row r="171" spans="1:63" x14ac:dyDescent="0.25">
      <c r="B171" s="81"/>
      <c r="C171" s="597" t="s">
        <v>62</v>
      </c>
      <c r="D171" s="322">
        <v>0</v>
      </c>
      <c r="E171" s="321">
        <v>0</v>
      </c>
      <c r="F171" s="7">
        <v>0</v>
      </c>
      <c r="G171" s="499">
        <v>0</v>
      </c>
      <c r="H171" s="322">
        <v>0</v>
      </c>
      <c r="I171" s="321">
        <v>0</v>
      </c>
      <c r="J171" s="7">
        <v>0</v>
      </c>
      <c r="K171" s="499">
        <v>0</v>
      </c>
      <c r="L171" s="322">
        <v>0</v>
      </c>
      <c r="M171" s="321">
        <v>0</v>
      </c>
      <c r="N171" s="7">
        <v>0</v>
      </c>
      <c r="O171" s="499">
        <v>0</v>
      </c>
      <c r="P171" s="322">
        <v>0</v>
      </c>
      <c r="Q171" s="321">
        <v>0</v>
      </c>
      <c r="R171" s="7">
        <v>0</v>
      </c>
      <c r="S171" s="499">
        <v>0</v>
      </c>
      <c r="T171" s="322">
        <v>0</v>
      </c>
      <c r="U171" s="321">
        <v>0</v>
      </c>
      <c r="V171" s="7">
        <v>0</v>
      </c>
      <c r="W171" s="499">
        <v>0</v>
      </c>
      <c r="X171" s="322">
        <v>0</v>
      </c>
      <c r="Y171" s="321">
        <v>0</v>
      </c>
      <c r="Z171" s="321">
        <v>0</v>
      </c>
      <c r="AA171" s="12">
        <v>0</v>
      </c>
      <c r="AB171" s="322">
        <v>0</v>
      </c>
      <c r="AC171" s="321">
        <v>0</v>
      </c>
      <c r="AD171" s="321">
        <v>0</v>
      </c>
      <c r="AE171" s="12">
        <v>0</v>
      </c>
      <c r="AF171" s="322">
        <v>0</v>
      </c>
      <c r="AG171" s="321">
        <v>0</v>
      </c>
      <c r="AH171" s="321">
        <v>0</v>
      </c>
      <c r="AI171" s="12">
        <v>0</v>
      </c>
      <c r="AJ171" s="322">
        <v>0</v>
      </c>
      <c r="AK171" s="321">
        <v>0</v>
      </c>
      <c r="AL171" s="321">
        <v>0</v>
      </c>
      <c r="AM171" s="6">
        <v>0</v>
      </c>
      <c r="AN171" s="321">
        <v>0</v>
      </c>
      <c r="AO171" s="321">
        <v>0</v>
      </c>
      <c r="AP171" s="6">
        <v>0</v>
      </c>
      <c r="AQ171" s="321">
        <v>0</v>
      </c>
      <c r="AR171" s="321">
        <v>0</v>
      </c>
      <c r="AS171" s="6">
        <v>0</v>
      </c>
      <c r="AT171" s="321">
        <v>0</v>
      </c>
      <c r="AU171" s="321">
        <v>0</v>
      </c>
      <c r="AV171" s="6">
        <v>0</v>
      </c>
      <c r="AW171" s="321">
        <v>0</v>
      </c>
      <c r="AX171" s="321">
        <v>0</v>
      </c>
      <c r="AY171" s="6">
        <v>0</v>
      </c>
      <c r="AZ171" s="7">
        <v>0</v>
      </c>
      <c r="BA171" s="321">
        <v>0</v>
      </c>
      <c r="BB171" s="6">
        <v>0</v>
      </c>
      <c r="BC171" s="7">
        <v>0</v>
      </c>
      <c r="BD171" s="321">
        <v>0</v>
      </c>
      <c r="BE171" s="6">
        <v>0</v>
      </c>
      <c r="BF171" s="7">
        <v>0</v>
      </c>
      <c r="BG171" s="321">
        <v>0</v>
      </c>
      <c r="BH171" s="6">
        <v>0</v>
      </c>
      <c r="BI171" s="7">
        <v>0</v>
      </c>
      <c r="BJ171" s="321">
        <v>0</v>
      </c>
      <c r="BK171" s="12">
        <v>0</v>
      </c>
    </row>
    <row r="172" spans="1:63" x14ac:dyDescent="0.25">
      <c r="B172" s="81"/>
      <c r="C172" s="598" t="s">
        <v>69</v>
      </c>
      <c r="D172" s="443">
        <f>SUM(D166:D171)</f>
        <v>6.47628</v>
      </c>
      <c r="E172" s="449">
        <f>SUM(E166:E171)</f>
        <v>6.8084918500000011</v>
      </c>
      <c r="F172" s="624">
        <f>SUM(F166:F171)</f>
        <v>6.2645958799999999</v>
      </c>
      <c r="G172" s="628">
        <f>F172/E172</f>
        <v>0.92011505896125867</v>
      </c>
      <c r="H172" s="443">
        <f>SUM(H166:H171)</f>
        <v>6.47628</v>
      </c>
      <c r="I172" s="449">
        <f>SUM(I166:I171)</f>
        <v>6.6122349099999989</v>
      </c>
      <c r="J172" s="624">
        <f>SUM(J166:J171)</f>
        <v>6.1083885700000007</v>
      </c>
      <c r="K172" s="628">
        <f>J172/I172</f>
        <v>0.92380090138086179</v>
      </c>
      <c r="L172" s="443">
        <f>SUM(L166:L171)</f>
        <v>6.47628</v>
      </c>
      <c r="M172" s="449">
        <f>SUM(M166:M171)</f>
        <v>6.49963786</v>
      </c>
      <c r="N172" s="624">
        <f>SUM(N166:N171)</f>
        <v>6.0130006499999986</v>
      </c>
      <c r="O172" s="628">
        <f>N172/M172</f>
        <v>0.92512856554749634</v>
      </c>
      <c r="P172" s="443">
        <f>SUM(P166:P171)</f>
        <v>6.4260700000000002</v>
      </c>
      <c r="Q172" s="449">
        <f>SUM(Q166:Q171)</f>
        <v>6.4320711099999999</v>
      </c>
      <c r="R172" s="624">
        <f>SUM(R166:R171)</f>
        <v>5.2807764500000003</v>
      </c>
      <c r="S172" s="628">
        <f>R172/Q172</f>
        <v>0.8210071623415246</v>
      </c>
      <c r="T172" s="443">
        <f>SUM(T166:T171)</f>
        <v>6.1012999999999993</v>
      </c>
      <c r="U172" s="449">
        <f>SUM(U166:U171)</f>
        <v>6.1031780900000001</v>
      </c>
      <c r="V172" s="624">
        <f>SUM(V166:V171)</f>
        <v>5.2387640200000005</v>
      </c>
      <c r="W172" s="628">
        <f>V172/U172</f>
        <v>0.85836656619666174</v>
      </c>
      <c r="X172" s="443">
        <f>SUM(X166:X171)</f>
        <v>5.6812799999999992</v>
      </c>
      <c r="Y172" s="449">
        <f>SUM(Y166:Y171)</f>
        <v>5.697720219999999</v>
      </c>
      <c r="Z172" s="449">
        <f>SUM(Z166:Z171)</f>
        <v>5.1469959000000003</v>
      </c>
      <c r="AA172" s="382">
        <f>Z172/Y172</f>
        <v>0.9033430391919105</v>
      </c>
      <c r="AB172" s="443">
        <f>SUM(AB166:AB171)</f>
        <v>5.6812799999999992</v>
      </c>
      <c r="AC172" s="449">
        <f>SUM(AC166:AC171)</f>
        <v>5.683738599999999</v>
      </c>
      <c r="AD172" s="449">
        <f>SUM(AD166:AD171)</f>
        <v>5.264574099999999</v>
      </c>
      <c r="AE172" s="382">
        <f>AD172/AC172</f>
        <v>0.92625197436067874</v>
      </c>
      <c r="AF172" s="443">
        <f>SUM(AF166:AF171)</f>
        <v>5.6812799999999992</v>
      </c>
      <c r="AG172" s="449">
        <f>SUM(AG166:AG171)</f>
        <v>5.6955197999999996</v>
      </c>
      <c r="AH172" s="449">
        <f>SUM(AH166:AH171)</f>
        <v>5.2267928199999991</v>
      </c>
      <c r="AI172" s="382">
        <f>AH172/AG172</f>
        <v>0.91770251066461039</v>
      </c>
      <c r="AJ172" s="443">
        <f>SUM(AJ166:AJ171)</f>
        <v>5.9451700000000001</v>
      </c>
      <c r="AK172" s="449">
        <f>SUM(AK166:AK171)</f>
        <v>5.9507059499999997</v>
      </c>
      <c r="AL172" s="449">
        <f>SUM(AL166:AL171)</f>
        <v>5.2739805600000009</v>
      </c>
      <c r="AM172" s="387">
        <f>AL172/AK172</f>
        <v>0.8862781331011661</v>
      </c>
      <c r="AN172" s="832">
        <f t="shared" si="235"/>
        <v>0</v>
      </c>
      <c r="AO172" s="386">
        <f t="shared" si="236"/>
        <v>2.9680878352218477E-2</v>
      </c>
      <c r="AP172" s="454">
        <f t="shared" si="237"/>
        <v>2.5572588942225593E-2</v>
      </c>
      <c r="AQ172" s="454">
        <f t="shared" si="238"/>
        <v>0</v>
      </c>
      <c r="AR172" s="386">
        <f t="shared" si="239"/>
        <v>1.7323588240652974E-2</v>
      </c>
      <c r="AS172" s="454">
        <f t="shared" si="240"/>
        <v>1.586361378490822E-2</v>
      </c>
      <c r="AT172" s="454">
        <f t="shared" si="241"/>
        <v>7.8134847581803283E-3</v>
      </c>
      <c r="AU172" s="386">
        <f t="shared" si="233"/>
        <v>1.0504664647589713E-2</v>
      </c>
      <c r="AV172" s="386">
        <f t="shared" si="234"/>
        <v>0.1386584353518692</v>
      </c>
      <c r="AW172" s="454">
        <f>(P172-T172)/T172</f>
        <v>5.3229639585006629E-2</v>
      </c>
      <c r="AX172" s="386">
        <f t="shared" si="226"/>
        <v>5.3888812541598267E-2</v>
      </c>
      <c r="AY172" s="386">
        <f t="shared" si="229"/>
        <v>8.0195309121787392E-3</v>
      </c>
      <c r="AZ172" s="386">
        <f t="shared" si="161"/>
        <v>7.3930522699110074E-2</v>
      </c>
      <c r="BA172" s="386">
        <f t="shared" si="162"/>
        <v>7.116142147113029E-2</v>
      </c>
      <c r="BB172" s="386">
        <f t="shared" si="163"/>
        <v>1.7829452710463638E-2</v>
      </c>
      <c r="BC172" s="386">
        <f t="shared" si="192"/>
        <v>0</v>
      </c>
      <c r="BD172" s="454">
        <f t="shared" si="193"/>
        <v>2.4599336781603626E-3</v>
      </c>
      <c r="BE172" s="387">
        <f t="shared" si="194"/>
        <v>-2.2333848430397964E-2</v>
      </c>
      <c r="BF172" s="386">
        <f t="shared" ref="BF172:BH173" si="244">(AB172-AF172)/AF172</f>
        <v>0</v>
      </c>
      <c r="BG172" s="454">
        <f t="shared" si="244"/>
        <v>-2.0685030363691483E-3</v>
      </c>
      <c r="BH172" s="387">
        <f t="shared" si="244"/>
        <v>7.2283867566803467E-3</v>
      </c>
      <c r="BI172" s="386">
        <f>(AF172-AJ172)/AJ172</f>
        <v>-4.438729254167683E-2</v>
      </c>
      <c r="BJ172" s="454">
        <f>(AG172-AK172)/AK172</f>
        <v>-4.2883340589195157E-2</v>
      </c>
      <c r="BK172" s="382">
        <f>(AH172-AL172)/AL172</f>
        <v>-8.9472722667756285E-3</v>
      </c>
    </row>
    <row r="173" spans="1:63" x14ac:dyDescent="0.25">
      <c r="B173" s="81"/>
      <c r="C173" s="597" t="s">
        <v>64</v>
      </c>
      <c r="D173" s="442">
        <v>3.5740000000000001E-2</v>
      </c>
      <c r="E173" s="448">
        <v>3.5740000000000001E-2</v>
      </c>
      <c r="F173" s="623">
        <v>0</v>
      </c>
      <c r="G173" s="498">
        <f>F173/E173</f>
        <v>0</v>
      </c>
      <c r="H173" s="442">
        <v>3.5740000000000001E-2</v>
      </c>
      <c r="I173" s="448">
        <v>3.5740000000000001E-2</v>
      </c>
      <c r="J173" s="623">
        <v>2.7124800000000002E-3</v>
      </c>
      <c r="K173" s="498">
        <f>J173/I173</f>
        <v>7.5894795747062122E-2</v>
      </c>
      <c r="L173" s="442">
        <v>3.5740000000000001E-2</v>
      </c>
      <c r="M173" s="448">
        <v>3.5740000000000001E-2</v>
      </c>
      <c r="N173" s="623">
        <v>1.0205120000000002E-2</v>
      </c>
      <c r="O173" s="498">
        <f>N173/M173</f>
        <v>0.28553777280358145</v>
      </c>
      <c r="P173" s="442">
        <v>3.5740000000000001E-2</v>
      </c>
      <c r="Q173" s="448">
        <v>3.5740000000000001E-2</v>
      </c>
      <c r="R173" s="623">
        <v>4.0849800000000002E-3</v>
      </c>
      <c r="S173" s="498">
        <f>R173/Q173</f>
        <v>0.11429714605484052</v>
      </c>
      <c r="T173" s="442">
        <v>3.5740000000000001E-2</v>
      </c>
      <c r="U173" s="448">
        <v>3.5740000000000001E-2</v>
      </c>
      <c r="V173" s="623">
        <v>0</v>
      </c>
      <c r="W173" s="498">
        <f>V173/U173</f>
        <v>0</v>
      </c>
      <c r="X173" s="442">
        <v>3.5740000000000001E-2</v>
      </c>
      <c r="Y173" s="448">
        <v>3.5740000000000001E-2</v>
      </c>
      <c r="Z173" s="448">
        <v>1.8987799999999999E-3</v>
      </c>
      <c r="AA173" s="85">
        <f>Z173/Y173</f>
        <v>5.3127588136541684E-2</v>
      </c>
      <c r="AB173" s="442">
        <v>3.5740000000000001E-2</v>
      </c>
      <c r="AC173" s="448">
        <v>3.5740000000000001E-2</v>
      </c>
      <c r="AD173" s="448">
        <v>8.2134099999999991E-3</v>
      </c>
      <c r="AE173" s="85">
        <f t="shared" si="231"/>
        <v>0.22981001678791269</v>
      </c>
      <c r="AF173" s="442">
        <v>3.5740000000000001E-2</v>
      </c>
      <c r="AG173" s="448">
        <v>3.5740000000000001E-2</v>
      </c>
      <c r="AH173" s="448">
        <v>6.79468E-3</v>
      </c>
      <c r="AI173" s="85">
        <f>AH173/AG173</f>
        <v>0.19011415780637941</v>
      </c>
      <c r="AJ173" s="442">
        <v>3.5740000000000001E-2</v>
      </c>
      <c r="AK173" s="448">
        <v>3.5740000000000001E-2</v>
      </c>
      <c r="AL173" s="448">
        <v>5.0712800000000001E-3</v>
      </c>
      <c r="AM173" s="95">
        <f t="shared" si="232"/>
        <v>0.14189367655288193</v>
      </c>
      <c r="AN173" s="508">
        <f t="shared" si="235"/>
        <v>0</v>
      </c>
      <c r="AO173" s="253">
        <f t="shared" si="236"/>
        <v>0</v>
      </c>
      <c r="AP173" s="402">
        <f t="shared" si="237"/>
        <v>-1</v>
      </c>
      <c r="AQ173" s="253">
        <f t="shared" si="238"/>
        <v>0</v>
      </c>
      <c r="AR173" s="253">
        <f t="shared" si="239"/>
        <v>0</v>
      </c>
      <c r="AS173" s="402">
        <f t="shared" si="240"/>
        <v>-0.73420400740020697</v>
      </c>
      <c r="AT173" s="402">
        <f t="shared" si="241"/>
        <v>0</v>
      </c>
      <c r="AU173" s="253">
        <f t="shared" si="233"/>
        <v>0</v>
      </c>
      <c r="AV173" s="253">
        <f t="shared" si="234"/>
        <v>1.4982056215697508</v>
      </c>
      <c r="AW173" s="402">
        <f>(P173-T173)/T173</f>
        <v>0</v>
      </c>
      <c r="AX173" s="253">
        <f t="shared" si="226"/>
        <v>0</v>
      </c>
      <c r="AY173" s="321">
        <v>0</v>
      </c>
      <c r="AZ173" s="253">
        <f t="shared" si="161"/>
        <v>0</v>
      </c>
      <c r="BA173" s="253">
        <f t="shared" si="162"/>
        <v>0</v>
      </c>
      <c r="BB173" s="253">
        <f t="shared" si="163"/>
        <v>-1</v>
      </c>
      <c r="BC173" s="253">
        <f t="shared" si="192"/>
        <v>0</v>
      </c>
      <c r="BD173" s="402">
        <f t="shared" si="193"/>
        <v>0</v>
      </c>
      <c r="BE173" s="95">
        <f t="shared" si="194"/>
        <v>-0.76881952806447018</v>
      </c>
      <c r="BF173" s="253">
        <f t="shared" si="244"/>
        <v>0</v>
      </c>
      <c r="BG173" s="402">
        <f t="shared" si="244"/>
        <v>0</v>
      </c>
      <c r="BH173" s="95">
        <f t="shared" si="244"/>
        <v>0.20880012009395574</v>
      </c>
      <c r="BI173" s="253">
        <f>(AF173-AJ173)/AJ173</f>
        <v>0</v>
      </c>
      <c r="BJ173" s="402">
        <f t="shared" ref="BJ173:BK176" si="245">(AG173-AK173)/AK173</f>
        <v>0</v>
      </c>
      <c r="BK173" s="85">
        <f t="shared" si="245"/>
        <v>0.33983530785127225</v>
      </c>
    </row>
    <row r="174" spans="1:63" x14ac:dyDescent="0.25">
      <c r="B174" s="81"/>
      <c r="C174" s="597" t="s">
        <v>65</v>
      </c>
      <c r="D174" s="322">
        <v>0</v>
      </c>
      <c r="E174" s="321">
        <v>0</v>
      </c>
      <c r="F174" s="7">
        <v>0</v>
      </c>
      <c r="G174" s="499">
        <v>0</v>
      </c>
      <c r="H174" s="322">
        <v>0</v>
      </c>
      <c r="I174" s="321">
        <v>0</v>
      </c>
      <c r="J174" s="7">
        <v>0</v>
      </c>
      <c r="K174" s="499">
        <v>0</v>
      </c>
      <c r="L174" s="322">
        <v>0</v>
      </c>
      <c r="M174" s="321">
        <v>0</v>
      </c>
      <c r="N174" s="7">
        <v>0</v>
      </c>
      <c r="O174" s="499">
        <v>0</v>
      </c>
      <c r="P174" s="322">
        <v>0</v>
      </c>
      <c r="Q174" s="321">
        <v>0</v>
      </c>
      <c r="R174" s="7">
        <v>0</v>
      </c>
      <c r="S174" s="499">
        <v>0</v>
      </c>
      <c r="T174" s="322">
        <v>0</v>
      </c>
      <c r="U174" s="321">
        <v>0</v>
      </c>
      <c r="V174" s="7">
        <v>0</v>
      </c>
      <c r="W174" s="499">
        <v>0</v>
      </c>
      <c r="X174" s="322">
        <v>0</v>
      </c>
      <c r="Y174" s="321">
        <v>0</v>
      </c>
      <c r="Z174" s="321">
        <v>0</v>
      </c>
      <c r="AA174" s="12">
        <v>0</v>
      </c>
      <c r="AB174" s="322">
        <v>0</v>
      </c>
      <c r="AC174" s="321">
        <v>0</v>
      </c>
      <c r="AD174" s="321">
        <v>0</v>
      </c>
      <c r="AE174" s="12">
        <v>0</v>
      </c>
      <c r="AF174" s="322">
        <v>0</v>
      </c>
      <c r="AG174" s="321">
        <v>0</v>
      </c>
      <c r="AH174" s="321">
        <v>0</v>
      </c>
      <c r="AI174" s="12">
        <v>0</v>
      </c>
      <c r="AJ174" s="322">
        <v>0</v>
      </c>
      <c r="AK174" s="321">
        <v>0</v>
      </c>
      <c r="AL174" s="321">
        <v>0</v>
      </c>
      <c r="AM174" s="6">
        <v>0</v>
      </c>
      <c r="AN174" s="321">
        <v>0</v>
      </c>
      <c r="AO174" s="321">
        <v>0</v>
      </c>
      <c r="AP174" s="6">
        <v>0</v>
      </c>
      <c r="AQ174" s="321">
        <v>0</v>
      </c>
      <c r="AR174" s="321">
        <v>0</v>
      </c>
      <c r="AS174" s="6">
        <v>0</v>
      </c>
      <c r="AT174" s="321">
        <v>0</v>
      </c>
      <c r="AU174" s="321">
        <v>0</v>
      </c>
      <c r="AV174" s="6">
        <v>0</v>
      </c>
      <c r="AW174" s="321">
        <v>0</v>
      </c>
      <c r="AX174" s="321">
        <v>0</v>
      </c>
      <c r="AY174" s="6">
        <v>0</v>
      </c>
      <c r="AZ174" s="7">
        <v>0</v>
      </c>
      <c r="BA174" s="321">
        <v>0</v>
      </c>
      <c r="BB174" s="6">
        <v>0</v>
      </c>
      <c r="BC174" s="7">
        <v>0</v>
      </c>
      <c r="BD174" s="321">
        <v>0</v>
      </c>
      <c r="BE174" s="6">
        <v>0</v>
      </c>
      <c r="BF174" s="7">
        <v>0</v>
      </c>
      <c r="BG174" s="321">
        <v>0</v>
      </c>
      <c r="BH174" s="6">
        <v>0</v>
      </c>
      <c r="BI174" s="7">
        <v>0</v>
      </c>
      <c r="BJ174" s="321">
        <v>0</v>
      </c>
      <c r="BK174" s="12">
        <v>0</v>
      </c>
    </row>
    <row r="175" spans="1:63" ht="15.75" thickBot="1" x14ac:dyDescent="0.3">
      <c r="B175" s="82"/>
      <c r="C175" s="599" t="s">
        <v>70</v>
      </c>
      <c r="D175" s="444">
        <f>SUM(D173:D174)</f>
        <v>3.5740000000000001E-2</v>
      </c>
      <c r="E175" s="450">
        <f>SUM(E173:E174)</f>
        <v>3.5740000000000001E-2</v>
      </c>
      <c r="F175" s="625">
        <f>SUM(F173:F174)</f>
        <v>0</v>
      </c>
      <c r="G175" s="631">
        <f>F175/E175</f>
        <v>0</v>
      </c>
      <c r="H175" s="444">
        <f>SUM(H173:H174)</f>
        <v>3.5740000000000001E-2</v>
      </c>
      <c r="I175" s="450">
        <f>SUM(I173:I174)</f>
        <v>3.5740000000000001E-2</v>
      </c>
      <c r="J175" s="625">
        <f>SUM(J173:J174)</f>
        <v>2.7124800000000002E-3</v>
      </c>
      <c r="K175" s="631">
        <f>J175/I175</f>
        <v>7.5894795747062122E-2</v>
      </c>
      <c r="L175" s="444">
        <f>SUM(L173:L174)</f>
        <v>3.5740000000000001E-2</v>
      </c>
      <c r="M175" s="450">
        <f>SUM(M173:M174)</f>
        <v>3.5740000000000001E-2</v>
      </c>
      <c r="N175" s="625">
        <f>SUM(N173:N174)</f>
        <v>1.0205120000000002E-2</v>
      </c>
      <c r="O175" s="631">
        <f>N175/M175</f>
        <v>0.28553777280358145</v>
      </c>
      <c r="P175" s="444">
        <f>SUM(P173:P174)</f>
        <v>3.5740000000000001E-2</v>
      </c>
      <c r="Q175" s="450">
        <f>SUM(Q173:Q174)</f>
        <v>3.5740000000000001E-2</v>
      </c>
      <c r="R175" s="625">
        <f>SUM(R173:R174)</f>
        <v>4.0849800000000002E-3</v>
      </c>
      <c r="S175" s="631">
        <f>R175/Q175</f>
        <v>0.11429714605484052</v>
      </c>
      <c r="T175" s="444">
        <f>SUM(T173:T174)</f>
        <v>3.5740000000000001E-2</v>
      </c>
      <c r="U175" s="450">
        <f>SUM(U173:U174)</f>
        <v>3.5740000000000001E-2</v>
      </c>
      <c r="V175" s="625">
        <f>SUM(V173:V174)</f>
        <v>0</v>
      </c>
      <c r="W175" s="631">
        <f>V175/U175</f>
        <v>0</v>
      </c>
      <c r="X175" s="444">
        <f>SUM(X173:X174)</f>
        <v>3.5740000000000001E-2</v>
      </c>
      <c r="Y175" s="450">
        <f>SUM(Y173:Y174)</f>
        <v>3.5740000000000001E-2</v>
      </c>
      <c r="Z175" s="450">
        <f>SUM(Z173:Z174)</f>
        <v>1.8987799999999999E-3</v>
      </c>
      <c r="AA175" s="397">
        <f>Z175/Y175</f>
        <v>5.3127588136541684E-2</v>
      </c>
      <c r="AB175" s="444">
        <f>SUM(AB173:AB174)</f>
        <v>3.5740000000000001E-2</v>
      </c>
      <c r="AC175" s="450">
        <f>SUM(AC173:AC174)</f>
        <v>3.5740000000000001E-2</v>
      </c>
      <c r="AD175" s="450">
        <f>SUM(AD173:AD174)</f>
        <v>8.2134099999999991E-3</v>
      </c>
      <c r="AE175" s="397">
        <f>AD175/AC175</f>
        <v>0.22981001678791269</v>
      </c>
      <c r="AF175" s="444">
        <f>SUM(AF173:AF174)</f>
        <v>3.5740000000000001E-2</v>
      </c>
      <c r="AG175" s="450">
        <f>SUM(AG173:AG174)</f>
        <v>3.5740000000000001E-2</v>
      </c>
      <c r="AH175" s="450">
        <f>SUM(AH173:AH174)</f>
        <v>6.79468E-3</v>
      </c>
      <c r="AI175" s="397">
        <f>AH175/AG175</f>
        <v>0.19011415780637941</v>
      </c>
      <c r="AJ175" s="444">
        <f>SUM(AJ173:AJ174)</f>
        <v>3.5740000000000001E-2</v>
      </c>
      <c r="AK175" s="450">
        <f>SUM(AK173:AK174)</f>
        <v>3.5740000000000001E-2</v>
      </c>
      <c r="AL175" s="450">
        <f>SUM(AL173:AL174)</f>
        <v>5.0712800000000001E-3</v>
      </c>
      <c r="AM175" s="879">
        <f>AL175/AK175</f>
        <v>0.14189367655288193</v>
      </c>
      <c r="AN175" s="789">
        <f t="shared" si="235"/>
        <v>0</v>
      </c>
      <c r="AO175" s="388">
        <f t="shared" si="236"/>
        <v>0</v>
      </c>
      <c r="AP175" s="455">
        <f t="shared" si="237"/>
        <v>-1</v>
      </c>
      <c r="AQ175" s="455">
        <f t="shared" si="238"/>
        <v>0</v>
      </c>
      <c r="AR175" s="388">
        <f t="shared" si="239"/>
        <v>0</v>
      </c>
      <c r="AS175" s="455">
        <f t="shared" si="240"/>
        <v>-0.73420400740020697</v>
      </c>
      <c r="AT175" s="455">
        <f t="shared" si="241"/>
        <v>0</v>
      </c>
      <c r="AU175" s="388">
        <f t="shared" si="233"/>
        <v>0</v>
      </c>
      <c r="AV175" s="388">
        <f t="shared" si="234"/>
        <v>1.4982056215697508</v>
      </c>
      <c r="AW175" s="455">
        <f>(P175-T175)/T175</f>
        <v>0</v>
      </c>
      <c r="AX175" s="388">
        <f t="shared" ref="AX175:AX183" si="246">(Q175-U175)/U175</f>
        <v>0</v>
      </c>
      <c r="AY175" s="286">
        <v>0</v>
      </c>
      <c r="AZ175" s="388">
        <f t="shared" ref="AZ175:AZ183" si="247">(T175-X175)/X175</f>
        <v>0</v>
      </c>
      <c r="BA175" s="388">
        <f t="shared" ref="BA175:BA183" si="248">(U175-Y175)/Y175</f>
        <v>0</v>
      </c>
      <c r="BB175" s="388">
        <f t="shared" ref="BB175:BB183" si="249">(V175-Z175)/Z175</f>
        <v>-1</v>
      </c>
      <c r="BC175" s="388">
        <f t="shared" si="192"/>
        <v>0</v>
      </c>
      <c r="BD175" s="455">
        <f t="shared" si="193"/>
        <v>0</v>
      </c>
      <c r="BE175" s="389">
        <f t="shared" si="194"/>
        <v>-0.76881952806447018</v>
      </c>
      <c r="BF175" s="388">
        <f t="shared" ref="BF175:BH176" si="250">(AB175-AF175)/AF175</f>
        <v>0</v>
      </c>
      <c r="BG175" s="455">
        <f t="shared" si="250"/>
        <v>0</v>
      </c>
      <c r="BH175" s="389">
        <f t="shared" si="250"/>
        <v>0.20880012009395574</v>
      </c>
      <c r="BI175" s="388">
        <f>(AF175-AJ175)/AJ175</f>
        <v>0</v>
      </c>
      <c r="BJ175" s="455">
        <f t="shared" si="245"/>
        <v>0</v>
      </c>
      <c r="BK175" s="383">
        <f t="shared" si="245"/>
        <v>0.33983530785127225</v>
      </c>
    </row>
    <row r="176" spans="1:63" x14ac:dyDescent="0.25">
      <c r="A176" s="96"/>
      <c r="B176" s="109" t="s">
        <v>21</v>
      </c>
      <c r="C176" s="596" t="s">
        <v>171</v>
      </c>
      <c r="D176" s="445">
        <f>D183+D186</f>
        <v>1</v>
      </c>
      <c r="E176" s="451">
        <f>E183+E186</f>
        <v>1</v>
      </c>
      <c r="F176" s="626">
        <f>F183+F186</f>
        <v>0.66069259000000014</v>
      </c>
      <c r="G176" s="375">
        <f>F176/E176</f>
        <v>0.66069259000000014</v>
      </c>
      <c r="H176" s="445">
        <f>H183+H186</f>
        <v>1</v>
      </c>
      <c r="I176" s="451">
        <f>I183+I186</f>
        <v>1</v>
      </c>
      <c r="J176" s="626">
        <f>J183+J186</f>
        <v>0.74683543999999991</v>
      </c>
      <c r="K176" s="375">
        <f>J176/I176</f>
        <v>0.74683543999999991</v>
      </c>
      <c r="L176" s="445">
        <f>L183+L186</f>
        <v>1</v>
      </c>
      <c r="M176" s="451">
        <f>M183+M186</f>
        <v>1</v>
      </c>
      <c r="N176" s="626">
        <f>N183+N186</f>
        <v>0.49618469000000004</v>
      </c>
      <c r="O176" s="375">
        <f>N176/M176</f>
        <v>0.49618469000000004</v>
      </c>
      <c r="P176" s="445">
        <f>P183+P186</f>
        <v>1</v>
      </c>
      <c r="Q176" s="451">
        <f>Q183+Q186</f>
        <v>1</v>
      </c>
      <c r="R176" s="626">
        <f>R183+R186</f>
        <v>0.90223900000000001</v>
      </c>
      <c r="S176" s="375">
        <f>R176/Q176</f>
        <v>0.90223900000000001</v>
      </c>
      <c r="T176" s="445">
        <f>T183+T186</f>
        <v>1</v>
      </c>
      <c r="U176" s="451">
        <f>U183+U186</f>
        <v>1</v>
      </c>
      <c r="V176" s="626">
        <f>V183+V186</f>
        <v>5.8798459999999997E-2</v>
      </c>
      <c r="W176" s="375">
        <f>V176/U176</f>
        <v>5.8798459999999997E-2</v>
      </c>
      <c r="X176" s="445">
        <f>X183+X186</f>
        <v>0.96</v>
      </c>
      <c r="Y176" s="451">
        <f>Y183+Y186</f>
        <v>0.96</v>
      </c>
      <c r="Z176" s="451">
        <f>Z183+Z186</f>
        <v>0.42023922999999996</v>
      </c>
      <c r="AA176" s="390">
        <f>Z176/Y176</f>
        <v>0.43774919791666667</v>
      </c>
      <c r="AB176" s="445">
        <f>AB183+AB186</f>
        <v>0.96</v>
      </c>
      <c r="AC176" s="451">
        <f>AC183+AC186</f>
        <v>0.96</v>
      </c>
      <c r="AD176" s="451">
        <f>AD183+AD186</f>
        <v>0.69978391999999989</v>
      </c>
      <c r="AE176" s="390">
        <f>AD176/AC176</f>
        <v>0.72894158333333325</v>
      </c>
      <c r="AF176" s="445">
        <f>AF183+AF186</f>
        <v>0.96</v>
      </c>
      <c r="AG176" s="451">
        <f>AG183+AG186</f>
        <v>0.96</v>
      </c>
      <c r="AH176" s="451">
        <f>AH183+AH186</f>
        <v>0.15924546000000001</v>
      </c>
      <c r="AI176" s="390">
        <f>AH176/AG176</f>
        <v>0.16588068750000001</v>
      </c>
      <c r="AJ176" s="445">
        <f>AJ183+AJ186</f>
        <v>0.96</v>
      </c>
      <c r="AK176" s="451">
        <f>AK183+AK186</f>
        <v>0.96</v>
      </c>
      <c r="AL176" s="451">
        <f>AL183+AL186</f>
        <v>0.1794232</v>
      </c>
      <c r="AM176" s="392">
        <f>AL176/AK176</f>
        <v>0.18689916666666667</v>
      </c>
      <c r="AN176" s="831">
        <f t="shared" si="235"/>
        <v>0</v>
      </c>
      <c r="AO176" s="376">
        <f t="shared" si="236"/>
        <v>0</v>
      </c>
      <c r="AP176" s="453">
        <f t="shared" si="237"/>
        <v>-0.11534381657088981</v>
      </c>
      <c r="AQ176" s="453">
        <f t="shared" si="238"/>
        <v>0</v>
      </c>
      <c r="AR176" s="376">
        <f t="shared" si="239"/>
        <v>0</v>
      </c>
      <c r="AS176" s="453">
        <f t="shared" si="240"/>
        <v>0.50515615465684738</v>
      </c>
      <c r="AT176" s="453">
        <f t="shared" si="241"/>
        <v>0</v>
      </c>
      <c r="AU176" s="376">
        <f t="shared" si="233"/>
        <v>0</v>
      </c>
      <c r="AV176" s="376">
        <f t="shared" si="234"/>
        <v>-0.45005182662243592</v>
      </c>
      <c r="AW176" s="453">
        <f>(P176-T176)/T176</f>
        <v>0</v>
      </c>
      <c r="AX176" s="376">
        <f t="shared" si="246"/>
        <v>0</v>
      </c>
      <c r="AY176" s="376">
        <f t="shared" ref="AY176:AY183" si="251">(R176-V176)/V176</f>
        <v>14.344602562720182</v>
      </c>
      <c r="AZ176" s="391">
        <f t="shared" si="247"/>
        <v>4.1666666666666706E-2</v>
      </c>
      <c r="BA176" s="391">
        <f t="shared" si="248"/>
        <v>4.1666666666666706E-2</v>
      </c>
      <c r="BB176" s="391">
        <f t="shared" si="249"/>
        <v>-0.86008336251710726</v>
      </c>
      <c r="BC176" s="391">
        <f t="shared" si="192"/>
        <v>0</v>
      </c>
      <c r="BD176" s="378">
        <f t="shared" si="193"/>
        <v>0</v>
      </c>
      <c r="BE176" s="392">
        <f t="shared" si="194"/>
        <v>-0.39947286871067283</v>
      </c>
      <c r="BF176" s="391">
        <f t="shared" si="250"/>
        <v>0</v>
      </c>
      <c r="BG176" s="378">
        <f t="shared" si="250"/>
        <v>0</v>
      </c>
      <c r="BH176" s="392">
        <f t="shared" si="250"/>
        <v>3.3943728128889816</v>
      </c>
      <c r="BI176" s="391">
        <f>(AF176-AJ176)/AJ176</f>
        <v>0</v>
      </c>
      <c r="BJ176" s="378">
        <f t="shared" si="245"/>
        <v>0</v>
      </c>
      <c r="BK176" s="390">
        <f t="shared" si="245"/>
        <v>-0.11245892392956985</v>
      </c>
    </row>
    <row r="177" spans="2:66" x14ac:dyDescent="0.25">
      <c r="B177" s="81"/>
      <c r="C177" s="597" t="s">
        <v>57</v>
      </c>
      <c r="D177" s="322">
        <v>0</v>
      </c>
      <c r="E177" s="321">
        <v>0</v>
      </c>
      <c r="F177" s="7">
        <v>0</v>
      </c>
      <c r="G177" s="499">
        <v>0</v>
      </c>
      <c r="H177" s="322">
        <v>0</v>
      </c>
      <c r="I177" s="321">
        <v>0</v>
      </c>
      <c r="J177" s="7">
        <v>0</v>
      </c>
      <c r="K177" s="499">
        <v>0</v>
      </c>
      <c r="L177" s="322">
        <v>0</v>
      </c>
      <c r="M177" s="321">
        <v>0</v>
      </c>
      <c r="N177" s="7">
        <v>0</v>
      </c>
      <c r="O177" s="499">
        <v>0</v>
      </c>
      <c r="P177" s="322">
        <v>0</v>
      </c>
      <c r="Q177" s="321">
        <v>0</v>
      </c>
      <c r="R177" s="7">
        <v>0</v>
      </c>
      <c r="S177" s="499">
        <v>0</v>
      </c>
      <c r="T177" s="322">
        <v>0</v>
      </c>
      <c r="U177" s="321">
        <v>0</v>
      </c>
      <c r="V177" s="7">
        <v>0</v>
      </c>
      <c r="W177" s="499">
        <v>0</v>
      </c>
      <c r="X177" s="322">
        <v>0</v>
      </c>
      <c r="Y177" s="321">
        <v>0</v>
      </c>
      <c r="Z177" s="321">
        <v>0</v>
      </c>
      <c r="AA177" s="12">
        <v>0</v>
      </c>
      <c r="AB177" s="322">
        <v>0</v>
      </c>
      <c r="AC177" s="321">
        <v>0</v>
      </c>
      <c r="AD177" s="321">
        <v>0</v>
      </c>
      <c r="AE177" s="12">
        <v>0</v>
      </c>
      <c r="AF177" s="322">
        <v>0</v>
      </c>
      <c r="AG177" s="321">
        <v>0</v>
      </c>
      <c r="AH177" s="321">
        <v>0</v>
      </c>
      <c r="AI177" s="12">
        <v>0</v>
      </c>
      <c r="AJ177" s="322">
        <v>0</v>
      </c>
      <c r="AK177" s="321">
        <v>0</v>
      </c>
      <c r="AL177" s="321">
        <v>0</v>
      </c>
      <c r="AM177" s="6">
        <v>0</v>
      </c>
      <c r="AN177" s="321">
        <v>0</v>
      </c>
      <c r="AO177" s="321">
        <v>0</v>
      </c>
      <c r="AP177" s="6">
        <v>0</v>
      </c>
      <c r="AQ177" s="321">
        <v>0</v>
      </c>
      <c r="AR177" s="321">
        <v>0</v>
      </c>
      <c r="AS177" s="6">
        <v>0</v>
      </c>
      <c r="AT177" s="321">
        <v>0</v>
      </c>
      <c r="AU177" s="321">
        <v>0</v>
      </c>
      <c r="AV177" s="6">
        <v>0</v>
      </c>
      <c r="AW177" s="321">
        <v>0</v>
      </c>
      <c r="AX177" s="321">
        <v>0</v>
      </c>
      <c r="AY177" s="6">
        <v>0</v>
      </c>
      <c r="AZ177" s="7">
        <v>0</v>
      </c>
      <c r="BA177" s="321">
        <v>0</v>
      </c>
      <c r="BB177" s="6">
        <v>0</v>
      </c>
      <c r="BC177" s="7">
        <v>0</v>
      </c>
      <c r="BD177" s="321">
        <v>0</v>
      </c>
      <c r="BE177" s="6">
        <v>0</v>
      </c>
      <c r="BF177" s="7">
        <v>0</v>
      </c>
      <c r="BG177" s="321">
        <v>0</v>
      </c>
      <c r="BH177" s="6">
        <v>0</v>
      </c>
      <c r="BI177" s="7">
        <v>0</v>
      </c>
      <c r="BJ177" s="321">
        <v>0</v>
      </c>
      <c r="BK177" s="12">
        <v>0</v>
      </c>
    </row>
    <row r="178" spans="2:66" x14ac:dyDescent="0.25">
      <c r="B178" s="81"/>
      <c r="C178" s="597" t="s">
        <v>58</v>
      </c>
      <c r="D178" s="322">
        <v>0</v>
      </c>
      <c r="E178" s="321">
        <v>0</v>
      </c>
      <c r="F178" s="7">
        <v>0</v>
      </c>
      <c r="G178" s="499">
        <v>0</v>
      </c>
      <c r="H178" s="322">
        <v>0</v>
      </c>
      <c r="I178" s="321">
        <v>0</v>
      </c>
      <c r="J178" s="7">
        <v>0</v>
      </c>
      <c r="K178" s="499">
        <v>0</v>
      </c>
      <c r="L178" s="322">
        <v>0</v>
      </c>
      <c r="M178" s="321">
        <v>0</v>
      </c>
      <c r="N178" s="7">
        <v>0</v>
      </c>
      <c r="O178" s="499">
        <v>0</v>
      </c>
      <c r="P178" s="322">
        <v>0</v>
      </c>
      <c r="Q178" s="321">
        <v>0</v>
      </c>
      <c r="R178" s="7">
        <v>0</v>
      </c>
      <c r="S178" s="499">
        <v>0</v>
      </c>
      <c r="T178" s="322">
        <v>0</v>
      </c>
      <c r="U178" s="321">
        <v>0</v>
      </c>
      <c r="V178" s="7">
        <v>0</v>
      </c>
      <c r="W178" s="499">
        <v>0</v>
      </c>
      <c r="X178" s="322">
        <v>0</v>
      </c>
      <c r="Y178" s="321">
        <v>0</v>
      </c>
      <c r="Z178" s="321">
        <v>0</v>
      </c>
      <c r="AA178" s="12">
        <v>0</v>
      </c>
      <c r="AB178" s="322">
        <v>0</v>
      </c>
      <c r="AC178" s="321">
        <v>0</v>
      </c>
      <c r="AD178" s="321">
        <v>0</v>
      </c>
      <c r="AE178" s="12">
        <v>0</v>
      </c>
      <c r="AF178" s="322">
        <v>0</v>
      </c>
      <c r="AG178" s="321">
        <v>0</v>
      </c>
      <c r="AH178" s="321">
        <v>0</v>
      </c>
      <c r="AI178" s="12">
        <v>0</v>
      </c>
      <c r="AJ178" s="322">
        <v>0</v>
      </c>
      <c r="AK178" s="321">
        <v>0</v>
      </c>
      <c r="AL178" s="321">
        <v>0</v>
      </c>
      <c r="AM178" s="6">
        <v>0</v>
      </c>
      <c r="AN178" s="321">
        <v>0</v>
      </c>
      <c r="AO178" s="321">
        <v>0</v>
      </c>
      <c r="AP178" s="6">
        <v>0</v>
      </c>
      <c r="AQ178" s="321">
        <v>0</v>
      </c>
      <c r="AR178" s="321">
        <v>0</v>
      </c>
      <c r="AS178" s="6">
        <v>0</v>
      </c>
      <c r="AT178" s="321">
        <v>0</v>
      </c>
      <c r="AU178" s="321">
        <v>0</v>
      </c>
      <c r="AV178" s="6">
        <v>0</v>
      </c>
      <c r="AW178" s="321">
        <v>0</v>
      </c>
      <c r="AX178" s="321">
        <v>0</v>
      </c>
      <c r="AY178" s="6">
        <v>0</v>
      </c>
      <c r="AZ178" s="7">
        <v>0</v>
      </c>
      <c r="BA178" s="321">
        <v>0</v>
      </c>
      <c r="BB178" s="6">
        <v>0</v>
      </c>
      <c r="BC178" s="7">
        <v>0</v>
      </c>
      <c r="BD178" s="321">
        <v>0</v>
      </c>
      <c r="BE178" s="6">
        <v>0</v>
      </c>
      <c r="BF178" s="7">
        <v>0</v>
      </c>
      <c r="BG178" s="321">
        <v>0</v>
      </c>
      <c r="BH178" s="6">
        <v>0</v>
      </c>
      <c r="BI178" s="7">
        <v>0</v>
      </c>
      <c r="BJ178" s="321">
        <v>0</v>
      </c>
      <c r="BK178" s="12">
        <v>0</v>
      </c>
    </row>
    <row r="179" spans="2:66" x14ac:dyDescent="0.25">
      <c r="B179" s="81"/>
      <c r="C179" s="597" t="s">
        <v>59</v>
      </c>
      <c r="D179" s="322">
        <v>0</v>
      </c>
      <c r="E179" s="321">
        <v>0</v>
      </c>
      <c r="F179" s="7">
        <v>0</v>
      </c>
      <c r="G179" s="499">
        <v>0</v>
      </c>
      <c r="H179" s="322">
        <v>0</v>
      </c>
      <c r="I179" s="321">
        <v>0</v>
      </c>
      <c r="J179" s="7">
        <v>0</v>
      </c>
      <c r="K179" s="499">
        <v>0</v>
      </c>
      <c r="L179" s="322">
        <v>0</v>
      </c>
      <c r="M179" s="321">
        <v>0</v>
      </c>
      <c r="N179" s="7">
        <v>0</v>
      </c>
      <c r="O179" s="499">
        <v>0</v>
      </c>
      <c r="P179" s="322">
        <v>0</v>
      </c>
      <c r="Q179" s="321">
        <v>0</v>
      </c>
      <c r="R179" s="7">
        <v>0</v>
      </c>
      <c r="S179" s="499">
        <v>0</v>
      </c>
      <c r="T179" s="322">
        <v>0</v>
      </c>
      <c r="U179" s="321">
        <v>0</v>
      </c>
      <c r="V179" s="7">
        <v>0</v>
      </c>
      <c r="W179" s="499">
        <v>0</v>
      </c>
      <c r="X179" s="322">
        <v>0</v>
      </c>
      <c r="Y179" s="321">
        <v>0</v>
      </c>
      <c r="Z179" s="321">
        <v>0</v>
      </c>
      <c r="AA179" s="12">
        <v>0</v>
      </c>
      <c r="AB179" s="322">
        <v>0</v>
      </c>
      <c r="AC179" s="321">
        <v>0</v>
      </c>
      <c r="AD179" s="321">
        <v>0</v>
      </c>
      <c r="AE179" s="12">
        <v>0</v>
      </c>
      <c r="AF179" s="322">
        <v>0</v>
      </c>
      <c r="AG179" s="321">
        <v>0</v>
      </c>
      <c r="AH179" s="321">
        <v>0</v>
      </c>
      <c r="AI179" s="12">
        <v>0</v>
      </c>
      <c r="AJ179" s="322">
        <v>0</v>
      </c>
      <c r="AK179" s="321">
        <v>0</v>
      </c>
      <c r="AL179" s="321">
        <v>0</v>
      </c>
      <c r="AM179" s="6">
        <v>0</v>
      </c>
      <c r="AN179" s="321">
        <v>0</v>
      </c>
      <c r="AO179" s="321">
        <v>0</v>
      </c>
      <c r="AP179" s="6">
        <v>0</v>
      </c>
      <c r="AQ179" s="321">
        <v>0</v>
      </c>
      <c r="AR179" s="321">
        <v>0</v>
      </c>
      <c r="AS179" s="6">
        <v>0</v>
      </c>
      <c r="AT179" s="321">
        <v>0</v>
      </c>
      <c r="AU179" s="321">
        <v>0</v>
      </c>
      <c r="AV179" s="6">
        <v>0</v>
      </c>
      <c r="AW179" s="321">
        <v>0</v>
      </c>
      <c r="AX179" s="321">
        <v>0</v>
      </c>
      <c r="AY179" s="6">
        <v>0</v>
      </c>
      <c r="AZ179" s="7">
        <v>0</v>
      </c>
      <c r="BA179" s="321">
        <v>0</v>
      </c>
      <c r="BB179" s="6">
        <v>0</v>
      </c>
      <c r="BC179" s="7">
        <v>0</v>
      </c>
      <c r="BD179" s="321">
        <v>0</v>
      </c>
      <c r="BE179" s="6">
        <v>0</v>
      </c>
      <c r="BF179" s="7">
        <v>0</v>
      </c>
      <c r="BG179" s="321">
        <v>0</v>
      </c>
      <c r="BH179" s="6">
        <v>0</v>
      </c>
      <c r="BI179" s="7">
        <v>0</v>
      </c>
      <c r="BJ179" s="321">
        <v>0</v>
      </c>
      <c r="BK179" s="12">
        <v>0</v>
      </c>
    </row>
    <row r="180" spans="2:66" x14ac:dyDescent="0.25">
      <c r="B180" s="81"/>
      <c r="C180" s="597" t="s">
        <v>60</v>
      </c>
      <c r="D180" s="322">
        <v>0</v>
      </c>
      <c r="E180" s="321">
        <v>0</v>
      </c>
      <c r="F180" s="7">
        <v>0</v>
      </c>
      <c r="G180" s="499">
        <v>0</v>
      </c>
      <c r="H180" s="322">
        <v>0</v>
      </c>
      <c r="I180" s="321">
        <v>0</v>
      </c>
      <c r="J180" s="7">
        <v>0</v>
      </c>
      <c r="K180" s="499">
        <v>0</v>
      </c>
      <c r="L180" s="322">
        <v>0</v>
      </c>
      <c r="M180" s="321">
        <v>0</v>
      </c>
      <c r="N180" s="7">
        <v>0</v>
      </c>
      <c r="O180" s="499">
        <v>0</v>
      </c>
      <c r="P180" s="322">
        <v>0</v>
      </c>
      <c r="Q180" s="321">
        <v>0</v>
      </c>
      <c r="R180" s="7">
        <v>0</v>
      </c>
      <c r="S180" s="499">
        <v>0</v>
      </c>
      <c r="T180" s="322">
        <v>0</v>
      </c>
      <c r="U180" s="321">
        <v>0</v>
      </c>
      <c r="V180" s="7">
        <v>0</v>
      </c>
      <c r="W180" s="499">
        <v>0</v>
      </c>
      <c r="X180" s="322">
        <v>0</v>
      </c>
      <c r="Y180" s="321">
        <v>0</v>
      </c>
      <c r="Z180" s="321">
        <v>0</v>
      </c>
      <c r="AA180" s="12">
        <v>0</v>
      </c>
      <c r="AB180" s="322">
        <v>0</v>
      </c>
      <c r="AC180" s="321">
        <v>0</v>
      </c>
      <c r="AD180" s="321">
        <v>0</v>
      </c>
      <c r="AE180" s="12">
        <v>0</v>
      </c>
      <c r="AF180" s="322">
        <v>0</v>
      </c>
      <c r="AG180" s="321">
        <v>0</v>
      </c>
      <c r="AH180" s="321">
        <v>0</v>
      </c>
      <c r="AI180" s="12">
        <v>0</v>
      </c>
      <c r="AJ180" s="322">
        <v>0</v>
      </c>
      <c r="AK180" s="321">
        <v>0</v>
      </c>
      <c r="AL180" s="321">
        <v>0</v>
      </c>
      <c r="AM180" s="6">
        <v>0</v>
      </c>
      <c r="AN180" s="321">
        <v>0</v>
      </c>
      <c r="AO180" s="321">
        <v>0</v>
      </c>
      <c r="AP180" s="6">
        <v>0</v>
      </c>
      <c r="AQ180" s="321">
        <v>0</v>
      </c>
      <c r="AR180" s="321">
        <v>0</v>
      </c>
      <c r="AS180" s="6">
        <v>0</v>
      </c>
      <c r="AT180" s="321">
        <v>0</v>
      </c>
      <c r="AU180" s="321">
        <v>0</v>
      </c>
      <c r="AV180" s="6">
        <v>0</v>
      </c>
      <c r="AW180" s="321">
        <v>0</v>
      </c>
      <c r="AX180" s="321">
        <v>0</v>
      </c>
      <c r="AY180" s="6">
        <v>0</v>
      </c>
      <c r="AZ180" s="7">
        <v>0</v>
      </c>
      <c r="BA180" s="321">
        <v>0</v>
      </c>
      <c r="BB180" s="6">
        <v>0</v>
      </c>
      <c r="BC180" s="7">
        <v>0</v>
      </c>
      <c r="BD180" s="321">
        <v>0</v>
      </c>
      <c r="BE180" s="6">
        <v>0</v>
      </c>
      <c r="BF180" s="7">
        <v>0</v>
      </c>
      <c r="BG180" s="321">
        <v>0</v>
      </c>
      <c r="BH180" s="6">
        <v>0</v>
      </c>
      <c r="BI180" s="7">
        <v>0</v>
      </c>
      <c r="BJ180" s="321">
        <v>0</v>
      </c>
      <c r="BK180" s="12">
        <v>0</v>
      </c>
    </row>
    <row r="181" spans="2:66" x14ac:dyDescent="0.25">
      <c r="B181" s="81"/>
      <c r="C181" s="597" t="s">
        <v>61</v>
      </c>
      <c r="D181" s="442">
        <v>1</v>
      </c>
      <c r="E181" s="448">
        <v>1</v>
      </c>
      <c r="F181" s="623">
        <v>0.66069259000000014</v>
      </c>
      <c r="G181" s="498">
        <f>F181/E181</f>
        <v>0.66069259000000014</v>
      </c>
      <c r="H181" s="442">
        <v>1</v>
      </c>
      <c r="I181" s="448">
        <v>1</v>
      </c>
      <c r="J181" s="623">
        <v>0.74683543999999991</v>
      </c>
      <c r="K181" s="498">
        <f>J181/I181</f>
        <v>0.74683543999999991</v>
      </c>
      <c r="L181" s="442">
        <v>1</v>
      </c>
      <c r="M181" s="448">
        <v>1</v>
      </c>
      <c r="N181" s="623">
        <v>0.49618469000000004</v>
      </c>
      <c r="O181" s="498">
        <v>0.72894158333333325</v>
      </c>
      <c r="P181" s="442">
        <v>1</v>
      </c>
      <c r="Q181" s="448">
        <v>1</v>
      </c>
      <c r="R181" s="623">
        <v>0.90223900000000001</v>
      </c>
      <c r="S181" s="498">
        <v>0.72894158333333325</v>
      </c>
      <c r="T181" s="442">
        <v>1</v>
      </c>
      <c r="U181" s="448">
        <v>1</v>
      </c>
      <c r="V181" s="623">
        <v>5.8798459999999997E-2</v>
      </c>
      <c r="W181" s="498">
        <v>0.72894158333333325</v>
      </c>
      <c r="X181" s="442">
        <v>0.96</v>
      </c>
      <c r="Y181" s="448">
        <v>0.96</v>
      </c>
      <c r="Z181" s="448">
        <v>0.42023922999999996</v>
      </c>
      <c r="AA181" s="85">
        <v>0.72894158333333325</v>
      </c>
      <c r="AB181" s="442">
        <v>0.96</v>
      </c>
      <c r="AC181" s="448">
        <v>0.96</v>
      </c>
      <c r="AD181" s="448">
        <v>0.69978391999999989</v>
      </c>
      <c r="AE181" s="85">
        <v>0.72894158333333325</v>
      </c>
      <c r="AF181" s="442">
        <v>0.96</v>
      </c>
      <c r="AG181" s="448">
        <v>0.96</v>
      </c>
      <c r="AH181" s="448">
        <v>0.15924546000000001</v>
      </c>
      <c r="AI181" s="85">
        <f>AH181/AG181</f>
        <v>0.16588068750000001</v>
      </c>
      <c r="AJ181" s="442">
        <v>0.96</v>
      </c>
      <c r="AK181" s="448">
        <v>0.96</v>
      </c>
      <c r="AL181" s="448">
        <v>0.1794232</v>
      </c>
      <c r="AM181" s="95">
        <f>AL181/AK181</f>
        <v>0.18689916666666667</v>
      </c>
      <c r="AN181" s="788">
        <f t="shared" si="235"/>
        <v>0</v>
      </c>
      <c r="AO181" s="253">
        <f t="shared" si="236"/>
        <v>0</v>
      </c>
      <c r="AP181" s="402">
        <f t="shared" si="237"/>
        <v>-0.11534381657088981</v>
      </c>
      <c r="AQ181" s="402">
        <f t="shared" si="238"/>
        <v>0</v>
      </c>
      <c r="AR181" s="253">
        <f t="shared" si="239"/>
        <v>0</v>
      </c>
      <c r="AS181" s="402">
        <f t="shared" si="240"/>
        <v>0.50515615465684738</v>
      </c>
      <c r="AT181" s="402">
        <f t="shared" si="241"/>
        <v>0</v>
      </c>
      <c r="AU181" s="253">
        <f t="shared" si="233"/>
        <v>0</v>
      </c>
      <c r="AV181" s="253">
        <f t="shared" si="234"/>
        <v>-0.45005182662243592</v>
      </c>
      <c r="AW181" s="402">
        <f>(P181-T181)/T181</f>
        <v>0</v>
      </c>
      <c r="AX181" s="253">
        <f t="shared" si="246"/>
        <v>0</v>
      </c>
      <c r="AY181" s="253">
        <f t="shared" si="251"/>
        <v>14.344602562720182</v>
      </c>
      <c r="AZ181" s="253">
        <f t="shared" si="247"/>
        <v>4.1666666666666706E-2</v>
      </c>
      <c r="BA181" s="253">
        <f t="shared" si="248"/>
        <v>4.1666666666666706E-2</v>
      </c>
      <c r="BB181" s="253">
        <f t="shared" si="249"/>
        <v>-0.86008336251710726</v>
      </c>
      <c r="BC181" s="253">
        <f t="shared" si="192"/>
        <v>0</v>
      </c>
      <c r="BD181" s="402">
        <f t="shared" si="193"/>
        <v>0</v>
      </c>
      <c r="BE181" s="95">
        <f t="shared" si="194"/>
        <v>-0.39947286871067283</v>
      </c>
      <c r="BF181" s="253">
        <f>(AB181-AF181)/AF181</f>
        <v>0</v>
      </c>
      <c r="BG181" s="402">
        <f>(AC181-AG181)/AG181</f>
        <v>0</v>
      </c>
      <c r="BH181" s="95">
        <f>(AD181-AH181)/AH181</f>
        <v>3.3943728128889816</v>
      </c>
      <c r="BI181" s="253">
        <f>(AF181-AJ181)/AJ181</f>
        <v>0</v>
      </c>
      <c r="BJ181" s="402">
        <f>(AG181-AK181)/AK181</f>
        <v>0</v>
      </c>
      <c r="BK181" s="85">
        <f>(AH181-AL181)/AL181</f>
        <v>-0.11245892392956985</v>
      </c>
    </row>
    <row r="182" spans="2:66" x14ac:dyDescent="0.25">
      <c r="B182" s="81"/>
      <c r="C182" s="597" t="s">
        <v>62</v>
      </c>
      <c r="D182" s="322">
        <v>0</v>
      </c>
      <c r="E182" s="321">
        <v>0</v>
      </c>
      <c r="F182" s="7">
        <v>0</v>
      </c>
      <c r="G182" s="499">
        <v>0</v>
      </c>
      <c r="H182" s="322">
        <v>0</v>
      </c>
      <c r="I182" s="321">
        <v>0</v>
      </c>
      <c r="J182" s="7">
        <v>0</v>
      </c>
      <c r="K182" s="499">
        <v>0</v>
      </c>
      <c r="L182" s="322">
        <v>0</v>
      </c>
      <c r="M182" s="321">
        <v>0</v>
      </c>
      <c r="N182" s="7">
        <v>0</v>
      </c>
      <c r="O182" s="499">
        <v>0</v>
      </c>
      <c r="P182" s="322">
        <v>0</v>
      </c>
      <c r="Q182" s="321">
        <v>0</v>
      </c>
      <c r="R182" s="7">
        <v>0</v>
      </c>
      <c r="S182" s="499">
        <v>0</v>
      </c>
      <c r="T182" s="322">
        <v>0</v>
      </c>
      <c r="U182" s="321">
        <v>0</v>
      </c>
      <c r="V182" s="7">
        <v>0</v>
      </c>
      <c r="W182" s="499">
        <v>0</v>
      </c>
      <c r="X182" s="322">
        <v>0</v>
      </c>
      <c r="Y182" s="321">
        <v>0</v>
      </c>
      <c r="Z182" s="321">
        <v>0</v>
      </c>
      <c r="AA182" s="12">
        <v>0</v>
      </c>
      <c r="AB182" s="322">
        <v>0</v>
      </c>
      <c r="AC182" s="321">
        <v>0</v>
      </c>
      <c r="AD182" s="321">
        <v>0</v>
      </c>
      <c r="AE182" s="12">
        <v>0</v>
      </c>
      <c r="AF182" s="322">
        <v>0</v>
      </c>
      <c r="AG182" s="321">
        <v>0</v>
      </c>
      <c r="AH182" s="321">
        <v>0</v>
      </c>
      <c r="AI182" s="12">
        <v>0</v>
      </c>
      <c r="AJ182" s="322">
        <v>0</v>
      </c>
      <c r="AK182" s="321">
        <v>0</v>
      </c>
      <c r="AL182" s="321">
        <v>0</v>
      </c>
      <c r="AM182" s="6">
        <v>0</v>
      </c>
      <c r="AN182" s="321">
        <v>0</v>
      </c>
      <c r="AO182" s="321">
        <v>0</v>
      </c>
      <c r="AP182" s="6">
        <v>0</v>
      </c>
      <c r="AQ182" s="321">
        <v>0</v>
      </c>
      <c r="AR182" s="321">
        <v>0</v>
      </c>
      <c r="AS182" s="6">
        <v>0</v>
      </c>
      <c r="AT182" s="321">
        <v>0</v>
      </c>
      <c r="AU182" s="321">
        <v>0</v>
      </c>
      <c r="AV182" s="6">
        <v>0</v>
      </c>
      <c r="AW182" s="321">
        <v>0</v>
      </c>
      <c r="AX182" s="321">
        <v>0</v>
      </c>
      <c r="AY182" s="6">
        <v>0</v>
      </c>
      <c r="AZ182" s="7">
        <v>0</v>
      </c>
      <c r="BA182" s="321">
        <v>0</v>
      </c>
      <c r="BB182" s="6">
        <v>0</v>
      </c>
      <c r="BC182" s="7">
        <v>0</v>
      </c>
      <c r="BD182" s="321">
        <v>0</v>
      </c>
      <c r="BE182" s="6">
        <v>0</v>
      </c>
      <c r="BF182" s="7">
        <v>0</v>
      </c>
      <c r="BG182" s="321">
        <v>0</v>
      </c>
      <c r="BH182" s="6">
        <v>0</v>
      </c>
      <c r="BI182" s="7">
        <v>0</v>
      </c>
      <c r="BJ182" s="321">
        <v>0</v>
      </c>
      <c r="BK182" s="12">
        <v>0</v>
      </c>
    </row>
    <row r="183" spans="2:66" x14ac:dyDescent="0.25">
      <c r="B183" s="81"/>
      <c r="C183" s="598" t="s">
        <v>69</v>
      </c>
      <c r="D183" s="443">
        <f>SUM(D177:D182)</f>
        <v>1</v>
      </c>
      <c r="E183" s="449">
        <f>SUM(E177:E182)</f>
        <v>1</v>
      </c>
      <c r="F183" s="624">
        <f>SUM(F177:F182)</f>
        <v>0.66069259000000014</v>
      </c>
      <c r="G183" s="628">
        <f>F183/E183</f>
        <v>0.66069259000000014</v>
      </c>
      <c r="H183" s="443">
        <f>SUM(H177:H182)</f>
        <v>1</v>
      </c>
      <c r="I183" s="449">
        <f>SUM(I177:I182)</f>
        <v>1</v>
      </c>
      <c r="J183" s="624">
        <f>SUM(J177:J182)</f>
        <v>0.74683543999999991</v>
      </c>
      <c r="K183" s="628">
        <f>J183/I183</f>
        <v>0.74683543999999991</v>
      </c>
      <c r="L183" s="443">
        <f>SUM(L177:L182)</f>
        <v>1</v>
      </c>
      <c r="M183" s="449">
        <f>SUM(M177:M182)</f>
        <v>1</v>
      </c>
      <c r="N183" s="624">
        <f>SUM(N177:N182)</f>
        <v>0.49618469000000004</v>
      </c>
      <c r="O183" s="628">
        <f>N183/M183</f>
        <v>0.49618469000000004</v>
      </c>
      <c r="P183" s="443">
        <f>SUM(P177:P182)</f>
        <v>1</v>
      </c>
      <c r="Q183" s="449">
        <f>SUM(Q177:Q182)</f>
        <v>1</v>
      </c>
      <c r="R183" s="624">
        <f>SUM(R177:R182)</f>
        <v>0.90223900000000001</v>
      </c>
      <c r="S183" s="628">
        <f>R183/Q183</f>
        <v>0.90223900000000001</v>
      </c>
      <c r="T183" s="443">
        <f>SUM(T177:T182)</f>
        <v>1</v>
      </c>
      <c r="U183" s="449">
        <f>SUM(U177:U182)</f>
        <v>1</v>
      </c>
      <c r="V183" s="624">
        <f>SUM(V177:V182)</f>
        <v>5.8798459999999997E-2</v>
      </c>
      <c r="W183" s="628">
        <f>V183/U183</f>
        <v>5.8798459999999997E-2</v>
      </c>
      <c r="X183" s="443">
        <f>SUM(X177:X182)</f>
        <v>0.96</v>
      </c>
      <c r="Y183" s="449">
        <f>SUM(Y177:Y182)</f>
        <v>0.96</v>
      </c>
      <c r="Z183" s="449">
        <f>SUM(Z177:Z182)</f>
        <v>0.42023922999999996</v>
      </c>
      <c r="AA183" s="382">
        <f>Z183/Y183</f>
        <v>0.43774919791666667</v>
      </c>
      <c r="AB183" s="443">
        <f>SUM(AB177:AB182)</f>
        <v>0.96</v>
      </c>
      <c r="AC183" s="449">
        <f>SUM(AC177:AC182)</f>
        <v>0.96</v>
      </c>
      <c r="AD183" s="449">
        <f>SUM(AD177:AD182)</f>
        <v>0.69978391999999989</v>
      </c>
      <c r="AE183" s="382">
        <f>AD183/AC183</f>
        <v>0.72894158333333325</v>
      </c>
      <c r="AF183" s="443">
        <f>SUM(AF177:AF182)</f>
        <v>0.96</v>
      </c>
      <c r="AG183" s="449">
        <f>SUM(AG177:AG182)</f>
        <v>0.96</v>
      </c>
      <c r="AH183" s="449">
        <f>SUM(AH177:AH182)</f>
        <v>0.15924546000000001</v>
      </c>
      <c r="AI183" s="382">
        <f>AH183/AG183</f>
        <v>0.16588068750000001</v>
      </c>
      <c r="AJ183" s="443">
        <f>SUM(AJ177:AJ182)</f>
        <v>0.96</v>
      </c>
      <c r="AK183" s="449">
        <f>SUM(AK177:AK182)</f>
        <v>0.96</v>
      </c>
      <c r="AL183" s="449">
        <f>SUM(AL177:AL182)</f>
        <v>0.1794232</v>
      </c>
      <c r="AM183" s="387">
        <f>AL183/AK183</f>
        <v>0.18689916666666667</v>
      </c>
      <c r="AN183" s="832">
        <f t="shared" si="235"/>
        <v>0</v>
      </c>
      <c r="AO183" s="386">
        <f t="shared" si="236"/>
        <v>0</v>
      </c>
      <c r="AP183" s="454">
        <f t="shared" si="237"/>
        <v>-0.11534381657088981</v>
      </c>
      <c r="AQ183" s="454">
        <f t="shared" si="238"/>
        <v>0</v>
      </c>
      <c r="AR183" s="386">
        <f t="shared" si="239"/>
        <v>0</v>
      </c>
      <c r="AS183" s="454">
        <f t="shared" si="240"/>
        <v>0.50515615465684738</v>
      </c>
      <c r="AT183" s="454">
        <f t="shared" si="241"/>
        <v>0</v>
      </c>
      <c r="AU183" s="386">
        <f t="shared" si="233"/>
        <v>0</v>
      </c>
      <c r="AV183" s="386">
        <f t="shared" si="234"/>
        <v>-0.45005182662243592</v>
      </c>
      <c r="AW183" s="454">
        <f>(P183-T183)/T183</f>
        <v>0</v>
      </c>
      <c r="AX183" s="386">
        <f t="shared" si="246"/>
        <v>0</v>
      </c>
      <c r="AY183" s="386">
        <f t="shared" si="251"/>
        <v>14.344602562720182</v>
      </c>
      <c r="AZ183" s="386">
        <f t="shared" si="247"/>
        <v>4.1666666666666706E-2</v>
      </c>
      <c r="BA183" s="386">
        <f t="shared" si="248"/>
        <v>4.1666666666666706E-2</v>
      </c>
      <c r="BB183" s="386">
        <f t="shared" si="249"/>
        <v>-0.86008336251710726</v>
      </c>
      <c r="BC183" s="386">
        <f t="shared" si="192"/>
        <v>0</v>
      </c>
      <c r="BD183" s="454">
        <f t="shared" si="193"/>
        <v>0</v>
      </c>
      <c r="BE183" s="387">
        <f t="shared" si="194"/>
        <v>-0.39947286871067283</v>
      </c>
      <c r="BF183" s="386">
        <f>(AB183-AF183)/AF183</f>
        <v>0</v>
      </c>
      <c r="BG183" s="454">
        <f>(AC183-AG183)/AG183</f>
        <v>0</v>
      </c>
      <c r="BH183" s="387">
        <f>(AD183-AH183)/AH183</f>
        <v>3.3943728128889816</v>
      </c>
      <c r="BI183" s="386">
        <f>(AF183-AJ183)/AJ183</f>
        <v>0</v>
      </c>
      <c r="BJ183" s="454">
        <f>(AG183-AK183)/AK183</f>
        <v>0</v>
      </c>
      <c r="BK183" s="382">
        <f>(AH183-AL183)/AL183</f>
        <v>-0.11245892392956985</v>
      </c>
    </row>
    <row r="184" spans="2:66" x14ac:dyDescent="0.25">
      <c r="B184" s="81"/>
      <c r="C184" s="597" t="s">
        <v>64</v>
      </c>
      <c r="D184" s="322">
        <v>0</v>
      </c>
      <c r="E184" s="321">
        <v>0</v>
      </c>
      <c r="F184" s="7">
        <v>0</v>
      </c>
      <c r="G184" s="499">
        <v>0</v>
      </c>
      <c r="H184" s="322">
        <v>0</v>
      </c>
      <c r="I184" s="321">
        <v>0</v>
      </c>
      <c r="J184" s="7">
        <v>0</v>
      </c>
      <c r="K184" s="499">
        <v>0</v>
      </c>
      <c r="L184" s="322">
        <v>0</v>
      </c>
      <c r="M184" s="321">
        <v>0</v>
      </c>
      <c r="N184" s="7">
        <v>0</v>
      </c>
      <c r="O184" s="499">
        <v>0</v>
      </c>
      <c r="P184" s="322">
        <v>0</v>
      </c>
      <c r="Q184" s="321">
        <v>0</v>
      </c>
      <c r="R184" s="7">
        <v>0</v>
      </c>
      <c r="S184" s="499">
        <v>0</v>
      </c>
      <c r="T184" s="322">
        <v>0</v>
      </c>
      <c r="U184" s="321">
        <v>0</v>
      </c>
      <c r="V184" s="7">
        <v>0</v>
      </c>
      <c r="W184" s="499">
        <v>0</v>
      </c>
      <c r="X184" s="322">
        <v>0</v>
      </c>
      <c r="Y184" s="321">
        <v>0</v>
      </c>
      <c r="Z184" s="321">
        <v>0</v>
      </c>
      <c r="AA184" s="12">
        <v>0</v>
      </c>
      <c r="AB184" s="322">
        <v>0</v>
      </c>
      <c r="AC184" s="321">
        <v>0</v>
      </c>
      <c r="AD184" s="321">
        <v>0</v>
      </c>
      <c r="AE184" s="12">
        <v>0</v>
      </c>
      <c r="AF184" s="322">
        <v>0</v>
      </c>
      <c r="AG184" s="321">
        <v>0</v>
      </c>
      <c r="AH184" s="321">
        <v>0</v>
      </c>
      <c r="AI184" s="12">
        <v>0</v>
      </c>
      <c r="AJ184" s="322">
        <v>0</v>
      </c>
      <c r="AK184" s="321">
        <v>0</v>
      </c>
      <c r="AL184" s="321">
        <v>0</v>
      </c>
      <c r="AM184" s="6">
        <v>0</v>
      </c>
      <c r="AN184" s="321">
        <v>0</v>
      </c>
      <c r="AO184" s="321">
        <v>0</v>
      </c>
      <c r="AP184" s="6">
        <v>0</v>
      </c>
      <c r="AQ184" s="321">
        <v>0</v>
      </c>
      <c r="AR184" s="321">
        <v>0</v>
      </c>
      <c r="AS184" s="6">
        <v>0</v>
      </c>
      <c r="AT184" s="321">
        <v>0</v>
      </c>
      <c r="AU184" s="321">
        <v>0</v>
      </c>
      <c r="AV184" s="6">
        <v>0</v>
      </c>
      <c r="AW184" s="321">
        <v>0</v>
      </c>
      <c r="AX184" s="321">
        <v>0</v>
      </c>
      <c r="AY184" s="6">
        <v>0</v>
      </c>
      <c r="AZ184" s="7">
        <v>0</v>
      </c>
      <c r="BA184" s="321">
        <v>0</v>
      </c>
      <c r="BB184" s="6">
        <v>0</v>
      </c>
      <c r="BC184" s="7">
        <v>0</v>
      </c>
      <c r="BD184" s="321">
        <v>0</v>
      </c>
      <c r="BE184" s="6">
        <v>0</v>
      </c>
      <c r="BF184" s="7">
        <v>0</v>
      </c>
      <c r="BG184" s="321">
        <v>0</v>
      </c>
      <c r="BH184" s="6">
        <v>0</v>
      </c>
      <c r="BI184" s="7">
        <v>0</v>
      </c>
      <c r="BJ184" s="321">
        <v>0</v>
      </c>
      <c r="BK184" s="12">
        <v>0</v>
      </c>
    </row>
    <row r="185" spans="2:66" x14ac:dyDescent="0.25">
      <c r="B185" s="81"/>
      <c r="C185" s="597" t="s">
        <v>65</v>
      </c>
      <c r="D185" s="322">
        <v>0</v>
      </c>
      <c r="E185" s="321">
        <v>0</v>
      </c>
      <c r="F185" s="7">
        <v>0</v>
      </c>
      <c r="G185" s="499">
        <v>0</v>
      </c>
      <c r="H185" s="322">
        <v>0</v>
      </c>
      <c r="I185" s="321">
        <v>0</v>
      </c>
      <c r="J185" s="7">
        <v>0</v>
      </c>
      <c r="K185" s="499">
        <v>0</v>
      </c>
      <c r="L185" s="322">
        <v>0</v>
      </c>
      <c r="M185" s="321">
        <v>0</v>
      </c>
      <c r="N185" s="7">
        <v>0</v>
      </c>
      <c r="O185" s="499">
        <v>0</v>
      </c>
      <c r="P185" s="322">
        <v>0</v>
      </c>
      <c r="Q185" s="321">
        <v>0</v>
      </c>
      <c r="R185" s="7">
        <v>0</v>
      </c>
      <c r="S185" s="499">
        <v>0</v>
      </c>
      <c r="T185" s="322">
        <v>0</v>
      </c>
      <c r="U185" s="321">
        <v>0</v>
      </c>
      <c r="V185" s="7">
        <v>0</v>
      </c>
      <c r="W185" s="499">
        <v>0</v>
      </c>
      <c r="X185" s="322">
        <v>0</v>
      </c>
      <c r="Y185" s="321">
        <v>0</v>
      </c>
      <c r="Z185" s="321">
        <v>0</v>
      </c>
      <c r="AA185" s="12">
        <v>0</v>
      </c>
      <c r="AB185" s="322">
        <v>0</v>
      </c>
      <c r="AC185" s="321">
        <v>0</v>
      </c>
      <c r="AD185" s="321">
        <v>0</v>
      </c>
      <c r="AE185" s="12">
        <v>0</v>
      </c>
      <c r="AF185" s="322">
        <v>0</v>
      </c>
      <c r="AG185" s="321">
        <v>0</v>
      </c>
      <c r="AH185" s="321">
        <v>0</v>
      </c>
      <c r="AI185" s="12">
        <v>0</v>
      </c>
      <c r="AJ185" s="322">
        <v>0</v>
      </c>
      <c r="AK185" s="321">
        <v>0</v>
      </c>
      <c r="AL185" s="321">
        <v>0</v>
      </c>
      <c r="AM185" s="6">
        <v>0</v>
      </c>
      <c r="AN185" s="321">
        <v>0</v>
      </c>
      <c r="AO185" s="321">
        <v>0</v>
      </c>
      <c r="AP185" s="6">
        <v>0</v>
      </c>
      <c r="AQ185" s="321">
        <v>0</v>
      </c>
      <c r="AR185" s="321">
        <v>0</v>
      </c>
      <c r="AS185" s="6">
        <v>0</v>
      </c>
      <c r="AT185" s="321">
        <v>0</v>
      </c>
      <c r="AU185" s="321">
        <v>0</v>
      </c>
      <c r="AV185" s="6">
        <v>0</v>
      </c>
      <c r="AW185" s="321">
        <v>0</v>
      </c>
      <c r="AX185" s="321">
        <v>0</v>
      </c>
      <c r="AY185" s="6">
        <v>0</v>
      </c>
      <c r="AZ185" s="7">
        <v>0</v>
      </c>
      <c r="BA185" s="321">
        <v>0</v>
      </c>
      <c r="BB185" s="6">
        <v>0</v>
      </c>
      <c r="BC185" s="7">
        <v>0</v>
      </c>
      <c r="BD185" s="321">
        <v>0</v>
      </c>
      <c r="BE185" s="6">
        <v>0</v>
      </c>
      <c r="BF185" s="7">
        <v>0</v>
      </c>
      <c r="BG185" s="321">
        <v>0</v>
      </c>
      <c r="BH185" s="6">
        <v>0</v>
      </c>
      <c r="BI185" s="7">
        <v>0</v>
      </c>
      <c r="BJ185" s="321">
        <v>0</v>
      </c>
      <c r="BK185" s="12">
        <v>0</v>
      </c>
    </row>
    <row r="186" spans="2:66" ht="15.75" thickBot="1" x14ac:dyDescent="0.3">
      <c r="B186" s="82"/>
      <c r="C186" s="599" t="s">
        <v>70</v>
      </c>
      <c r="D186" s="446">
        <v>0</v>
      </c>
      <c r="E186" s="452">
        <v>0</v>
      </c>
      <c r="F186" s="286">
        <v>0</v>
      </c>
      <c r="G186" s="560">
        <v>0</v>
      </c>
      <c r="H186" s="446">
        <v>0</v>
      </c>
      <c r="I186" s="452">
        <v>0</v>
      </c>
      <c r="J186" s="286">
        <v>0</v>
      </c>
      <c r="K186" s="560">
        <v>0</v>
      </c>
      <c r="L186" s="446">
        <v>0</v>
      </c>
      <c r="M186" s="452">
        <v>0</v>
      </c>
      <c r="N186" s="286">
        <v>0</v>
      </c>
      <c r="O186" s="560">
        <v>0</v>
      </c>
      <c r="P186" s="446">
        <v>0</v>
      </c>
      <c r="Q186" s="452">
        <v>0</v>
      </c>
      <c r="R186" s="286">
        <v>0</v>
      </c>
      <c r="S186" s="560">
        <v>0</v>
      </c>
      <c r="T186" s="446">
        <v>0</v>
      </c>
      <c r="U186" s="452">
        <v>0</v>
      </c>
      <c r="V186" s="286">
        <v>0</v>
      </c>
      <c r="W186" s="560">
        <v>0</v>
      </c>
      <c r="X186" s="446">
        <v>0</v>
      </c>
      <c r="Y186" s="452">
        <v>0</v>
      </c>
      <c r="Z186" s="452">
        <v>0</v>
      </c>
      <c r="AA186" s="119">
        <v>0</v>
      </c>
      <c r="AB186" s="446">
        <v>0</v>
      </c>
      <c r="AC186" s="452">
        <v>0</v>
      </c>
      <c r="AD186" s="452">
        <v>0</v>
      </c>
      <c r="AE186" s="119">
        <v>0</v>
      </c>
      <c r="AF186" s="446">
        <v>0</v>
      </c>
      <c r="AG186" s="452">
        <v>0</v>
      </c>
      <c r="AH186" s="452">
        <v>0</v>
      </c>
      <c r="AI186" s="119">
        <v>0</v>
      </c>
      <c r="AJ186" s="446">
        <v>0</v>
      </c>
      <c r="AK186" s="452">
        <v>0</v>
      </c>
      <c r="AL186" s="452">
        <v>0</v>
      </c>
      <c r="AM186" s="118">
        <v>0</v>
      </c>
      <c r="AN186" s="452">
        <v>0</v>
      </c>
      <c r="AO186" s="452">
        <v>0</v>
      </c>
      <c r="AP186" s="118">
        <v>0</v>
      </c>
      <c r="AQ186" s="452">
        <v>0</v>
      </c>
      <c r="AR186" s="452">
        <v>0</v>
      </c>
      <c r="AS186" s="118">
        <v>0</v>
      </c>
      <c r="AT186" s="452">
        <v>0</v>
      </c>
      <c r="AU186" s="452">
        <v>0</v>
      </c>
      <c r="AV186" s="118">
        <v>0</v>
      </c>
      <c r="AW186" s="452">
        <v>0</v>
      </c>
      <c r="AX186" s="452">
        <v>0</v>
      </c>
      <c r="AY186" s="118">
        <v>0</v>
      </c>
      <c r="AZ186" s="286">
        <v>0</v>
      </c>
      <c r="BA186" s="452">
        <v>0</v>
      </c>
      <c r="BB186" s="118">
        <v>0</v>
      </c>
      <c r="BC186" s="286">
        <v>0</v>
      </c>
      <c r="BD186" s="452">
        <v>0</v>
      </c>
      <c r="BE186" s="118">
        <v>0</v>
      </c>
      <c r="BF186" s="286">
        <v>0</v>
      </c>
      <c r="BG186" s="452">
        <v>0</v>
      </c>
      <c r="BH186" s="118">
        <v>0</v>
      </c>
      <c r="BI186" s="286">
        <v>0</v>
      </c>
      <c r="BJ186" s="452">
        <v>0</v>
      </c>
      <c r="BK186" s="119">
        <v>0</v>
      </c>
    </row>
    <row r="187" spans="2:66" x14ac:dyDescent="0.25">
      <c r="B187" s="109" t="s">
        <v>380</v>
      </c>
      <c r="C187" s="596" t="s">
        <v>171</v>
      </c>
      <c r="D187" s="525">
        <f>SUM(D188:D189)</f>
        <v>4.47E-3</v>
      </c>
      <c r="E187" s="451">
        <f>SUM(E188:E189)</f>
        <v>0.13211239999999999</v>
      </c>
      <c r="F187" s="626">
        <f>SUM(F188:F189)</f>
        <v>0.13091456000000001</v>
      </c>
      <c r="G187" s="375">
        <f>F187/E187</f>
        <v>0.99093317508424661</v>
      </c>
      <c r="H187" s="525">
        <f>SUM(H188:H189)</f>
        <v>4.47E-3</v>
      </c>
      <c r="I187" s="451">
        <f>SUM(I188:I189)</f>
        <v>0.10823417</v>
      </c>
      <c r="J187" s="626">
        <f>SUM(J188:J189)</f>
        <v>4.5803330000000003E-2</v>
      </c>
      <c r="K187" s="375">
        <f>J187/I187</f>
        <v>0.42318733538585829</v>
      </c>
      <c r="L187" s="525">
        <f>SUM(L188:L189)</f>
        <v>4.47E-3</v>
      </c>
      <c r="M187" s="451">
        <f>SUM(M188:M189)</f>
        <v>0.11269875</v>
      </c>
      <c r="N187" s="626">
        <f>SUM(N188:N189)</f>
        <v>0</v>
      </c>
      <c r="O187" s="375">
        <f>N187/M187</f>
        <v>0</v>
      </c>
      <c r="P187" s="525">
        <f>SUM(P188:P189)</f>
        <v>0</v>
      </c>
      <c r="Q187" s="451">
        <f>SUM(Q188:Q189)</f>
        <v>4.4645800000000001E-3</v>
      </c>
      <c r="R187" s="626">
        <f>SUM(R188:R189)</f>
        <v>0</v>
      </c>
      <c r="S187" s="375">
        <f>R187/Q187</f>
        <v>0</v>
      </c>
      <c r="T187" s="525">
        <f>SUM(T188:T189)</f>
        <v>0</v>
      </c>
      <c r="U187" s="451">
        <f>SUM(U188:U189)</f>
        <v>2.8275690000000003E-2</v>
      </c>
      <c r="V187" s="626">
        <f>SUM(V188:V189)</f>
        <v>0</v>
      </c>
      <c r="W187" s="375">
        <f>V187/U187</f>
        <v>0</v>
      </c>
      <c r="X187" s="577">
        <v>0</v>
      </c>
      <c r="Y187" s="578">
        <v>0</v>
      </c>
      <c r="Z187" s="576">
        <v>0</v>
      </c>
      <c r="AA187" s="546">
        <v>0</v>
      </c>
      <c r="AB187" s="577">
        <v>0</v>
      </c>
      <c r="AC187" s="578">
        <v>0</v>
      </c>
      <c r="AD187" s="576">
        <v>0</v>
      </c>
      <c r="AE187" s="546">
        <v>0</v>
      </c>
      <c r="AF187" s="577">
        <v>0</v>
      </c>
      <c r="AG187" s="578">
        <v>0</v>
      </c>
      <c r="AH187" s="576">
        <v>0</v>
      </c>
      <c r="AI187" s="546">
        <v>0</v>
      </c>
      <c r="AJ187" s="577">
        <v>0</v>
      </c>
      <c r="AK187" s="576">
        <v>0</v>
      </c>
      <c r="AL187" s="576">
        <v>0</v>
      </c>
      <c r="AM187" s="578">
        <v>0</v>
      </c>
      <c r="AN187" s="577">
        <f t="shared" si="235"/>
        <v>0</v>
      </c>
      <c r="AO187" s="376">
        <f t="shared" si="236"/>
        <v>0.22061637281461099</v>
      </c>
      <c r="AP187" s="576">
        <f t="shared" si="237"/>
        <v>1.8581886950140962</v>
      </c>
      <c r="AQ187" s="578">
        <f t="shared" si="238"/>
        <v>0</v>
      </c>
      <c r="AR187" s="376">
        <f t="shared" si="239"/>
        <v>-3.9615168757417413E-2</v>
      </c>
      <c r="AS187" s="576">
        <v>0</v>
      </c>
      <c r="AT187" s="578">
        <v>0</v>
      </c>
      <c r="AU187" s="376">
        <f t="shared" si="233"/>
        <v>24.242855990933077</v>
      </c>
      <c r="AV187" s="578">
        <v>0</v>
      </c>
      <c r="AW187" s="576">
        <v>0</v>
      </c>
      <c r="AX187" s="578">
        <v>0</v>
      </c>
      <c r="AY187" s="578">
        <v>0</v>
      </c>
      <c r="AZ187" s="578">
        <v>0</v>
      </c>
      <c r="BA187" s="578">
        <v>0</v>
      </c>
      <c r="BB187" s="578">
        <v>0</v>
      </c>
      <c r="BC187" s="578">
        <v>0</v>
      </c>
      <c r="BD187" s="578">
        <v>0</v>
      </c>
      <c r="BE187" s="578">
        <v>0</v>
      </c>
      <c r="BF187" s="576">
        <v>0</v>
      </c>
      <c r="BG187" s="578">
        <v>0</v>
      </c>
      <c r="BH187" s="576">
        <v>0</v>
      </c>
      <c r="BI187" s="578">
        <v>0</v>
      </c>
      <c r="BJ187" s="578">
        <v>0</v>
      </c>
      <c r="BK187" s="546">
        <v>0</v>
      </c>
    </row>
    <row r="188" spans="2:66" x14ac:dyDescent="0.25">
      <c r="B188" s="81"/>
      <c r="C188" s="597" t="s">
        <v>58</v>
      </c>
      <c r="D188" s="9">
        <v>0</v>
      </c>
      <c r="E188" s="7">
        <v>0</v>
      </c>
      <c r="F188" s="321">
        <v>1.0785299999999999E-2</v>
      </c>
      <c r="G188" s="499">
        <v>0</v>
      </c>
      <c r="H188" s="9">
        <v>0</v>
      </c>
      <c r="I188" s="7">
        <v>0</v>
      </c>
      <c r="J188" s="321">
        <v>5.0063699999999996E-3</v>
      </c>
      <c r="K188" s="499">
        <v>0</v>
      </c>
      <c r="L188" s="9">
        <v>0</v>
      </c>
      <c r="M188" s="7">
        <v>0</v>
      </c>
      <c r="N188" s="321">
        <v>0</v>
      </c>
      <c r="O188" s="499">
        <v>0</v>
      </c>
      <c r="P188" s="9">
        <v>0</v>
      </c>
      <c r="Q188" s="7">
        <v>0</v>
      </c>
      <c r="R188" s="321">
        <v>0</v>
      </c>
      <c r="S188" s="499">
        <v>0</v>
      </c>
      <c r="T188" s="9">
        <v>0</v>
      </c>
      <c r="U188" s="321">
        <v>5.7492899999999998E-3</v>
      </c>
      <c r="V188" s="7">
        <v>0</v>
      </c>
      <c r="W188" s="498">
        <f>V188/U188</f>
        <v>0</v>
      </c>
      <c r="X188" s="9">
        <v>0</v>
      </c>
      <c r="Y188" s="7">
        <v>0</v>
      </c>
      <c r="Z188" s="321">
        <v>0</v>
      </c>
      <c r="AA188" s="499">
        <v>0</v>
      </c>
      <c r="AB188" s="9">
        <v>0</v>
      </c>
      <c r="AC188" s="7">
        <v>0</v>
      </c>
      <c r="AD188" s="321">
        <v>0</v>
      </c>
      <c r="AE188" s="499">
        <v>0</v>
      </c>
      <c r="AF188" s="9">
        <v>0</v>
      </c>
      <c r="AG188" s="7">
        <v>0</v>
      </c>
      <c r="AH188" s="321">
        <v>0</v>
      </c>
      <c r="AI188" s="499">
        <v>0</v>
      </c>
      <c r="AJ188" s="9">
        <v>0</v>
      </c>
      <c r="AK188" s="321">
        <v>0</v>
      </c>
      <c r="AL188" s="321">
        <v>0</v>
      </c>
      <c r="AM188" s="7">
        <v>0</v>
      </c>
      <c r="AN188" s="321">
        <v>0</v>
      </c>
      <c r="AO188" s="321">
        <v>0</v>
      </c>
      <c r="AP188" s="7">
        <f t="shared" si="237"/>
        <v>1.1543154021776258</v>
      </c>
      <c r="AQ188" s="7">
        <v>0</v>
      </c>
      <c r="AR188" s="7">
        <v>0</v>
      </c>
      <c r="AS188" s="7">
        <v>0</v>
      </c>
      <c r="AT188" s="7">
        <v>0</v>
      </c>
      <c r="AU188" s="7">
        <v>0</v>
      </c>
      <c r="AV188" s="7">
        <v>0</v>
      </c>
      <c r="AW188" s="321">
        <v>0</v>
      </c>
      <c r="AX188" s="253">
        <f t="shared" ref="AX188:AX190" si="252">(Q188-U188)/U188</f>
        <v>-1</v>
      </c>
      <c r="AY188" s="7">
        <v>0</v>
      </c>
      <c r="AZ188" s="7">
        <v>0</v>
      </c>
      <c r="BA188" s="7">
        <v>0</v>
      </c>
      <c r="BB188" s="7">
        <v>0</v>
      </c>
      <c r="BC188" s="7">
        <v>0</v>
      </c>
      <c r="BD188" s="7">
        <v>0</v>
      </c>
      <c r="BE188" s="7">
        <v>0</v>
      </c>
      <c r="BF188" s="321">
        <v>0</v>
      </c>
      <c r="BG188" s="7">
        <v>0</v>
      </c>
      <c r="BH188" s="321">
        <v>0</v>
      </c>
      <c r="BI188" s="7">
        <v>0</v>
      </c>
      <c r="BJ188" s="7">
        <v>0</v>
      </c>
      <c r="BK188" s="499">
        <v>0</v>
      </c>
    </row>
    <row r="189" spans="2:66" x14ac:dyDescent="0.25">
      <c r="B189" s="81"/>
      <c r="C189" s="597" t="s">
        <v>61</v>
      </c>
      <c r="D189" s="9">
        <v>4.47E-3</v>
      </c>
      <c r="E189" s="321">
        <v>0.13211239999999999</v>
      </c>
      <c r="F189" s="7">
        <v>0.12012926</v>
      </c>
      <c r="G189" s="498">
        <v>0.72894158333333325</v>
      </c>
      <c r="H189" s="9">
        <v>4.47E-3</v>
      </c>
      <c r="I189" s="321">
        <v>0.10823417</v>
      </c>
      <c r="J189" s="7">
        <v>4.079696E-2</v>
      </c>
      <c r="K189" s="498">
        <v>0.72894158333333325</v>
      </c>
      <c r="L189" s="9">
        <v>4.47E-3</v>
      </c>
      <c r="M189" s="321">
        <v>0.11269875</v>
      </c>
      <c r="N189" s="7">
        <v>0</v>
      </c>
      <c r="O189" s="498">
        <v>0.72894158333333325</v>
      </c>
      <c r="P189" s="9">
        <v>0</v>
      </c>
      <c r="Q189" s="321">
        <v>4.4645800000000001E-3</v>
      </c>
      <c r="R189" s="7">
        <v>0</v>
      </c>
      <c r="S189" s="498">
        <f>R189/Q189</f>
        <v>0</v>
      </c>
      <c r="T189" s="9">
        <v>0</v>
      </c>
      <c r="U189" s="321">
        <v>2.2526400000000002E-2</v>
      </c>
      <c r="V189" s="7">
        <v>0</v>
      </c>
      <c r="W189" s="498">
        <f>V189/U189</f>
        <v>0</v>
      </c>
      <c r="X189" s="9">
        <v>0</v>
      </c>
      <c r="Y189" s="7">
        <v>0</v>
      </c>
      <c r="Z189" s="321">
        <v>0</v>
      </c>
      <c r="AA189" s="499">
        <v>0</v>
      </c>
      <c r="AB189" s="9">
        <v>0</v>
      </c>
      <c r="AC189" s="7">
        <v>0</v>
      </c>
      <c r="AD189" s="321">
        <v>0</v>
      </c>
      <c r="AE189" s="499">
        <v>0</v>
      </c>
      <c r="AF189" s="9">
        <v>0</v>
      </c>
      <c r="AG189" s="7">
        <v>0</v>
      </c>
      <c r="AH189" s="321">
        <v>0</v>
      </c>
      <c r="AI189" s="499">
        <v>0</v>
      </c>
      <c r="AJ189" s="9">
        <v>0</v>
      </c>
      <c r="AK189" s="321">
        <v>0</v>
      </c>
      <c r="AL189" s="321">
        <v>0</v>
      </c>
      <c r="AM189" s="7">
        <v>0</v>
      </c>
      <c r="AN189" s="9">
        <f t="shared" si="235"/>
        <v>0</v>
      </c>
      <c r="AO189" s="253">
        <f t="shared" si="236"/>
        <v>0.22061637281461099</v>
      </c>
      <c r="AP189" s="7">
        <f t="shared" si="237"/>
        <v>1.944564006729913</v>
      </c>
      <c r="AQ189" s="7">
        <f t="shared" si="238"/>
        <v>0</v>
      </c>
      <c r="AR189" s="253">
        <f t="shared" si="239"/>
        <v>-3.9615168757417413E-2</v>
      </c>
      <c r="AS189" s="7">
        <v>0</v>
      </c>
      <c r="AT189" s="7">
        <v>0</v>
      </c>
      <c r="AU189" s="253">
        <f t="shared" si="233"/>
        <v>24.242855990933077</v>
      </c>
      <c r="AV189" s="7">
        <v>0</v>
      </c>
      <c r="AW189" s="321">
        <v>0</v>
      </c>
      <c r="AX189" s="253">
        <f t="shared" si="252"/>
        <v>-0.80180676894665814</v>
      </c>
      <c r="AY189" s="7">
        <v>0</v>
      </c>
      <c r="AZ189" s="7">
        <v>0</v>
      </c>
      <c r="BA189" s="7">
        <v>0</v>
      </c>
      <c r="BB189" s="7">
        <v>0</v>
      </c>
      <c r="BC189" s="7">
        <v>0</v>
      </c>
      <c r="BD189" s="7">
        <v>0</v>
      </c>
      <c r="BE189" s="7">
        <v>0</v>
      </c>
      <c r="BF189" s="321">
        <v>0</v>
      </c>
      <c r="BG189" s="7">
        <v>0</v>
      </c>
      <c r="BH189" s="321">
        <v>0</v>
      </c>
      <c r="BI189" s="7">
        <v>0</v>
      </c>
      <c r="BJ189" s="7">
        <v>0</v>
      </c>
      <c r="BK189" s="499">
        <v>0</v>
      </c>
    </row>
    <row r="190" spans="2:66" ht="15.75" thickBot="1" x14ac:dyDescent="0.3">
      <c r="B190" s="82"/>
      <c r="C190" s="599" t="s">
        <v>69</v>
      </c>
      <c r="D190" s="523">
        <f>SUM(D188:D189)</f>
        <v>4.47E-3</v>
      </c>
      <c r="E190" s="450">
        <f>SUM(E188:E189)</f>
        <v>0.13211239999999999</v>
      </c>
      <c r="F190" s="625">
        <f>SUM(F188:F189)</f>
        <v>0.13091456000000001</v>
      </c>
      <c r="G190" s="556">
        <f>F190/E190</f>
        <v>0.99093317508424661</v>
      </c>
      <c r="H190" s="523">
        <f>SUM(H188:H189)</f>
        <v>4.47E-3</v>
      </c>
      <c r="I190" s="450">
        <f>SUM(I188:I189)</f>
        <v>0.10823417</v>
      </c>
      <c r="J190" s="625">
        <f>SUM(J188:J189)</f>
        <v>4.5803330000000003E-2</v>
      </c>
      <c r="K190" s="556">
        <f>J190/I190</f>
        <v>0.42318733538585829</v>
      </c>
      <c r="L190" s="523">
        <f>SUM(L188:L189)</f>
        <v>4.47E-3</v>
      </c>
      <c r="M190" s="450">
        <f>SUM(M188:M189)</f>
        <v>0.11269875</v>
      </c>
      <c r="N190" s="625">
        <f>SUM(N188:N189)</f>
        <v>0</v>
      </c>
      <c r="O190" s="556">
        <f>N190/M190</f>
        <v>0</v>
      </c>
      <c r="P190" s="523">
        <f>SUM(P188:P189)</f>
        <v>0</v>
      </c>
      <c r="Q190" s="450">
        <f>SUM(Q188:Q189)</f>
        <v>4.4645800000000001E-3</v>
      </c>
      <c r="R190" s="625">
        <f>SUM(R188:R189)</f>
        <v>0</v>
      </c>
      <c r="S190" s="556">
        <f>R190/Q190</f>
        <v>0</v>
      </c>
      <c r="T190" s="523">
        <f>SUM(T188:T189)</f>
        <v>0</v>
      </c>
      <c r="U190" s="450">
        <f>SUM(U188:U189)</f>
        <v>2.8275690000000003E-2</v>
      </c>
      <c r="V190" s="625">
        <f>SUM(V188:V189)</f>
        <v>0</v>
      </c>
      <c r="W190" s="556">
        <f>V190/U190</f>
        <v>0</v>
      </c>
      <c r="X190" s="117">
        <v>0</v>
      </c>
      <c r="Y190" s="286">
        <v>0</v>
      </c>
      <c r="Z190" s="452">
        <v>0</v>
      </c>
      <c r="AA190" s="560">
        <v>0</v>
      </c>
      <c r="AB190" s="117">
        <v>0</v>
      </c>
      <c r="AC190" s="286">
        <v>0</v>
      </c>
      <c r="AD190" s="452">
        <v>0</v>
      </c>
      <c r="AE190" s="560">
        <v>0</v>
      </c>
      <c r="AF190" s="117">
        <v>0</v>
      </c>
      <c r="AG190" s="286">
        <v>0</v>
      </c>
      <c r="AH190" s="452">
        <v>0</v>
      </c>
      <c r="AI190" s="560">
        <v>0</v>
      </c>
      <c r="AJ190" s="117">
        <v>0</v>
      </c>
      <c r="AK190" s="452">
        <v>0</v>
      </c>
      <c r="AL190" s="452">
        <v>0</v>
      </c>
      <c r="AM190" s="286">
        <v>0</v>
      </c>
      <c r="AN190" s="446">
        <f t="shared" si="235"/>
        <v>0</v>
      </c>
      <c r="AO190" s="388">
        <f t="shared" si="236"/>
        <v>0.22061637281461099</v>
      </c>
      <c r="AP190" s="286">
        <f t="shared" si="237"/>
        <v>1.8581886950140962</v>
      </c>
      <c r="AQ190" s="452">
        <f t="shared" si="238"/>
        <v>0</v>
      </c>
      <c r="AR190" s="388">
        <f t="shared" si="239"/>
        <v>-3.9615168757417413E-2</v>
      </c>
      <c r="AS190" s="286">
        <v>0</v>
      </c>
      <c r="AT190" s="452">
        <v>0</v>
      </c>
      <c r="AU190" s="388">
        <f t="shared" si="233"/>
        <v>24.242855990933077</v>
      </c>
      <c r="AV190" s="452">
        <v>0</v>
      </c>
      <c r="AW190" s="452">
        <v>0</v>
      </c>
      <c r="AX190" s="388">
        <f t="shared" si="252"/>
        <v>-0.84210535622649707</v>
      </c>
      <c r="AY190" s="452">
        <v>0</v>
      </c>
      <c r="AZ190" s="286">
        <v>0</v>
      </c>
      <c r="BA190" s="286">
        <v>0</v>
      </c>
      <c r="BB190" s="286">
        <v>0</v>
      </c>
      <c r="BC190" s="286">
        <v>0</v>
      </c>
      <c r="BD190" s="286">
        <v>0</v>
      </c>
      <c r="BE190" s="286">
        <v>0</v>
      </c>
      <c r="BF190" s="452">
        <v>0</v>
      </c>
      <c r="BG190" s="286">
        <v>0</v>
      </c>
      <c r="BH190" s="452">
        <v>0</v>
      </c>
      <c r="BI190" s="286">
        <v>0</v>
      </c>
      <c r="BJ190" s="286">
        <v>0</v>
      </c>
      <c r="BK190" s="560">
        <v>0</v>
      </c>
    </row>
    <row r="191" spans="2:66" x14ac:dyDescent="0.25">
      <c r="B191" s="700" t="s">
        <v>361</v>
      </c>
      <c r="AG191" s="41"/>
      <c r="AH191" s="41"/>
      <c r="BM191" s="40"/>
      <c r="BN191" s="40"/>
    </row>
    <row r="192" spans="2:66" x14ac:dyDescent="0.25">
      <c r="B192" s="700" t="s">
        <v>360</v>
      </c>
    </row>
    <row r="193" spans="4:30" x14ac:dyDescent="0.25">
      <c r="D193" s="96"/>
      <c r="E193" s="96"/>
      <c r="F193" s="96"/>
      <c r="H193" s="96"/>
      <c r="I193" s="96"/>
      <c r="J193" s="96"/>
      <c r="L193" s="96"/>
      <c r="M193" s="96"/>
      <c r="N193" s="96"/>
      <c r="P193" s="96"/>
      <c r="Q193" s="96"/>
      <c r="R193" s="96"/>
      <c r="T193" s="96"/>
      <c r="U193" s="96"/>
      <c r="V193" s="96"/>
      <c r="X193" s="96"/>
      <c r="Y193" s="96"/>
      <c r="Z193" s="96"/>
      <c r="AB193" s="96"/>
      <c r="AC193" s="96"/>
      <c r="AD193" s="96"/>
    </row>
  </sheetData>
  <mergeCells count="160">
    <mergeCell ref="AN5:BK5"/>
    <mergeCell ref="BM6:BM7"/>
    <mergeCell ref="BL5:BT5"/>
    <mergeCell ref="D5:G5"/>
    <mergeCell ref="D6:D7"/>
    <mergeCell ref="E6:E7"/>
    <mergeCell ref="F6:F7"/>
    <mergeCell ref="G6:G7"/>
    <mergeCell ref="D34:G34"/>
    <mergeCell ref="H5:K5"/>
    <mergeCell ref="P5:S5"/>
    <mergeCell ref="AT6:AT7"/>
    <mergeCell ref="AU6:AU7"/>
    <mergeCell ref="AV6:AV7"/>
    <mergeCell ref="AB5:AE5"/>
    <mergeCell ref="AD6:AD7"/>
    <mergeCell ref="AE6:AE7"/>
    <mergeCell ref="AJ5:AM5"/>
    <mergeCell ref="AJ6:AJ7"/>
    <mergeCell ref="AH6:AH7"/>
    <mergeCell ref="R6:R7"/>
    <mergeCell ref="L34:O34"/>
    <mergeCell ref="AF5:AI5"/>
    <mergeCell ref="BA6:BA7"/>
    <mergeCell ref="S35:S36"/>
    <mergeCell ref="L35:L36"/>
    <mergeCell ref="M35:M36"/>
    <mergeCell ref="N35:N36"/>
    <mergeCell ref="O35:O36"/>
    <mergeCell ref="AN6:AN7"/>
    <mergeCell ref="AO6:AO7"/>
    <mergeCell ref="AP6:AP7"/>
    <mergeCell ref="AN34:BK34"/>
    <mergeCell ref="AP35:AP36"/>
    <mergeCell ref="AQ35:AQ36"/>
    <mergeCell ref="AR35:AR36"/>
    <mergeCell ref="AS35:AS36"/>
    <mergeCell ref="AI6:AI7"/>
    <mergeCell ref="AL6:AL7"/>
    <mergeCell ref="AK6:AK7"/>
    <mergeCell ref="AM6:AM7"/>
    <mergeCell ref="AG6:AG7"/>
    <mergeCell ref="AF6:AF7"/>
    <mergeCell ref="AB6:AB7"/>
    <mergeCell ref="AC6:AC7"/>
    <mergeCell ref="AQ6:AQ7"/>
    <mergeCell ref="AR6:AR7"/>
    <mergeCell ref="AS6:AS7"/>
    <mergeCell ref="B9:C9"/>
    <mergeCell ref="B23:C23"/>
    <mergeCell ref="B8:C8"/>
    <mergeCell ref="P34:S34"/>
    <mergeCell ref="AC35:AC36"/>
    <mergeCell ref="AD35:AD36"/>
    <mergeCell ref="AE35:AE36"/>
    <mergeCell ref="AN35:AN36"/>
    <mergeCell ref="AO35:AO36"/>
    <mergeCell ref="B35:C35"/>
    <mergeCell ref="P35:P36"/>
    <mergeCell ref="Q35:Q36"/>
    <mergeCell ref="X35:X36"/>
    <mergeCell ref="Y35:Y36"/>
    <mergeCell ref="Z35:Z36"/>
    <mergeCell ref="AA35:AA36"/>
    <mergeCell ref="R35:R36"/>
    <mergeCell ref="D35:D36"/>
    <mergeCell ref="E35:E36"/>
    <mergeCell ref="F35:F36"/>
    <mergeCell ref="G35:G36"/>
    <mergeCell ref="I35:I36"/>
    <mergeCell ref="J35:J36"/>
    <mergeCell ref="K35:K36"/>
    <mergeCell ref="B5:C5"/>
    <mergeCell ref="B6:C6"/>
    <mergeCell ref="S6:S7"/>
    <mergeCell ref="X5:AA5"/>
    <mergeCell ref="X6:X7"/>
    <mergeCell ref="Y6:Y7"/>
    <mergeCell ref="Z6:Z7"/>
    <mergeCell ref="AA6:AA7"/>
    <mergeCell ref="T5:W5"/>
    <mergeCell ref="L5:O5"/>
    <mergeCell ref="L6:L7"/>
    <mergeCell ref="M6:M7"/>
    <mergeCell ref="N6:N7"/>
    <mergeCell ref="O6:O7"/>
    <mergeCell ref="T6:T7"/>
    <mergeCell ref="U6:U7"/>
    <mergeCell ref="V6:V7"/>
    <mergeCell ref="W6:W7"/>
    <mergeCell ref="I6:I7"/>
    <mergeCell ref="J6:J7"/>
    <mergeCell ref="K6:K7"/>
    <mergeCell ref="H6:H7"/>
    <mergeCell ref="P6:P7"/>
    <mergeCell ref="Q6:Q7"/>
    <mergeCell ref="B142:C142"/>
    <mergeCell ref="AM35:AM36"/>
    <mergeCell ref="B38:C38"/>
    <mergeCell ref="AL35:AL36"/>
    <mergeCell ref="B37:C37"/>
    <mergeCell ref="B34:C34"/>
    <mergeCell ref="AB34:AE34"/>
    <mergeCell ref="AF34:AI34"/>
    <mergeCell ref="AJ34:AM34"/>
    <mergeCell ref="AH35:AH36"/>
    <mergeCell ref="AI35:AI36"/>
    <mergeCell ref="AJ35:AJ36"/>
    <mergeCell ref="AK35:AK36"/>
    <mergeCell ref="T34:W34"/>
    <mergeCell ref="T35:T36"/>
    <mergeCell ref="U35:U36"/>
    <mergeCell ref="V35:V36"/>
    <mergeCell ref="W35:W36"/>
    <mergeCell ref="X34:AA34"/>
    <mergeCell ref="AB35:AB36"/>
    <mergeCell ref="AF35:AF36"/>
    <mergeCell ref="AG35:AG36"/>
    <mergeCell ref="H34:K34"/>
    <mergeCell ref="H35:H36"/>
    <mergeCell ref="BB6:BB7"/>
    <mergeCell ref="AW35:AW36"/>
    <mergeCell ref="BA35:BA36"/>
    <mergeCell ref="BB35:BB36"/>
    <mergeCell ref="AT35:AT36"/>
    <mergeCell ref="AU35:AU36"/>
    <mergeCell ref="AV35:AV36"/>
    <mergeCell ref="AZ6:AZ7"/>
    <mergeCell ref="AZ35:AZ36"/>
    <mergeCell ref="AX6:AX7"/>
    <mergeCell ref="AY6:AY7"/>
    <mergeCell ref="AX35:AX36"/>
    <mergeCell ref="AY35:AY36"/>
    <mergeCell ref="AW6:AW7"/>
    <mergeCell ref="BC6:BC7"/>
    <mergeCell ref="BD6:BD7"/>
    <mergeCell ref="BF35:BF36"/>
    <mergeCell ref="BC35:BC36"/>
    <mergeCell ref="BD35:BD36"/>
    <mergeCell ref="BR6:BR7"/>
    <mergeCell ref="BS6:BS7"/>
    <mergeCell ref="BG35:BG36"/>
    <mergeCell ref="BE6:BE7"/>
    <mergeCell ref="BE35:BE36"/>
    <mergeCell ref="BK35:BK36"/>
    <mergeCell ref="BT6:BT7"/>
    <mergeCell ref="BK6:BK7"/>
    <mergeCell ref="BJ6:BJ7"/>
    <mergeCell ref="BJ35:BJ36"/>
    <mergeCell ref="BF6:BF7"/>
    <mergeCell ref="BI6:BI7"/>
    <mergeCell ref="BG6:BG7"/>
    <mergeCell ref="BH6:BH7"/>
    <mergeCell ref="BQ6:BQ7"/>
    <mergeCell ref="BP6:BP7"/>
    <mergeCell ref="BO6:BO7"/>
    <mergeCell ref="BL6:BL7"/>
    <mergeCell ref="BI35:BI36"/>
    <mergeCell ref="BN6:BN7"/>
    <mergeCell ref="BH35:BH3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K52"/>
  <sheetViews>
    <sheetView workbookViewId="0">
      <pane xSplit="2" ySplit="6" topLeftCell="C7" activePane="bottomRight" state="frozen"/>
      <selection pane="topRight" activeCell="C1" sqref="C1"/>
      <selection pane="bottomLeft" activeCell="A7" sqref="A7"/>
      <selection pane="bottomRight" activeCell="D1" sqref="D1"/>
    </sheetView>
  </sheetViews>
  <sheetFormatPr baseColWidth="10" defaultRowHeight="15" x14ac:dyDescent="0.25"/>
  <cols>
    <col min="1" max="1" width="3.85546875" customWidth="1"/>
    <col min="2" max="2" width="53.28515625" customWidth="1"/>
    <col min="3" max="3" width="15.42578125" customWidth="1"/>
    <col min="4" max="4" width="15.140625" customWidth="1"/>
    <col min="5" max="5" width="14.42578125" customWidth="1"/>
    <col min="6" max="6" width="12.7109375" customWidth="1"/>
    <col min="7" max="7" width="15.42578125" customWidth="1"/>
    <col min="8" max="8" width="15.140625" customWidth="1"/>
    <col min="9" max="9" width="14.42578125" customWidth="1"/>
    <col min="10" max="10" width="12.7109375" customWidth="1"/>
    <col min="11" max="11" width="15.42578125" customWidth="1"/>
    <col min="12" max="12" width="15.140625" customWidth="1"/>
    <col min="13" max="13" width="14.42578125" customWidth="1"/>
    <col min="14" max="14" width="12.7109375" customWidth="1"/>
    <col min="15" max="15" width="15.42578125" customWidth="1"/>
    <col min="16" max="16" width="15.140625" customWidth="1"/>
    <col min="17" max="17" width="14.42578125" customWidth="1"/>
    <col min="18" max="18" width="12.7109375" customWidth="1"/>
    <col min="19" max="19" width="14.7109375" customWidth="1"/>
    <col min="20" max="20" width="14" customWidth="1"/>
    <col min="21" max="21" width="14.28515625" customWidth="1"/>
    <col min="22" max="22" width="15" customWidth="1"/>
    <col min="23" max="23" width="14.42578125" customWidth="1"/>
    <col min="24" max="24" width="15.28515625" customWidth="1"/>
    <col min="25" max="25" width="14.5703125" customWidth="1"/>
    <col min="26" max="26" width="10.42578125" bestFit="1" customWidth="1"/>
    <col min="27" max="27" width="12.5703125" customWidth="1"/>
    <col min="28" max="28" width="14" customWidth="1"/>
    <col min="29" max="29" width="13.85546875" customWidth="1"/>
    <col min="30" max="30" width="10.42578125" bestFit="1" customWidth="1"/>
    <col min="31" max="31" width="12.5703125" customWidth="1"/>
    <col min="32" max="32" width="14" customWidth="1"/>
    <col min="33" max="33" width="13.85546875" customWidth="1"/>
    <col min="34" max="34" width="10.42578125" bestFit="1" customWidth="1"/>
    <col min="35" max="35" width="9.5703125" customWidth="1"/>
    <col min="36" max="36" width="11.5703125" customWidth="1"/>
    <col min="37" max="37" width="14.7109375" customWidth="1"/>
    <col min="38" max="38" width="11.7109375" customWidth="1"/>
    <col min="39" max="39" width="11.85546875" bestFit="1" customWidth="1"/>
    <col min="40" max="40" width="11.85546875" customWidth="1"/>
    <col min="41" max="41" width="11.85546875" bestFit="1" customWidth="1"/>
    <col min="42" max="45" width="9.5703125" bestFit="1" customWidth="1"/>
    <col min="46" max="46" width="10.28515625" customWidth="1"/>
    <col min="47" max="49" width="9.5703125" bestFit="1" customWidth="1"/>
    <col min="50" max="51" width="9.5703125" customWidth="1"/>
    <col min="52" max="55" width="9.5703125" bestFit="1" customWidth="1"/>
  </cols>
  <sheetData>
    <row r="1" spans="1:63" ht="66" customHeight="1" x14ac:dyDescent="0.25">
      <c r="C1" s="3"/>
      <c r="D1" s="3"/>
      <c r="E1" s="3"/>
      <c r="F1" s="531"/>
      <c r="H1" s="531"/>
      <c r="I1" s="531"/>
      <c r="J1" s="531"/>
      <c r="L1" s="531"/>
      <c r="M1" s="531"/>
      <c r="N1" s="531"/>
      <c r="P1" s="531"/>
      <c r="Q1" s="531"/>
      <c r="R1" s="531"/>
      <c r="S1" s="531"/>
      <c r="T1" s="531"/>
      <c r="U1" s="531"/>
      <c r="W1" s="531"/>
      <c r="X1" s="531"/>
      <c r="Y1" s="531"/>
      <c r="AI1" s="531"/>
      <c r="AJ1" s="531"/>
      <c r="AK1" s="531"/>
    </row>
    <row r="2" spans="1:63" ht="17.100000000000001" customHeight="1" x14ac:dyDescent="0.25">
      <c r="C2" s="531"/>
      <c r="D2" s="531"/>
      <c r="E2" s="531"/>
      <c r="F2" s="531"/>
      <c r="G2" s="531"/>
      <c r="H2" s="531"/>
      <c r="I2" s="531"/>
      <c r="J2" s="531"/>
      <c r="K2" s="531"/>
      <c r="L2" s="531"/>
      <c r="M2" s="531"/>
      <c r="N2" s="531"/>
      <c r="O2" s="531"/>
      <c r="P2" s="531"/>
      <c r="Q2" s="531"/>
      <c r="R2" s="531"/>
      <c r="S2" s="531"/>
      <c r="T2" s="531"/>
      <c r="U2" s="531"/>
      <c r="W2" s="531"/>
      <c r="X2" s="531"/>
      <c r="Y2" s="531"/>
      <c r="AA2" s="531"/>
      <c r="AB2" s="531"/>
      <c r="AC2" s="531"/>
      <c r="AE2" s="531"/>
      <c r="AF2" s="531"/>
      <c r="AG2" s="531"/>
      <c r="AI2" s="531"/>
      <c r="AJ2" s="531"/>
      <c r="AK2" s="531"/>
    </row>
    <row r="3" spans="1:63" x14ac:dyDescent="0.25">
      <c r="B3" s="1" t="s">
        <v>223</v>
      </c>
      <c r="D3" s="531"/>
      <c r="E3" s="531"/>
      <c r="F3" s="531"/>
      <c r="H3" s="531"/>
      <c r="I3" s="531"/>
      <c r="J3" s="531"/>
      <c r="L3" s="531"/>
      <c r="M3" s="531"/>
      <c r="N3" s="531"/>
      <c r="P3" s="531"/>
      <c r="Q3" s="531"/>
      <c r="R3" s="531"/>
      <c r="S3" s="531"/>
      <c r="T3" s="531"/>
      <c r="U3" s="531"/>
      <c r="V3" s="3"/>
      <c r="W3" s="531"/>
      <c r="X3" s="531"/>
      <c r="Y3" s="531"/>
      <c r="AA3" s="531"/>
      <c r="AB3" s="531"/>
      <c r="AC3" s="531"/>
      <c r="AE3" s="531"/>
      <c r="AF3" s="531"/>
      <c r="AG3" s="531"/>
      <c r="AI3" s="531"/>
      <c r="AJ3" s="531"/>
      <c r="AK3" s="531"/>
    </row>
    <row r="4" spans="1:63" ht="15.75" thickBot="1" x14ac:dyDescent="0.3">
      <c r="B4" s="167" t="s">
        <v>136</v>
      </c>
      <c r="C4" s="887"/>
      <c r="D4" s="887"/>
      <c r="E4" s="887"/>
      <c r="F4" s="166"/>
      <c r="G4" s="166"/>
      <c r="H4" s="166"/>
      <c r="I4" s="166"/>
      <c r="J4" s="166"/>
      <c r="K4" s="166"/>
      <c r="L4" s="166"/>
      <c r="M4" s="166"/>
      <c r="N4" s="166"/>
      <c r="O4" s="166"/>
      <c r="P4" s="166"/>
      <c r="Q4" s="166"/>
      <c r="R4" s="166"/>
      <c r="S4" s="166"/>
      <c r="T4" s="166"/>
      <c r="U4" s="166"/>
      <c r="V4" s="166"/>
      <c r="W4" s="166"/>
      <c r="X4" s="166"/>
      <c r="Y4" s="166"/>
      <c r="Z4" s="166"/>
      <c r="AA4" s="531"/>
      <c r="AB4" s="531"/>
      <c r="AC4" s="531"/>
      <c r="AD4" s="4"/>
      <c r="AE4" s="531"/>
      <c r="AF4" s="531"/>
      <c r="AG4" s="531"/>
      <c r="AH4" s="4"/>
      <c r="AI4" s="4"/>
      <c r="AJ4" s="4"/>
      <c r="AK4" s="4"/>
      <c r="AL4" s="4"/>
      <c r="AM4" s="4"/>
      <c r="AN4" s="4"/>
      <c r="AP4" s="4"/>
      <c r="AQ4" s="4"/>
      <c r="AS4" s="4"/>
      <c r="AT4" s="4"/>
      <c r="AV4" s="4"/>
      <c r="AW4" s="4"/>
      <c r="AY4" s="10"/>
    </row>
    <row r="5" spans="1:63" ht="14.25" customHeight="1" thickBot="1" x14ac:dyDescent="0.3">
      <c r="B5" s="892" t="s">
        <v>47</v>
      </c>
      <c r="C5" s="898" t="s">
        <v>493</v>
      </c>
      <c r="D5" s="899"/>
      <c r="E5" s="899"/>
      <c r="F5" s="900"/>
      <c r="G5" s="898">
        <v>2024</v>
      </c>
      <c r="H5" s="899"/>
      <c r="I5" s="899"/>
      <c r="J5" s="900"/>
      <c r="K5" s="898">
        <v>2023</v>
      </c>
      <c r="L5" s="899"/>
      <c r="M5" s="899"/>
      <c r="N5" s="900"/>
      <c r="O5" s="894">
        <v>2022</v>
      </c>
      <c r="P5" s="895"/>
      <c r="Q5" s="895"/>
      <c r="R5" s="896"/>
      <c r="S5" s="894">
        <v>2021</v>
      </c>
      <c r="T5" s="895"/>
      <c r="U5" s="895"/>
      <c r="V5" s="896"/>
      <c r="W5" s="894">
        <v>2020</v>
      </c>
      <c r="X5" s="895"/>
      <c r="Y5" s="895"/>
      <c r="Z5" s="896"/>
      <c r="AA5" s="894">
        <v>2019</v>
      </c>
      <c r="AB5" s="895"/>
      <c r="AC5" s="895"/>
      <c r="AD5" s="896"/>
      <c r="AE5" s="894">
        <v>2018</v>
      </c>
      <c r="AF5" s="895"/>
      <c r="AG5" s="895"/>
      <c r="AH5" s="896"/>
      <c r="AI5" s="894">
        <v>2017</v>
      </c>
      <c r="AJ5" s="895"/>
      <c r="AK5" s="895"/>
      <c r="AL5" s="897"/>
      <c r="AM5" s="888" t="s">
        <v>209</v>
      </c>
      <c r="AN5" s="889"/>
      <c r="AO5" s="889"/>
      <c r="AP5" s="889"/>
      <c r="AQ5" s="889"/>
      <c r="AR5" s="889"/>
      <c r="AS5" s="889"/>
      <c r="AT5" s="889"/>
      <c r="AU5" s="889"/>
      <c r="AV5" s="889"/>
      <c r="AW5" s="889"/>
      <c r="AX5" s="889"/>
      <c r="AY5" s="889"/>
      <c r="AZ5" s="889"/>
      <c r="BA5" s="889"/>
      <c r="BB5" s="889"/>
      <c r="BC5" s="889"/>
      <c r="BD5" s="889"/>
      <c r="BE5" s="889"/>
      <c r="BF5" s="889"/>
      <c r="BG5" s="889"/>
      <c r="BH5" s="890"/>
      <c r="BI5" s="890"/>
      <c r="BJ5" s="891"/>
    </row>
    <row r="6" spans="1:63" ht="55.5" customHeight="1" thickBot="1" x14ac:dyDescent="0.3">
      <c r="B6" s="893"/>
      <c r="C6" s="168" t="s">
        <v>48</v>
      </c>
      <c r="D6" s="169" t="s">
        <v>49</v>
      </c>
      <c r="E6" s="169" t="s">
        <v>50</v>
      </c>
      <c r="F6" s="170" t="s">
        <v>148</v>
      </c>
      <c r="G6" s="168" t="s">
        <v>51</v>
      </c>
      <c r="H6" s="169" t="s">
        <v>52</v>
      </c>
      <c r="I6" s="169" t="s">
        <v>53</v>
      </c>
      <c r="J6" s="170" t="s">
        <v>149</v>
      </c>
      <c r="K6" s="168" t="s">
        <v>54</v>
      </c>
      <c r="L6" s="169" t="s">
        <v>55</v>
      </c>
      <c r="M6" s="169" t="s">
        <v>56</v>
      </c>
      <c r="N6" s="170" t="s">
        <v>150</v>
      </c>
      <c r="O6" s="168" t="s">
        <v>178</v>
      </c>
      <c r="P6" s="169" t="s">
        <v>179</v>
      </c>
      <c r="Q6" s="169" t="s">
        <v>180</v>
      </c>
      <c r="R6" s="170" t="s">
        <v>181</v>
      </c>
      <c r="S6" s="168" t="s">
        <v>231</v>
      </c>
      <c r="T6" s="169" t="s">
        <v>232</v>
      </c>
      <c r="U6" s="169" t="s">
        <v>233</v>
      </c>
      <c r="V6" s="170" t="s">
        <v>282</v>
      </c>
      <c r="W6" s="168" t="s">
        <v>289</v>
      </c>
      <c r="X6" s="169" t="s">
        <v>290</v>
      </c>
      <c r="Y6" s="169" t="s">
        <v>291</v>
      </c>
      <c r="Z6" s="459" t="s">
        <v>302</v>
      </c>
      <c r="AA6" s="168" t="s">
        <v>386</v>
      </c>
      <c r="AB6" s="169" t="s">
        <v>387</v>
      </c>
      <c r="AC6" s="169" t="s">
        <v>388</v>
      </c>
      <c r="AD6" s="459" t="s">
        <v>389</v>
      </c>
      <c r="AE6" s="168" t="s">
        <v>416</v>
      </c>
      <c r="AF6" s="169" t="s">
        <v>417</v>
      </c>
      <c r="AG6" s="169" t="s">
        <v>418</v>
      </c>
      <c r="AH6" s="459" t="s">
        <v>419</v>
      </c>
      <c r="AI6" s="168" t="s">
        <v>518</v>
      </c>
      <c r="AJ6" s="169" t="s">
        <v>519</v>
      </c>
      <c r="AK6" s="169" t="s">
        <v>520</v>
      </c>
      <c r="AL6" s="459" t="s">
        <v>521</v>
      </c>
      <c r="AM6" s="765" t="s">
        <v>494</v>
      </c>
      <c r="AN6" s="764" t="s">
        <v>495</v>
      </c>
      <c r="AO6" s="766" t="s">
        <v>496</v>
      </c>
      <c r="AP6" s="765" t="s">
        <v>497</v>
      </c>
      <c r="AQ6" s="764" t="s">
        <v>498</v>
      </c>
      <c r="AR6" s="766" t="s">
        <v>499</v>
      </c>
      <c r="AS6" s="765" t="s">
        <v>500</v>
      </c>
      <c r="AT6" s="764" t="s">
        <v>501</v>
      </c>
      <c r="AU6" s="766" t="s">
        <v>502</v>
      </c>
      <c r="AV6" s="765" t="s">
        <v>503</v>
      </c>
      <c r="AW6" s="764" t="s">
        <v>504</v>
      </c>
      <c r="AX6" s="766" t="s">
        <v>505</v>
      </c>
      <c r="AY6" s="765" t="s">
        <v>506</v>
      </c>
      <c r="AZ6" s="764" t="s">
        <v>507</v>
      </c>
      <c r="BA6" s="766" t="s">
        <v>508</v>
      </c>
      <c r="BB6" s="765" t="s">
        <v>509</v>
      </c>
      <c r="BC6" s="764" t="s">
        <v>510</v>
      </c>
      <c r="BD6" s="766" t="s">
        <v>511</v>
      </c>
      <c r="BE6" s="765" t="s">
        <v>512</v>
      </c>
      <c r="BF6" s="764" t="s">
        <v>513</v>
      </c>
      <c r="BG6" s="766" t="s">
        <v>514</v>
      </c>
      <c r="BH6" s="763" t="s">
        <v>515</v>
      </c>
      <c r="BI6" s="764" t="s">
        <v>516</v>
      </c>
      <c r="BJ6" s="766" t="s">
        <v>517</v>
      </c>
    </row>
    <row r="7" spans="1:63" x14ac:dyDescent="0.25">
      <c r="A7" s="96"/>
      <c r="B7" s="86" t="s">
        <v>67</v>
      </c>
      <c r="C7" s="160">
        <f>C14+C17</f>
        <v>19655.327236919999</v>
      </c>
      <c r="D7" s="161">
        <f>D14+D17</f>
        <v>21319.040500470001</v>
      </c>
      <c r="E7" s="161">
        <f>E14+E17</f>
        <v>16390.50727563</v>
      </c>
      <c r="F7" s="171">
        <f t="shared" ref="F7:F15" si="0">E7/D7</f>
        <v>0.76882011998938948</v>
      </c>
      <c r="G7" s="160">
        <f>G14+G17</f>
        <v>19682.642161015887</v>
      </c>
      <c r="H7" s="161">
        <f>H14+H17</f>
        <v>21009.109572519999</v>
      </c>
      <c r="I7" s="161">
        <f>I14+I17</f>
        <v>14384.81943037</v>
      </c>
      <c r="J7" s="171">
        <f t="shared" ref="J7:J15" si="1">I7/H7</f>
        <v>0.68469438843735686</v>
      </c>
      <c r="K7" s="160">
        <f>K14+K17</f>
        <v>19679.475409001887</v>
      </c>
      <c r="L7" s="161">
        <f>L14+L17</f>
        <v>22281.178451873595</v>
      </c>
      <c r="M7" s="161">
        <f>M14+M17</f>
        <v>12481.758970641888</v>
      </c>
      <c r="N7" s="171">
        <f t="shared" ref="N7:N15" si="2">M7/L7</f>
        <v>0.56019294480325443</v>
      </c>
      <c r="O7" s="160">
        <f>O14+O17</f>
        <v>14205.183685069998</v>
      </c>
      <c r="P7" s="161">
        <f>P14+P17</f>
        <v>16162.790987150001</v>
      </c>
      <c r="Q7" s="161">
        <f>Q14+Q17</f>
        <v>9637.8175726575901</v>
      </c>
      <c r="R7" s="171">
        <f t="shared" ref="R7:R15" si="3">Q7/P7</f>
        <v>0.59629661611784757</v>
      </c>
      <c r="S7" s="160">
        <f>S14+S17</f>
        <v>12842.542943187747</v>
      </c>
      <c r="T7" s="161">
        <f>T14+T17</f>
        <v>13314.768056827748</v>
      </c>
      <c r="U7" s="161">
        <f>U14+U17</f>
        <v>8293.581198177746</v>
      </c>
      <c r="V7" s="171">
        <f t="shared" ref="V7:V28" si="4">U7/T7</f>
        <v>0.62288589352668733</v>
      </c>
      <c r="W7" s="160">
        <f>W14+W17</f>
        <v>7410.7227716362577</v>
      </c>
      <c r="X7" s="161">
        <f>X14+X17</f>
        <v>7454.2254500562576</v>
      </c>
      <c r="Y7" s="161">
        <f>Y14+Y17</f>
        <v>3830.9395616362585</v>
      </c>
      <c r="Z7" s="171">
        <f t="shared" ref="Z7:Z28" si="5">Y7/X7</f>
        <v>0.5139285881952157</v>
      </c>
      <c r="AA7" s="160">
        <f>AA14+AA17</f>
        <v>7387.3770119164046</v>
      </c>
      <c r="AB7" s="161">
        <f>AB14+AB17</f>
        <v>7412.5894954664054</v>
      </c>
      <c r="AC7" s="161">
        <f>AC14+AC17</f>
        <v>3742.5358417864063</v>
      </c>
      <c r="AD7" s="171">
        <f t="shared" ref="AD7:AD28" si="6">AC7/AB7</f>
        <v>0.5048891273522389</v>
      </c>
      <c r="AE7" s="160">
        <f>AE14+AE17</f>
        <v>7370.5801948795388</v>
      </c>
      <c r="AF7" s="161">
        <f>AF14+AF17</f>
        <v>7316.6444408195393</v>
      </c>
      <c r="AG7" s="161">
        <f>AG14+AG17</f>
        <v>3346.4440506595388</v>
      </c>
      <c r="AH7" s="171">
        <f t="shared" ref="AH7:AH18" si="7">AG7/AF7</f>
        <v>0.4573741525541048</v>
      </c>
      <c r="AI7" s="160">
        <f>AI14+AI17</f>
        <v>6762.7689591000008</v>
      </c>
      <c r="AJ7" s="161">
        <f>AJ14+AJ17</f>
        <v>6779.3537062099995</v>
      </c>
      <c r="AK7" s="161">
        <f>AK14+AK17</f>
        <v>3073.1509963799999</v>
      </c>
      <c r="AL7" s="173">
        <f t="shared" ref="AL7:AL18" si="8">AK7/AJ7</f>
        <v>0.45331031976764141</v>
      </c>
      <c r="AM7" s="172">
        <f>(C7-G7)/G7</f>
        <v>-1.3877671438842262E-3</v>
      </c>
      <c r="AN7" s="173">
        <f>(D7-H7)/H7</f>
        <v>1.475221626505257E-2</v>
      </c>
      <c r="AO7" s="171">
        <f>(E7-I7)/I7</f>
        <v>0.13943086703093985</v>
      </c>
      <c r="AP7" s="172">
        <f>(G7-K7)/K7</f>
        <v>1.6091648523066767E-4</v>
      </c>
      <c r="AQ7" s="173">
        <f>(H7-L7)/L7</f>
        <v>-5.7091633734778019E-2</v>
      </c>
      <c r="AR7" s="171">
        <f>(I7-M7)/M7</f>
        <v>0.15246732966116919</v>
      </c>
      <c r="AS7" s="172">
        <f>(K7-O7)/O7</f>
        <v>0.38537282201324191</v>
      </c>
      <c r="AT7" s="173">
        <f>(L7-P7)/P7</f>
        <v>0.37854770686497963</v>
      </c>
      <c r="AU7" s="171">
        <f>(M7-Q7)/Q7</f>
        <v>0.29508147218438086</v>
      </c>
      <c r="AV7" s="172">
        <f>(O7-S7)/S7</f>
        <v>0.10610365469753448</v>
      </c>
      <c r="AW7" s="173">
        <f t="shared" ref="AW7:AX22" si="9">(P7-T7)/T7</f>
        <v>0.21389955259955135</v>
      </c>
      <c r="AX7" s="171">
        <f t="shared" si="9"/>
        <v>0.16208153538970568</v>
      </c>
      <c r="AY7" s="172">
        <f t="shared" ref="AY7:AY16" si="10">(S7-W7)/W7</f>
        <v>0.73296766576415406</v>
      </c>
      <c r="AZ7" s="173">
        <f t="shared" ref="AZ7:BA22" si="11">(T7-X7)/X7</f>
        <v>0.78620409941146341</v>
      </c>
      <c r="BA7" s="171">
        <f t="shared" si="11"/>
        <v>1.164894816204153</v>
      </c>
      <c r="BB7" s="172">
        <f>(W7-AA7)/AA7</f>
        <v>3.1602231322693498E-3</v>
      </c>
      <c r="BC7" s="173">
        <f>(X7-AB7)/AB7</f>
        <v>5.6169243710739742E-3</v>
      </c>
      <c r="BD7" s="171">
        <f>(Y7-AC7)/AC7</f>
        <v>2.3621342209418871E-2</v>
      </c>
      <c r="BE7" s="172">
        <f t="shared" ref="BE7:BG18" si="12">(AA7-AE7)/AE7</f>
        <v>2.2789002483868028E-3</v>
      </c>
      <c r="BF7" s="173">
        <f t="shared" si="12"/>
        <v>1.3113259148085546E-2</v>
      </c>
      <c r="BG7" s="171">
        <f t="shared" si="12"/>
        <v>0.11836199414384448</v>
      </c>
      <c r="BH7" s="173">
        <f t="shared" ref="BH7:BJ8" si="13">(AE7-AI7)/AI7</f>
        <v>8.9876090615466836E-2</v>
      </c>
      <c r="BI7" s="173">
        <f t="shared" si="13"/>
        <v>7.9253975805595261E-2</v>
      </c>
      <c r="BJ7" s="171">
        <f t="shared" si="13"/>
        <v>8.8929263352651014E-2</v>
      </c>
      <c r="BK7" s="3"/>
    </row>
    <row r="8" spans="1:63" x14ac:dyDescent="0.25">
      <c r="A8" s="174"/>
      <c r="B8" s="76" t="s">
        <v>57</v>
      </c>
      <c r="C8" s="9">
        <v>814.51898000000006</v>
      </c>
      <c r="D8" s="6">
        <v>876.32026192000001</v>
      </c>
      <c r="E8" s="6">
        <v>861.44544427000005</v>
      </c>
      <c r="F8" s="85">
        <f t="shared" si="0"/>
        <v>0.98302582024360641</v>
      </c>
      <c r="G8" s="9">
        <v>808.10140000000001</v>
      </c>
      <c r="H8" s="6">
        <v>799.44615673999999</v>
      </c>
      <c r="I8" s="6">
        <v>763.86212155999988</v>
      </c>
      <c r="J8" s="85">
        <f t="shared" si="1"/>
        <v>0.95548914097591575</v>
      </c>
      <c r="K8" s="9">
        <v>790.09618</v>
      </c>
      <c r="L8" s="6">
        <v>794.67879938999999</v>
      </c>
      <c r="M8" s="6">
        <v>684.0875665599998</v>
      </c>
      <c r="N8" s="85">
        <f t="shared" si="2"/>
        <v>0.86083530488684146</v>
      </c>
      <c r="O8" s="9">
        <v>753.90935999999999</v>
      </c>
      <c r="P8" s="6">
        <v>754.60734871999978</v>
      </c>
      <c r="Q8" s="6">
        <v>653.66877840000029</v>
      </c>
      <c r="R8" s="85">
        <f t="shared" si="3"/>
        <v>0.86623696351325463</v>
      </c>
      <c r="S8" s="9">
        <v>673.38955999999996</v>
      </c>
      <c r="T8" s="6">
        <v>680.60122945000001</v>
      </c>
      <c r="U8" s="6">
        <v>638.91381498999999</v>
      </c>
      <c r="V8" s="85">
        <f t="shared" si="4"/>
        <v>0.9387491343592077</v>
      </c>
      <c r="W8" s="9">
        <v>625.80871000000002</v>
      </c>
      <c r="X8" s="6">
        <v>636.09274067999991</v>
      </c>
      <c r="Y8" s="6">
        <v>609.90263200999982</v>
      </c>
      <c r="Z8" s="85">
        <f t="shared" si="5"/>
        <v>0.958826587704802</v>
      </c>
      <c r="AA8" s="9">
        <v>625.80871000000002</v>
      </c>
      <c r="AB8" s="6">
        <v>640.29504083999996</v>
      </c>
      <c r="AC8" s="6">
        <v>593.61041783999997</v>
      </c>
      <c r="AD8" s="85">
        <f t="shared" si="6"/>
        <v>0.92708888868051409</v>
      </c>
      <c r="AE8" s="9">
        <v>621.00834999999995</v>
      </c>
      <c r="AF8" s="6">
        <v>623.78990369000007</v>
      </c>
      <c r="AG8" s="6">
        <v>566.36706991999995</v>
      </c>
      <c r="AH8" s="85">
        <f t="shared" si="7"/>
        <v>0.9079452337552788</v>
      </c>
      <c r="AI8" s="9">
        <v>584.75833</v>
      </c>
      <c r="AJ8" s="6">
        <v>584.67938862999995</v>
      </c>
      <c r="AK8" s="6">
        <v>545.94739826999989</v>
      </c>
      <c r="AL8" s="95">
        <f t="shared" si="8"/>
        <v>0.93375516374751044</v>
      </c>
      <c r="AM8" s="508">
        <f t="shared" ref="AM8:AM43" si="14">(C8-G8)/G8</f>
        <v>7.9415528793788052E-3</v>
      </c>
      <c r="AN8" s="95">
        <f t="shared" ref="AN8:AN43" si="15">(D8-H8)/H8</f>
        <v>9.6159202883004682E-2</v>
      </c>
      <c r="AO8" s="85">
        <f t="shared" ref="AO8:AO43" si="16">(E8-I8)/I8</f>
        <v>0.12774991710638867</v>
      </c>
      <c r="AP8" s="508">
        <f t="shared" ref="AP8:AP43" si="17">(G8-K8)/K8</f>
        <v>2.2788643276316065E-2</v>
      </c>
      <c r="AQ8" s="95">
        <f t="shared" ref="AQ8:AQ43" si="18">(H8-L8)/L8</f>
        <v>5.9990997037538294E-3</v>
      </c>
      <c r="AR8" s="85">
        <f t="shared" ref="AR8:AR43" si="19">(I8-M8)/M8</f>
        <v>0.11661453723118242</v>
      </c>
      <c r="AS8" s="508">
        <f t="shared" ref="AS8:AS43" si="20">(K8-O8)/O8</f>
        <v>4.7998900026921025E-2</v>
      </c>
      <c r="AT8" s="95">
        <f t="shared" ref="AT8:AT43" si="21">(L8-P8)/P8</f>
        <v>5.3102385946772558E-2</v>
      </c>
      <c r="AU8" s="85">
        <f t="shared" ref="AU8:AU43" si="22">(M8-Q8)/Q8</f>
        <v>4.653547662847881E-2</v>
      </c>
      <c r="AV8" s="508">
        <f t="shared" ref="AV8:AX43" si="23">(O8-S8)/S8</f>
        <v>0.11957387637551144</v>
      </c>
      <c r="AW8" s="95">
        <f t="shared" si="9"/>
        <v>0.10873638786959698</v>
      </c>
      <c r="AX8" s="85">
        <f t="shared" si="9"/>
        <v>2.3093824337217125E-2</v>
      </c>
      <c r="AY8" s="508">
        <f t="shared" si="10"/>
        <v>7.6030980776857424E-2</v>
      </c>
      <c r="AZ8" s="95">
        <f t="shared" si="11"/>
        <v>6.9971697401261565E-2</v>
      </c>
      <c r="BA8" s="85">
        <f t="shared" si="11"/>
        <v>4.7566908974291014E-2</v>
      </c>
      <c r="BB8" s="508">
        <f t="shared" ref="BB8:BB39" si="24">(W8-AA8)/AA8</f>
        <v>0</v>
      </c>
      <c r="BC8" s="95">
        <f t="shared" ref="BC8:BC39" si="25">(X8-AB8)/AB8</f>
        <v>-6.5630684168458851E-3</v>
      </c>
      <c r="BD8" s="85">
        <f t="shared" ref="BD8:BD39" si="26">(Y8-AC8)/AC8</f>
        <v>2.7445970758537476E-2</v>
      </c>
      <c r="BE8" s="508">
        <f t="shared" si="12"/>
        <v>7.7299443719236133E-3</v>
      </c>
      <c r="BF8" s="95">
        <f>(AB8-AF8)/AF8</f>
        <v>2.6459449010579544E-2</v>
      </c>
      <c r="BG8" s="85">
        <f>(AC8-AG8)/AG8</f>
        <v>4.8101927825443973E-2</v>
      </c>
      <c r="BH8" s="95">
        <f t="shared" si="13"/>
        <v>6.1991455512912401E-2</v>
      </c>
      <c r="BI8" s="95">
        <f t="shared" si="13"/>
        <v>6.6892241834695929E-2</v>
      </c>
      <c r="BJ8" s="85">
        <f t="shared" si="13"/>
        <v>3.7402269366437105E-2</v>
      </c>
    </row>
    <row r="9" spans="1:63" x14ac:dyDescent="0.25">
      <c r="A9" s="174"/>
      <c r="B9" s="76" t="s">
        <v>58</v>
      </c>
      <c r="C9" s="9">
        <v>438.77008000000001</v>
      </c>
      <c r="D9" s="6">
        <v>478.80205153000003</v>
      </c>
      <c r="E9" s="6">
        <v>447.72403692</v>
      </c>
      <c r="F9" s="85">
        <f t="shared" si="0"/>
        <v>0.93509214400671214</v>
      </c>
      <c r="G9" s="9">
        <v>426.56449000000003</v>
      </c>
      <c r="H9" s="6">
        <v>467.89080814000005</v>
      </c>
      <c r="I9" s="6">
        <v>412.29287079999983</v>
      </c>
      <c r="J9" s="85">
        <f t="shared" si="1"/>
        <v>0.88117326441821342</v>
      </c>
      <c r="K9" s="9">
        <v>414.97482000000002</v>
      </c>
      <c r="L9" s="6">
        <v>452.29695749000007</v>
      </c>
      <c r="M9" s="6">
        <v>412.79936864999985</v>
      </c>
      <c r="N9" s="85">
        <f t="shared" si="2"/>
        <v>0.91267332626071562</v>
      </c>
      <c r="O9" s="9">
        <v>363.38580000000002</v>
      </c>
      <c r="P9" s="6">
        <v>374.04916080999999</v>
      </c>
      <c r="Q9" s="6">
        <v>346.12819994000023</v>
      </c>
      <c r="R9" s="85">
        <f t="shared" si="3"/>
        <v>0.92535483622116088</v>
      </c>
      <c r="S9" s="9">
        <v>335.72232000000002</v>
      </c>
      <c r="T9" s="6">
        <v>364.96744928999993</v>
      </c>
      <c r="U9" s="6">
        <v>305.03942351000001</v>
      </c>
      <c r="V9" s="85">
        <f t="shared" si="4"/>
        <v>0.83579898454894364</v>
      </c>
      <c r="W9" s="9">
        <v>268.39120000000003</v>
      </c>
      <c r="X9" s="6">
        <v>331.22669340000004</v>
      </c>
      <c r="Y9" s="6">
        <v>285.92027318000015</v>
      </c>
      <c r="Z9" s="85">
        <f t="shared" si="5"/>
        <v>0.86321627718184413</v>
      </c>
      <c r="AA9" s="9">
        <v>268.39120000000003</v>
      </c>
      <c r="AB9" s="6">
        <v>317.28196064000002</v>
      </c>
      <c r="AC9" s="6">
        <v>292.80020033999989</v>
      </c>
      <c r="AD9" s="85">
        <f t="shared" si="6"/>
        <v>0.92283910421311954</v>
      </c>
      <c r="AE9" s="9">
        <v>265.39188000000001</v>
      </c>
      <c r="AF9" s="6">
        <v>319.47329214999996</v>
      </c>
      <c r="AG9" s="6">
        <v>270.43578847999999</v>
      </c>
      <c r="AH9" s="85">
        <f t="shared" si="7"/>
        <v>0.84650515434330653</v>
      </c>
      <c r="AI9" s="9">
        <v>245.27864</v>
      </c>
      <c r="AJ9" s="6">
        <v>309.95545017000001</v>
      </c>
      <c r="AK9" s="6">
        <v>262.44730325</v>
      </c>
      <c r="AL9" s="95">
        <f t="shared" si="8"/>
        <v>0.84672588627190326</v>
      </c>
      <c r="AM9" s="508">
        <f t="shared" si="14"/>
        <v>2.8613703873944057E-2</v>
      </c>
      <c r="AN9" s="95">
        <f t="shared" si="15"/>
        <v>2.3320063570761943E-2</v>
      </c>
      <c r="AO9" s="85">
        <f t="shared" si="16"/>
        <v>8.5936887657675654E-2</v>
      </c>
      <c r="AP9" s="508">
        <f t="shared" si="17"/>
        <v>2.7928610222663658E-2</v>
      </c>
      <c r="AQ9" s="95">
        <f t="shared" si="18"/>
        <v>3.4477018674937132E-2</v>
      </c>
      <c r="AR9" s="85">
        <f t="shared" si="19"/>
        <v>-1.2269831023638527E-3</v>
      </c>
      <c r="AS9" s="508">
        <f t="shared" si="20"/>
        <v>0.14196762779393141</v>
      </c>
      <c r="AT9" s="95">
        <f t="shared" si="21"/>
        <v>0.20919121034934338</v>
      </c>
      <c r="AU9" s="85">
        <f t="shared" si="22"/>
        <v>0.19261986952105251</v>
      </c>
      <c r="AV9" s="508">
        <f t="shared" si="23"/>
        <v>8.2399883332153756E-2</v>
      </c>
      <c r="AW9" s="95">
        <f t="shared" si="9"/>
        <v>2.4883620546619783E-2</v>
      </c>
      <c r="AX9" s="85">
        <f t="shared" si="9"/>
        <v>0.13469988881175951</v>
      </c>
      <c r="AY9" s="508">
        <f t="shared" si="10"/>
        <v>0.2508693280554653</v>
      </c>
      <c r="AZ9" s="95">
        <f t="shared" si="11"/>
        <v>0.10186605295501792</v>
      </c>
      <c r="BA9" s="85">
        <f t="shared" si="11"/>
        <v>6.686881667171414E-2</v>
      </c>
      <c r="BB9" s="508">
        <f t="shared" si="24"/>
        <v>0</v>
      </c>
      <c r="BC9" s="95">
        <f t="shared" si="25"/>
        <v>4.395060069558205E-2</v>
      </c>
      <c r="BD9" s="85">
        <f t="shared" si="26"/>
        <v>-2.3497002911920004E-2</v>
      </c>
      <c r="BE9" s="508">
        <f t="shared" si="12"/>
        <v>1.1301476141621256E-2</v>
      </c>
      <c r="BF9" s="95">
        <f t="shared" si="12"/>
        <v>-6.8592009530833052E-3</v>
      </c>
      <c r="BG9" s="85">
        <f t="shared" si="12"/>
        <v>8.2697678386800713E-2</v>
      </c>
      <c r="BH9" s="95">
        <f t="shared" ref="BH9:BJ18" si="27">(AE9-AI9)/AI9</f>
        <v>8.2001596225419457E-2</v>
      </c>
      <c r="BI9" s="95">
        <f t="shared" si="27"/>
        <v>3.070712895927381E-2</v>
      </c>
      <c r="BJ9" s="85">
        <f t="shared" si="27"/>
        <v>3.0438435187083526E-2</v>
      </c>
    </row>
    <row r="10" spans="1:63" x14ac:dyDescent="0.25">
      <c r="A10" s="174"/>
      <c r="B10" s="76" t="s">
        <v>59</v>
      </c>
      <c r="C10" s="9">
        <v>3.5265399999999998</v>
      </c>
      <c r="D10" s="6">
        <v>2.7535907399999999</v>
      </c>
      <c r="E10" s="251">
        <v>2.3390462200000002</v>
      </c>
      <c r="F10" s="85">
        <f t="shared" si="0"/>
        <v>0.84945311081341024</v>
      </c>
      <c r="G10" s="9">
        <v>3.2765399999999998</v>
      </c>
      <c r="H10" s="6">
        <v>2.8939400099999997</v>
      </c>
      <c r="I10" s="251">
        <v>2.5154060199999999</v>
      </c>
      <c r="J10" s="85">
        <f t="shared" si="1"/>
        <v>0.86919770669330498</v>
      </c>
      <c r="K10" s="9">
        <v>3.2765399999999998</v>
      </c>
      <c r="L10" s="6">
        <v>2.8130559100000001</v>
      </c>
      <c r="M10" s="251">
        <v>2.9156888900000002</v>
      </c>
      <c r="N10" s="85">
        <f t="shared" si="2"/>
        <v>1.0364845148065329</v>
      </c>
      <c r="O10" s="9">
        <v>3.4865400000000002</v>
      </c>
      <c r="P10" s="6">
        <v>3.4783057500000001</v>
      </c>
      <c r="Q10" s="251">
        <v>6.03971502</v>
      </c>
      <c r="R10" s="85">
        <f t="shared" si="3"/>
        <v>1.7363956633197066</v>
      </c>
      <c r="S10" s="9">
        <v>4.0308900000000003</v>
      </c>
      <c r="T10" s="6">
        <v>5.7287585099999996</v>
      </c>
      <c r="U10" s="251">
        <v>3.0187151400000003</v>
      </c>
      <c r="V10" s="85">
        <f t="shared" si="4"/>
        <v>0.5269405464954745</v>
      </c>
      <c r="W10" s="9">
        <v>2.5407099999999998</v>
      </c>
      <c r="X10" s="6">
        <v>3.2607803799999999</v>
      </c>
      <c r="Y10" s="6">
        <v>3.0016491300000001</v>
      </c>
      <c r="Z10" s="85">
        <f t="shared" si="5"/>
        <v>0.92053090984312169</v>
      </c>
      <c r="AA10" s="9">
        <v>2.5407099999999998</v>
      </c>
      <c r="AB10" s="6">
        <v>3.0002107800000002</v>
      </c>
      <c r="AC10" s="6">
        <v>2.7236094100000003</v>
      </c>
      <c r="AD10" s="85">
        <f t="shared" si="6"/>
        <v>0.90780602088230622</v>
      </c>
      <c r="AE10" s="9">
        <v>2.5407099999999998</v>
      </c>
      <c r="AF10" s="6">
        <v>3.65814825</v>
      </c>
      <c r="AG10" s="6">
        <v>4.1074908900000002</v>
      </c>
      <c r="AH10" s="85">
        <f t="shared" si="7"/>
        <v>1.1228333597469704</v>
      </c>
      <c r="AI10" s="9">
        <v>2.0097100000000001</v>
      </c>
      <c r="AJ10" s="6">
        <v>2.37434302</v>
      </c>
      <c r="AK10" s="6">
        <v>1.7232369900000002</v>
      </c>
      <c r="AL10" s="95">
        <f t="shared" si="8"/>
        <v>0.72577423543460884</v>
      </c>
      <c r="AM10" s="508">
        <f t="shared" si="14"/>
        <v>7.6299999389600012E-2</v>
      </c>
      <c r="AN10" s="95">
        <f t="shared" si="15"/>
        <v>-4.8497643183695351E-2</v>
      </c>
      <c r="AO10" s="85">
        <f t="shared" si="16"/>
        <v>-7.0111862100099342E-2</v>
      </c>
      <c r="AP10" s="508">
        <f t="shared" si="17"/>
        <v>0</v>
      </c>
      <c r="AQ10" s="95">
        <f t="shared" si="18"/>
        <v>2.8753107861265212E-2</v>
      </c>
      <c r="AR10" s="85">
        <f t="shared" si="19"/>
        <v>-0.13728586454229014</v>
      </c>
      <c r="AS10" s="508">
        <f t="shared" si="20"/>
        <v>-6.0231633653995191E-2</v>
      </c>
      <c r="AT10" s="95">
        <f t="shared" si="21"/>
        <v>-0.19125686118881297</v>
      </c>
      <c r="AU10" s="85">
        <f t="shared" si="22"/>
        <v>-0.51724727402783977</v>
      </c>
      <c r="AV10" s="508">
        <f t="shared" si="23"/>
        <v>-0.13504461793797401</v>
      </c>
      <c r="AW10" s="95">
        <f t="shared" si="9"/>
        <v>-0.3928342861846344</v>
      </c>
      <c r="AX10" s="85">
        <f t="shared" si="9"/>
        <v>1.0007568584295103</v>
      </c>
      <c r="AY10" s="508">
        <f t="shared" si="10"/>
        <v>0.58652109056130008</v>
      </c>
      <c r="AZ10" s="95">
        <f t="shared" si="11"/>
        <v>0.75686732695564107</v>
      </c>
      <c r="BA10" s="85">
        <f t="shared" si="11"/>
        <v>5.6855445992783924E-3</v>
      </c>
      <c r="BB10" s="508">
        <f t="shared" si="24"/>
        <v>0</v>
      </c>
      <c r="BC10" s="95">
        <f t="shared" si="25"/>
        <v>8.6850431222035576E-2</v>
      </c>
      <c r="BD10" s="85">
        <f t="shared" si="26"/>
        <v>0.10208501959904732</v>
      </c>
      <c r="BE10" s="508">
        <f t="shared" si="12"/>
        <v>0</v>
      </c>
      <c r="BF10" s="95">
        <f t="shared" si="12"/>
        <v>-0.17985533254427286</v>
      </c>
      <c r="BG10" s="85">
        <f t="shared" si="12"/>
        <v>-0.33691650622261021</v>
      </c>
      <c r="BH10" s="95">
        <f t="shared" si="27"/>
        <v>0.26421722537082448</v>
      </c>
      <c r="BI10" s="95">
        <f t="shared" si="27"/>
        <v>0.54069914043001255</v>
      </c>
      <c r="BJ10" s="85">
        <f t="shared" si="27"/>
        <v>1.3835902512747245</v>
      </c>
    </row>
    <row r="11" spans="1:63" x14ac:dyDescent="0.25">
      <c r="A11" s="174"/>
      <c r="B11" s="76" t="s">
        <v>60</v>
      </c>
      <c r="C11" s="9">
        <v>655.96137595999994</v>
      </c>
      <c r="D11" s="6">
        <v>804.99723147999998</v>
      </c>
      <c r="E11" s="6">
        <v>767.29483894999976</v>
      </c>
      <c r="F11" s="85">
        <f t="shared" si="0"/>
        <v>0.95316456870207644</v>
      </c>
      <c r="G11" s="9">
        <v>626.54974827588683</v>
      </c>
      <c r="H11" s="6">
        <v>611.87949509999999</v>
      </c>
      <c r="I11" s="6">
        <v>563.41794057999982</v>
      </c>
      <c r="J11" s="85">
        <f t="shared" si="1"/>
        <v>0.92079885842214726</v>
      </c>
      <c r="K11" s="9">
        <v>710.65942963188672</v>
      </c>
      <c r="L11" s="6">
        <v>785.73912775359258</v>
      </c>
      <c r="M11" s="6">
        <v>714.36125248188694</v>
      </c>
      <c r="N11" s="85">
        <f t="shared" si="2"/>
        <v>0.90915830362709171</v>
      </c>
      <c r="O11" s="9">
        <v>564.85870930999988</v>
      </c>
      <c r="P11" s="6">
        <v>672.32696851000003</v>
      </c>
      <c r="Q11" s="6">
        <v>609.35101350758816</v>
      </c>
      <c r="R11" s="85">
        <f t="shared" si="3"/>
        <v>0.90633135668798448</v>
      </c>
      <c r="S11" s="9">
        <v>606.66365351774698</v>
      </c>
      <c r="T11" s="6">
        <v>972.02057302774688</v>
      </c>
      <c r="U11" s="6">
        <v>957.00750206774694</v>
      </c>
      <c r="V11" s="85">
        <f t="shared" si="4"/>
        <v>0.98455478065321633</v>
      </c>
      <c r="W11" s="9">
        <f>W22+W33+W41</f>
        <v>353.14203063625854</v>
      </c>
      <c r="X11" s="6">
        <f t="shared" ref="X11:Y11" si="28">X22+X33+X41</f>
        <v>342.91347341625851</v>
      </c>
      <c r="Y11" s="6">
        <f t="shared" si="28"/>
        <v>310.04231961625851</v>
      </c>
      <c r="Z11" s="85">
        <f t="shared" si="5"/>
        <v>0.90414155071679525</v>
      </c>
      <c r="AA11" s="9">
        <v>345.46793269418703</v>
      </c>
      <c r="AB11" s="6">
        <v>349.09774985418727</v>
      </c>
      <c r="AC11" s="6">
        <v>295.67428375418706</v>
      </c>
      <c r="AD11" s="85">
        <f t="shared" si="6"/>
        <v>0.84696702822543435</v>
      </c>
      <c r="AE11" s="9">
        <v>335.42192096139246</v>
      </c>
      <c r="AF11" s="6">
        <v>289.10916848139237</v>
      </c>
      <c r="AG11" s="6">
        <v>277.44316792139233</v>
      </c>
      <c r="AH11" s="85">
        <f t="shared" si="7"/>
        <v>0.95964845867297044</v>
      </c>
      <c r="AI11" s="9">
        <v>269.11925000000002</v>
      </c>
      <c r="AJ11" s="6">
        <v>273.12145967999993</v>
      </c>
      <c r="AK11" s="6">
        <v>267.40405662999996</v>
      </c>
      <c r="AL11" s="95">
        <f t="shared" si="8"/>
        <v>0.97906644517534902</v>
      </c>
      <c r="AM11" s="508">
        <f t="shared" si="14"/>
        <v>4.6942206528766135E-2</v>
      </c>
      <c r="AN11" s="95">
        <f t="shared" si="15"/>
        <v>0.31561400231010944</v>
      </c>
      <c r="AO11" s="85">
        <f t="shared" si="16"/>
        <v>0.36185730642535585</v>
      </c>
      <c r="AP11" s="508">
        <f t="shared" si="17"/>
        <v>-0.11835441541888458</v>
      </c>
      <c r="AQ11" s="95">
        <f t="shared" si="18"/>
        <v>-0.22126890021456955</v>
      </c>
      <c r="AR11" s="85">
        <f t="shared" si="19"/>
        <v>-0.21129829113416868</v>
      </c>
      <c r="AS11" s="508">
        <f t="shared" si="20"/>
        <v>0.25811892057040059</v>
      </c>
      <c r="AT11" s="95">
        <f t="shared" si="21"/>
        <v>0.16868601819578161</v>
      </c>
      <c r="AU11" s="85">
        <f t="shared" si="22"/>
        <v>0.17233127810821486</v>
      </c>
      <c r="AV11" s="508">
        <f t="shared" si="23"/>
        <v>-6.8909590949351576E-2</v>
      </c>
      <c r="AW11" s="95">
        <f t="shared" si="9"/>
        <v>-0.30832022781599289</v>
      </c>
      <c r="AX11" s="85">
        <f t="shared" si="9"/>
        <v>-0.36327456974892974</v>
      </c>
      <c r="AY11" s="508">
        <f t="shared" si="10"/>
        <v>0.71790271586963661</v>
      </c>
      <c r="AZ11" s="95">
        <f t="shared" si="11"/>
        <v>1.8345942880110251</v>
      </c>
      <c r="BA11" s="85">
        <f t="shared" si="11"/>
        <v>2.0866995939529858</v>
      </c>
      <c r="BB11" s="508">
        <f t="shared" si="24"/>
        <v>2.2213633208222335E-2</v>
      </c>
      <c r="BC11" s="95">
        <f t="shared" si="25"/>
        <v>-1.7715028070252058E-2</v>
      </c>
      <c r="BD11" s="85">
        <f t="shared" si="26"/>
        <v>4.8594134327950275E-2</v>
      </c>
      <c r="BE11" s="508">
        <f t="shared" si="12"/>
        <v>2.9950373261236191E-2</v>
      </c>
      <c r="BF11" s="95">
        <f t="shared" si="12"/>
        <v>0.20749456576523576</v>
      </c>
      <c r="BG11" s="85">
        <f t="shared" si="12"/>
        <v>6.5711172379491173E-2</v>
      </c>
      <c r="BH11" s="95">
        <f t="shared" si="27"/>
        <v>0.2463691131771229</v>
      </c>
      <c r="BI11" s="95">
        <f t="shared" si="27"/>
        <v>5.8536992370076979E-2</v>
      </c>
      <c r="BJ11" s="85">
        <f t="shared" si="27"/>
        <v>3.7542853380430313E-2</v>
      </c>
    </row>
    <row r="12" spans="1:63" x14ac:dyDescent="0.25">
      <c r="A12" s="174"/>
      <c r="B12" s="76" t="s">
        <v>61</v>
      </c>
      <c r="C12" s="9">
        <v>1378.8124809599999</v>
      </c>
      <c r="D12" s="6">
        <v>1918.62900543</v>
      </c>
      <c r="E12" s="6">
        <v>1201.6424635000001</v>
      </c>
      <c r="F12" s="85">
        <f t="shared" si="0"/>
        <v>0.62630266721663053</v>
      </c>
      <c r="G12" s="9">
        <v>1403.3942027400001</v>
      </c>
      <c r="H12" s="6">
        <v>1855.75573293</v>
      </c>
      <c r="I12" s="6">
        <v>1021.6679177900003</v>
      </c>
      <c r="J12" s="85">
        <f t="shared" si="1"/>
        <v>0.55054008437679336</v>
      </c>
      <c r="K12" s="9">
        <v>1314.2894446800001</v>
      </c>
      <c r="L12" s="6">
        <v>2002.2545896000001</v>
      </c>
      <c r="M12" s="6">
        <v>1159.9973882400002</v>
      </c>
      <c r="N12" s="85">
        <f t="shared" si="2"/>
        <v>0.57934560083677389</v>
      </c>
      <c r="O12" s="9">
        <v>1532.1398699999997</v>
      </c>
      <c r="P12" s="6">
        <v>1954.5183182299997</v>
      </c>
      <c r="Q12" s="6">
        <v>892.97812770000019</v>
      </c>
      <c r="R12" s="85">
        <f t="shared" si="3"/>
        <v>0.45687887361868057</v>
      </c>
      <c r="S12" s="9">
        <v>1686.02879622</v>
      </c>
      <c r="T12" s="6">
        <v>1081.0173356699997</v>
      </c>
      <c r="U12" s="6">
        <v>554.31464516999995</v>
      </c>
      <c r="V12" s="85">
        <f t="shared" si="4"/>
        <v>0.51277128208720479</v>
      </c>
      <c r="W12" s="9">
        <f>W23+W34</f>
        <v>336.40788100000003</v>
      </c>
      <c r="X12" s="6">
        <f t="shared" ref="X12:Y12" si="29">X23+X34</f>
        <v>536.72746094999991</v>
      </c>
      <c r="Y12" s="6">
        <f t="shared" si="29"/>
        <v>378.93482202000001</v>
      </c>
      <c r="Z12" s="85">
        <f t="shared" si="5"/>
        <v>0.70600975278829747</v>
      </c>
      <c r="AA12" s="9">
        <v>335.94154099999997</v>
      </c>
      <c r="AB12" s="6">
        <v>411.97551207000004</v>
      </c>
      <c r="AC12" s="6">
        <v>331.09703650000006</v>
      </c>
      <c r="AD12" s="85">
        <f t="shared" si="6"/>
        <v>0.80368135192400059</v>
      </c>
      <c r="AE12" s="9">
        <v>332.71003999999999</v>
      </c>
      <c r="AF12" s="6">
        <v>394.26993512000001</v>
      </c>
      <c r="AG12" s="6">
        <v>292.42010080000006</v>
      </c>
      <c r="AH12" s="85">
        <f t="shared" si="7"/>
        <v>0.74167486473702104</v>
      </c>
      <c r="AI12" s="9">
        <v>303.34183999999999</v>
      </c>
      <c r="AJ12" s="6">
        <v>359.61582566999999</v>
      </c>
      <c r="AK12" s="6">
        <v>308.32032573000009</v>
      </c>
      <c r="AL12" s="95">
        <f t="shared" si="8"/>
        <v>0.85736028206091519</v>
      </c>
      <c r="AM12" s="508">
        <f t="shared" si="14"/>
        <v>-1.751590660130033E-2</v>
      </c>
      <c r="AN12" s="95">
        <f t="shared" si="15"/>
        <v>3.3880144560152405E-2</v>
      </c>
      <c r="AO12" s="85">
        <f t="shared" si="16"/>
        <v>0.1761575777962256</v>
      </c>
      <c r="AP12" s="508">
        <f t="shared" si="17"/>
        <v>6.7796906093006773E-2</v>
      </c>
      <c r="AQ12" s="95">
        <f t="shared" si="18"/>
        <v>-7.3166947615421321E-2</v>
      </c>
      <c r="AR12" s="85">
        <f t="shared" si="19"/>
        <v>-0.11924981198438693</v>
      </c>
      <c r="AS12" s="508">
        <f t="shared" si="20"/>
        <v>-0.14218703499961768</v>
      </c>
      <c r="AT12" s="95">
        <f t="shared" si="21"/>
        <v>2.4423547697025465E-2</v>
      </c>
      <c r="AU12" s="85">
        <f t="shared" si="22"/>
        <v>0.29902105354780456</v>
      </c>
      <c r="AV12" s="508">
        <f t="shared" si="23"/>
        <v>-9.1273011804431953E-2</v>
      </c>
      <c r="AW12" s="95">
        <f t="shared" si="9"/>
        <v>0.80803605431416703</v>
      </c>
      <c r="AX12" s="85">
        <f t="shared" si="9"/>
        <v>0.61095893006062874</v>
      </c>
      <c r="AY12" s="508">
        <f t="shared" si="10"/>
        <v>4.0118587923925597</v>
      </c>
      <c r="AZ12" s="95">
        <f t="shared" si="11"/>
        <v>1.014089858112746</v>
      </c>
      <c r="BA12" s="85">
        <f t="shared" si="11"/>
        <v>0.46282319005441908</v>
      </c>
      <c r="BB12" s="508">
        <f t="shared" si="24"/>
        <v>1.3881581855340103E-3</v>
      </c>
      <c r="BC12" s="95">
        <f t="shared" si="25"/>
        <v>0.30281399069856096</v>
      </c>
      <c r="BD12" s="85">
        <f t="shared" si="26"/>
        <v>0.14448267500576056</v>
      </c>
      <c r="BE12" s="508">
        <f t="shared" si="12"/>
        <v>9.7126645171272275E-3</v>
      </c>
      <c r="BF12" s="95">
        <f t="shared" si="12"/>
        <v>4.4907245957293576E-2</v>
      </c>
      <c r="BG12" s="85">
        <f t="shared" si="12"/>
        <v>0.1322649694538372</v>
      </c>
      <c r="BH12" s="95">
        <f t="shared" si="27"/>
        <v>9.6815526667867524E-2</v>
      </c>
      <c r="BI12" s="95">
        <f t="shared" si="27"/>
        <v>9.636425033696995E-2</v>
      </c>
      <c r="BJ12" s="85">
        <f t="shared" si="27"/>
        <v>-5.1570472664601616E-2</v>
      </c>
    </row>
    <row r="13" spans="1:63" x14ac:dyDescent="0.25">
      <c r="A13" s="174"/>
      <c r="B13" s="76" t="s">
        <v>62</v>
      </c>
      <c r="C13" s="9">
        <v>8899.4853999999996</v>
      </c>
      <c r="D13" s="6">
        <v>4701.1357182399997</v>
      </c>
      <c r="E13" s="6">
        <v>3802.2244636800001</v>
      </c>
      <c r="F13" s="85">
        <f t="shared" si="0"/>
        <v>0.80878849102945449</v>
      </c>
      <c r="G13" s="9">
        <v>8950.5033999999996</v>
      </c>
      <c r="H13" s="6">
        <v>7598.0043042000016</v>
      </c>
      <c r="I13" s="6">
        <v>5424.8080307</v>
      </c>
      <c r="J13" s="85">
        <f t="shared" si="1"/>
        <v>0.71397801495075375</v>
      </c>
      <c r="K13" s="9">
        <v>9060.9388346899996</v>
      </c>
      <c r="L13" s="6">
        <v>11210.506907020001</v>
      </c>
      <c r="M13" s="6">
        <v>6495.0164271399999</v>
      </c>
      <c r="N13" s="85">
        <f t="shared" si="2"/>
        <v>0.57936866557504474</v>
      </c>
      <c r="O13" s="9">
        <v>6487.1984557599999</v>
      </c>
      <c r="P13" s="6">
        <v>6354.2591877799996</v>
      </c>
      <c r="Q13" s="6">
        <v>5170.8780065500005</v>
      </c>
      <c r="R13" s="85">
        <f t="shared" si="3"/>
        <v>0.81376567334461547</v>
      </c>
      <c r="S13" s="9">
        <v>5026.8891034499993</v>
      </c>
      <c r="T13" s="6">
        <v>5564.3851108800009</v>
      </c>
      <c r="U13" s="6">
        <v>4613.1462186099998</v>
      </c>
      <c r="V13" s="85">
        <f t="shared" si="4"/>
        <v>0.82904869571122053</v>
      </c>
      <c r="W13" s="9">
        <f>W24+W35</f>
        <v>1370.3105599999999</v>
      </c>
      <c r="X13" s="6">
        <f t="shared" ref="X13:Y13" si="30">X24+X35</f>
        <v>1265.9623212299998</v>
      </c>
      <c r="Y13" s="6">
        <f t="shared" si="30"/>
        <v>1187.82888961</v>
      </c>
      <c r="Z13" s="85">
        <f t="shared" si="5"/>
        <v>0.93828139249508946</v>
      </c>
      <c r="AA13" s="9">
        <v>1355.1052382222185</v>
      </c>
      <c r="AB13" s="6">
        <v>1285.5245645622185</v>
      </c>
      <c r="AC13" s="6">
        <v>1150.9147107822189</v>
      </c>
      <c r="AD13" s="85">
        <f t="shared" si="6"/>
        <v>0.89528799566281281</v>
      </c>
      <c r="AE13" s="9">
        <v>1359.3947739181469</v>
      </c>
      <c r="AF13" s="6">
        <v>1238.3946535481468</v>
      </c>
      <c r="AG13" s="6">
        <v>1092.7655584181471</v>
      </c>
      <c r="AH13" s="85">
        <f t="shared" si="7"/>
        <v>0.88240493875457615</v>
      </c>
      <c r="AI13" s="9">
        <v>1240.5766690999999</v>
      </c>
      <c r="AJ13" s="6">
        <v>1126.5723512899997</v>
      </c>
      <c r="AK13" s="6">
        <v>966.83192041999973</v>
      </c>
      <c r="AL13" s="95">
        <f t="shared" si="8"/>
        <v>0.85820668269810929</v>
      </c>
      <c r="AM13" s="508">
        <f t="shared" si="14"/>
        <v>-5.7000145935925828E-3</v>
      </c>
      <c r="AN13" s="95">
        <f t="shared" si="15"/>
        <v>-0.38126703670839984</v>
      </c>
      <c r="AO13" s="85">
        <f t="shared" si="16"/>
        <v>-0.29910432919238744</v>
      </c>
      <c r="AP13" s="508">
        <f t="shared" si="17"/>
        <v>-1.2188078598124459E-2</v>
      </c>
      <c r="AQ13" s="95">
        <f t="shared" si="18"/>
        <v>-0.32224257411213547</v>
      </c>
      <c r="AR13" s="85">
        <f t="shared" si="19"/>
        <v>-0.16477377824142825</v>
      </c>
      <c r="AS13" s="508">
        <f t="shared" si="20"/>
        <v>0.3967414279803278</v>
      </c>
      <c r="AT13" s="95">
        <f t="shared" si="21"/>
        <v>0.76425080811609736</v>
      </c>
      <c r="AU13" s="85">
        <f t="shared" si="22"/>
        <v>0.2560761284471807</v>
      </c>
      <c r="AV13" s="508">
        <f t="shared" si="23"/>
        <v>0.29049961561868892</v>
      </c>
      <c r="AW13" s="95">
        <f t="shared" si="9"/>
        <v>0.14195172712894435</v>
      </c>
      <c r="AX13" s="85">
        <f t="shared" si="9"/>
        <v>0.12090052244388916</v>
      </c>
      <c r="AY13" s="508">
        <f t="shared" si="10"/>
        <v>2.6684305369798795</v>
      </c>
      <c r="AZ13" s="95">
        <f t="shared" si="11"/>
        <v>3.3953797183107985</v>
      </c>
      <c r="BA13" s="85">
        <f t="shared" si="11"/>
        <v>2.8836790879237113</v>
      </c>
      <c r="BB13" s="508">
        <f t="shared" si="24"/>
        <v>1.1220768209655391E-2</v>
      </c>
      <c r="BC13" s="95">
        <f t="shared" si="25"/>
        <v>-1.5217323629191462E-2</v>
      </c>
      <c r="BD13" s="85">
        <f t="shared" si="26"/>
        <v>3.2073774435198966E-2</v>
      </c>
      <c r="BE13" s="508">
        <f t="shared" si="12"/>
        <v>-3.1554746113704661E-3</v>
      </c>
      <c r="BF13" s="95">
        <f t="shared" si="12"/>
        <v>3.8057262988853299E-2</v>
      </c>
      <c r="BG13" s="85">
        <f t="shared" si="12"/>
        <v>5.3212834094301713E-2</v>
      </c>
      <c r="BH13" s="95">
        <f t="shared" si="27"/>
        <v>9.5776510857927002E-2</v>
      </c>
      <c r="BI13" s="95">
        <f t="shared" si="27"/>
        <v>9.925887328062262E-2</v>
      </c>
      <c r="BJ13" s="85">
        <f t="shared" si="27"/>
        <v>0.13025391005237055</v>
      </c>
    </row>
    <row r="14" spans="1:63" x14ac:dyDescent="0.25">
      <c r="A14" s="174"/>
      <c r="B14" s="175" t="s">
        <v>63</v>
      </c>
      <c r="C14" s="176">
        <f>SUM(C8:C13)</f>
        <v>12191.07485692</v>
      </c>
      <c r="D14" s="177">
        <f>SUM(D8:D13)</f>
        <v>8782.6378593400004</v>
      </c>
      <c r="E14" s="177">
        <f>SUM(E8:E13)</f>
        <v>7082.6702935400008</v>
      </c>
      <c r="F14" s="178">
        <f t="shared" si="0"/>
        <v>0.80643997930620026</v>
      </c>
      <c r="G14" s="176">
        <f>SUM(G8:G13)</f>
        <v>12218.389781015887</v>
      </c>
      <c r="H14" s="177">
        <f>SUM(H8:H13)</f>
        <v>11335.870437120002</v>
      </c>
      <c r="I14" s="177">
        <f>SUM(I8:I13)</f>
        <v>8188.5642874499999</v>
      </c>
      <c r="J14" s="178">
        <f t="shared" si="1"/>
        <v>0.72235866957653683</v>
      </c>
      <c r="K14" s="176">
        <f>SUM(K8:K13)</f>
        <v>12294.235249001886</v>
      </c>
      <c r="L14" s="177">
        <f>SUM(L8:L13)</f>
        <v>15248.289437163594</v>
      </c>
      <c r="M14" s="177">
        <f>SUM(M8:M13)</f>
        <v>9469.177691961886</v>
      </c>
      <c r="N14" s="178">
        <f t="shared" si="2"/>
        <v>0.62099934100695375</v>
      </c>
      <c r="O14" s="176">
        <f>SUM(O8:O13)</f>
        <v>9704.9787350699989</v>
      </c>
      <c r="P14" s="177">
        <f>SUM(P8:P13)</f>
        <v>10113.2392898</v>
      </c>
      <c r="Q14" s="177">
        <f>SUM(Q8:Q13)</f>
        <v>7679.0438411175892</v>
      </c>
      <c r="R14" s="178">
        <f t="shared" si="3"/>
        <v>0.75930605625662506</v>
      </c>
      <c r="S14" s="176">
        <f>SUM(S8:S13)</f>
        <v>8332.7243231877474</v>
      </c>
      <c r="T14" s="177">
        <f>SUM(T8:T13)</f>
        <v>8668.7204568277484</v>
      </c>
      <c r="U14" s="177">
        <f>SUM(U8:U13)</f>
        <v>7071.4403194877468</v>
      </c>
      <c r="V14" s="178">
        <f t="shared" si="4"/>
        <v>0.81574211035009958</v>
      </c>
      <c r="W14" s="176">
        <f>SUM(W8:W13)</f>
        <v>2956.6010916362584</v>
      </c>
      <c r="X14" s="177">
        <f>SUM(X8:X13)</f>
        <v>3116.1834700562581</v>
      </c>
      <c r="Y14" s="177">
        <f>SUM(Y8:Y13)</f>
        <v>2775.6305855662586</v>
      </c>
      <c r="Z14" s="178">
        <f t="shared" si="5"/>
        <v>0.89071475163050928</v>
      </c>
      <c r="AA14" s="176">
        <f>SUM(AA8:AA13)</f>
        <v>2933.2553319164053</v>
      </c>
      <c r="AB14" s="177">
        <f>SUM(AB8:AB13)</f>
        <v>3007.1750387464058</v>
      </c>
      <c r="AC14" s="177">
        <f>SUM(AC8:AC13)</f>
        <v>2666.820258626406</v>
      </c>
      <c r="AD14" s="178">
        <f t="shared" si="6"/>
        <v>0.88681909907649314</v>
      </c>
      <c r="AE14" s="176">
        <f>SUM(AE8:AE13)</f>
        <v>2916.4676748795391</v>
      </c>
      <c r="AF14" s="177">
        <f>SUM(AF8:AF13)</f>
        <v>2868.6951012395393</v>
      </c>
      <c r="AG14" s="177">
        <f>SUM(AG8:AG13)</f>
        <v>2503.5391764295391</v>
      </c>
      <c r="AH14" s="178">
        <f t="shared" si="7"/>
        <v>0.87271009573230029</v>
      </c>
      <c r="AI14" s="176">
        <f>SUM(AI8:AI13)</f>
        <v>2645.0844391000001</v>
      </c>
      <c r="AJ14" s="177">
        <f>SUM(AJ8:AJ13)</f>
        <v>2656.3188184599994</v>
      </c>
      <c r="AK14" s="177">
        <f>SUM(AK8:AK13)</f>
        <v>2352.6742412899998</v>
      </c>
      <c r="AL14" s="180">
        <f t="shared" si="8"/>
        <v>0.88568970898378929</v>
      </c>
      <c r="AM14" s="179">
        <f t="shared" si="14"/>
        <v>-2.2355584152607857E-3</v>
      </c>
      <c r="AN14" s="180">
        <f t="shared" si="15"/>
        <v>-0.22523480591479636</v>
      </c>
      <c r="AO14" s="178">
        <f t="shared" si="16"/>
        <v>-0.13505346665042614</v>
      </c>
      <c r="AP14" s="179">
        <f t="shared" si="17"/>
        <v>-6.1691895794946921E-3</v>
      </c>
      <c r="AQ14" s="180">
        <f t="shared" si="18"/>
        <v>-0.2565808457510077</v>
      </c>
      <c r="AR14" s="178">
        <f t="shared" si="19"/>
        <v>-0.13524019151092309</v>
      </c>
      <c r="AS14" s="179">
        <f t="shared" si="20"/>
        <v>0.26679672203457033</v>
      </c>
      <c r="AT14" s="180">
        <f t="shared" si="21"/>
        <v>0.5077552305662042</v>
      </c>
      <c r="AU14" s="178">
        <f t="shared" si="22"/>
        <v>0.23311936848947135</v>
      </c>
      <c r="AV14" s="179">
        <f t="shared" si="23"/>
        <v>0.16468256462818937</v>
      </c>
      <c r="AW14" s="180">
        <f t="shared" si="9"/>
        <v>0.16663576131751998</v>
      </c>
      <c r="AX14" s="178">
        <f t="shared" si="9"/>
        <v>8.5923587583053657E-2</v>
      </c>
      <c r="AY14" s="179">
        <f t="shared" si="10"/>
        <v>1.8183458183654411</v>
      </c>
      <c r="AZ14" s="180">
        <f t="shared" si="11"/>
        <v>1.7818389193468278</v>
      </c>
      <c r="BA14" s="178">
        <f t="shared" si="11"/>
        <v>1.5476878501989475</v>
      </c>
      <c r="BB14" s="179">
        <f t="shared" si="24"/>
        <v>7.9589933633906988E-3</v>
      </c>
      <c r="BC14" s="180">
        <f t="shared" si="25"/>
        <v>3.6249446708394605E-2</v>
      </c>
      <c r="BD14" s="178">
        <f t="shared" si="26"/>
        <v>4.0801522557765951E-2</v>
      </c>
      <c r="BE14" s="179">
        <f t="shared" si="12"/>
        <v>5.7561608453485132E-3</v>
      </c>
      <c r="BF14" s="180">
        <f t="shared" si="12"/>
        <v>4.8272797428709116E-2</v>
      </c>
      <c r="BG14" s="178">
        <f t="shared" si="12"/>
        <v>6.5220102698665475E-2</v>
      </c>
      <c r="BH14" s="180">
        <f t="shared" si="27"/>
        <v>0.1025990821948498</v>
      </c>
      <c r="BI14" s="180">
        <f t="shared" si="27"/>
        <v>7.9951352715509141E-2</v>
      </c>
      <c r="BJ14" s="178">
        <f t="shared" si="27"/>
        <v>6.4124872237653355E-2</v>
      </c>
    </row>
    <row r="15" spans="1:63" x14ac:dyDescent="0.25">
      <c r="A15" s="174"/>
      <c r="B15" s="76" t="s">
        <v>64</v>
      </c>
      <c r="C15" s="9">
        <v>7464.2523799999999</v>
      </c>
      <c r="D15" s="6">
        <v>12536.40264113</v>
      </c>
      <c r="E15" s="6">
        <v>9307.8369820900007</v>
      </c>
      <c r="F15" s="85">
        <f t="shared" si="0"/>
        <v>0.74246474435596266</v>
      </c>
      <c r="G15" s="9">
        <v>7464.2523799999999</v>
      </c>
      <c r="H15" s="6">
        <v>9673.2391353999992</v>
      </c>
      <c r="I15" s="6">
        <v>6196.2551429200003</v>
      </c>
      <c r="J15" s="85">
        <f t="shared" si="1"/>
        <v>0.64055639028340616</v>
      </c>
      <c r="K15" s="9">
        <v>7385.2401600000003</v>
      </c>
      <c r="L15" s="6">
        <v>7032.8890147099992</v>
      </c>
      <c r="M15" s="6">
        <v>3012.5812786800007</v>
      </c>
      <c r="N15" s="85">
        <f t="shared" si="2"/>
        <v>0.42835615241174457</v>
      </c>
      <c r="O15" s="9">
        <v>4500.2049500000003</v>
      </c>
      <c r="P15" s="6">
        <v>6049.5516973500007</v>
      </c>
      <c r="Q15" s="6">
        <v>1958.7737315400007</v>
      </c>
      <c r="R15" s="85">
        <f t="shared" si="3"/>
        <v>0.32378824573034715</v>
      </c>
      <c r="S15" s="9">
        <v>4509.1986200000001</v>
      </c>
      <c r="T15" s="6">
        <v>4645.4276</v>
      </c>
      <c r="U15" s="6">
        <v>1221.8795362299998</v>
      </c>
      <c r="V15" s="85">
        <f t="shared" si="4"/>
        <v>0.26302843170561946</v>
      </c>
      <c r="W15" s="9">
        <v>4442.2447199999997</v>
      </c>
      <c r="X15" s="6">
        <v>4314.9650199999996</v>
      </c>
      <c r="Y15" s="6">
        <v>1043.2893592400001</v>
      </c>
      <c r="Z15" s="85">
        <f t="shared" si="5"/>
        <v>0.24178396682344372</v>
      </c>
      <c r="AA15" s="9">
        <v>4442.2447199999997</v>
      </c>
      <c r="AB15" s="6">
        <v>4393.2447199999997</v>
      </c>
      <c r="AC15" s="6">
        <v>1074.58646634</v>
      </c>
      <c r="AD15" s="85">
        <f t="shared" si="6"/>
        <v>0.24459972863519427</v>
      </c>
      <c r="AE15" s="9">
        <v>4442.2355600000001</v>
      </c>
      <c r="AF15" s="6">
        <v>4435.2900920000002</v>
      </c>
      <c r="AG15" s="6">
        <v>841.1107112799998</v>
      </c>
      <c r="AH15" s="85">
        <f t="shared" si="7"/>
        <v>0.18964051816974134</v>
      </c>
      <c r="AI15" s="9">
        <v>4106.5275600000004</v>
      </c>
      <c r="AJ15" s="6">
        <v>4106.5275600000004</v>
      </c>
      <c r="AK15" s="6">
        <v>705.16833210999994</v>
      </c>
      <c r="AL15" s="95">
        <f t="shared" si="8"/>
        <v>0.17171888458237936</v>
      </c>
      <c r="AM15" s="508">
        <f t="shared" si="14"/>
        <v>0</v>
      </c>
      <c r="AN15" s="95">
        <f t="shared" si="15"/>
        <v>0.29598808275627375</v>
      </c>
      <c r="AO15" s="85">
        <f t="shared" si="16"/>
        <v>0.50217135469725993</v>
      </c>
      <c r="AP15" s="508">
        <f t="shared" si="17"/>
        <v>1.0698666297671166E-2</v>
      </c>
      <c r="AQ15" s="95">
        <f t="shared" si="18"/>
        <v>0.37542894750186451</v>
      </c>
      <c r="AR15" s="85">
        <f t="shared" si="19"/>
        <v>1.0567926869793751</v>
      </c>
      <c r="AS15" s="508">
        <f t="shared" si="20"/>
        <v>0.64108973747962295</v>
      </c>
      <c r="AT15" s="95">
        <f t="shared" si="21"/>
        <v>0.16254713845833374</v>
      </c>
      <c r="AU15" s="85">
        <f t="shared" si="22"/>
        <v>0.53799350592244755</v>
      </c>
      <c r="AV15" s="508">
        <f t="shared" si="23"/>
        <v>-1.9945162672829518E-3</v>
      </c>
      <c r="AW15" s="95">
        <f t="shared" si="9"/>
        <v>0.3022593867031747</v>
      </c>
      <c r="AX15" s="85">
        <f t="shared" si="9"/>
        <v>0.60308252447178401</v>
      </c>
      <c r="AY15" s="508">
        <f t="shared" si="10"/>
        <v>1.5072087248718804E-2</v>
      </c>
      <c r="AZ15" s="95">
        <f t="shared" si="11"/>
        <v>7.6585228030423377E-2</v>
      </c>
      <c r="BA15" s="85">
        <f t="shared" si="11"/>
        <v>0.17117990843891709</v>
      </c>
      <c r="BB15" s="508">
        <f t="shared" si="24"/>
        <v>0</v>
      </c>
      <c r="BC15" s="95">
        <f t="shared" si="25"/>
        <v>-1.7818197024999795E-2</v>
      </c>
      <c r="BD15" s="85">
        <f t="shared" si="26"/>
        <v>-2.9124791796975337E-2</v>
      </c>
      <c r="BE15" s="508">
        <f t="shared" si="12"/>
        <v>2.0620248241879797E-6</v>
      </c>
      <c r="BF15" s="95">
        <f t="shared" si="12"/>
        <v>-9.4797343866725586E-3</v>
      </c>
      <c r="BG15" s="85">
        <f t="shared" si="12"/>
        <v>0.27758028988205069</v>
      </c>
      <c r="BH15" s="95">
        <f t="shared" si="27"/>
        <v>8.1749847065436379E-2</v>
      </c>
      <c r="BI15" s="95">
        <f t="shared" si="27"/>
        <v>8.0058523216145108E-2</v>
      </c>
      <c r="BJ15" s="85">
        <f t="shared" si="27"/>
        <v>0.19278003985691472</v>
      </c>
    </row>
    <row r="16" spans="1:63" x14ac:dyDescent="0.25">
      <c r="B16" s="76" t="s">
        <v>65</v>
      </c>
      <c r="C16" s="9">
        <v>0</v>
      </c>
      <c r="D16" s="6">
        <v>0</v>
      </c>
      <c r="E16" s="6">
        <v>0</v>
      </c>
      <c r="F16" s="6">
        <v>0</v>
      </c>
      <c r="G16" s="9">
        <v>0</v>
      </c>
      <c r="H16" s="6">
        <v>0</v>
      </c>
      <c r="I16" s="6">
        <v>0</v>
      </c>
      <c r="J16" s="6">
        <v>0</v>
      </c>
      <c r="K16" s="9">
        <v>0</v>
      </c>
      <c r="L16" s="6">
        <v>0</v>
      </c>
      <c r="M16" s="6">
        <v>0</v>
      </c>
      <c r="N16" s="6">
        <v>0</v>
      </c>
      <c r="O16" s="9">
        <v>0</v>
      </c>
      <c r="P16" s="6">
        <v>0</v>
      </c>
      <c r="Q16" s="6">
        <v>0</v>
      </c>
      <c r="R16" s="6">
        <v>0</v>
      </c>
      <c r="S16" s="9">
        <v>0.62</v>
      </c>
      <c r="T16" s="6">
        <v>0.62</v>
      </c>
      <c r="U16" s="6">
        <v>0.26134246</v>
      </c>
      <c r="V16" s="85">
        <f t="shared" si="4"/>
        <v>0.42152009677419355</v>
      </c>
      <c r="W16" s="9">
        <v>11.87696</v>
      </c>
      <c r="X16" s="6">
        <v>23.07696</v>
      </c>
      <c r="Y16" s="6">
        <v>12.01961683</v>
      </c>
      <c r="Z16" s="85">
        <f t="shared" si="5"/>
        <v>0.52084922927456656</v>
      </c>
      <c r="AA16" s="9">
        <v>11.87696</v>
      </c>
      <c r="AB16" s="6">
        <v>12.16973672</v>
      </c>
      <c r="AC16" s="6">
        <v>1.1291168200000001</v>
      </c>
      <c r="AD16" s="85">
        <f t="shared" si="6"/>
        <v>9.2780710542766792E-2</v>
      </c>
      <c r="AE16" s="9">
        <v>11.87696</v>
      </c>
      <c r="AF16" s="6">
        <v>12.659247580000001</v>
      </c>
      <c r="AG16" s="6">
        <v>1.79416295</v>
      </c>
      <c r="AH16" s="85">
        <f t="shared" si="7"/>
        <v>0.14172745565341097</v>
      </c>
      <c r="AI16" s="9">
        <v>11.15696</v>
      </c>
      <c r="AJ16" s="6">
        <v>16.507327750000002</v>
      </c>
      <c r="AK16" s="6">
        <v>15.30842298</v>
      </c>
      <c r="AL16" s="95">
        <f t="shared" si="8"/>
        <v>0.9273713596678298</v>
      </c>
      <c r="AM16" s="9">
        <v>0</v>
      </c>
      <c r="AN16" s="6">
        <v>0</v>
      </c>
      <c r="AO16" s="12">
        <v>0</v>
      </c>
      <c r="AP16" s="9">
        <v>0</v>
      </c>
      <c r="AQ16" s="6">
        <v>0</v>
      </c>
      <c r="AR16" s="12">
        <v>0</v>
      </c>
      <c r="AS16" s="9">
        <v>0</v>
      </c>
      <c r="AT16" s="6">
        <v>0</v>
      </c>
      <c r="AU16" s="12">
        <v>0</v>
      </c>
      <c r="AV16" s="508">
        <f t="shared" si="23"/>
        <v>-1</v>
      </c>
      <c r="AW16" s="95">
        <f t="shared" si="9"/>
        <v>-1</v>
      </c>
      <c r="AX16" s="85">
        <f t="shared" si="9"/>
        <v>-1</v>
      </c>
      <c r="AY16" s="508">
        <f t="shared" si="10"/>
        <v>-0.9477980897468713</v>
      </c>
      <c r="AZ16" s="95">
        <f t="shared" si="11"/>
        <v>-0.97313337631993113</v>
      </c>
      <c r="BA16" s="85">
        <f t="shared" si="11"/>
        <v>-0.97825700571854257</v>
      </c>
      <c r="BB16" s="508">
        <f t="shared" si="24"/>
        <v>0</v>
      </c>
      <c r="BC16" s="95">
        <f t="shared" si="25"/>
        <v>0.89625794961322713</v>
      </c>
      <c r="BD16" s="85">
        <f t="shared" si="26"/>
        <v>9.6451490378116933</v>
      </c>
      <c r="BE16" s="508">
        <f t="shared" si="12"/>
        <v>0</v>
      </c>
      <c r="BF16" s="95">
        <f t="shared" si="12"/>
        <v>-3.8668242871982846E-2</v>
      </c>
      <c r="BG16" s="85">
        <f t="shared" si="12"/>
        <v>-0.37067208973410132</v>
      </c>
      <c r="BH16" s="95">
        <f t="shared" si="27"/>
        <v>6.4533708106867885E-2</v>
      </c>
      <c r="BI16" s="95">
        <f t="shared" si="27"/>
        <v>-0.23311345290275712</v>
      </c>
      <c r="BJ16" s="85">
        <f t="shared" si="27"/>
        <v>-0.8827989694076247</v>
      </c>
    </row>
    <row r="17" spans="1:62" ht="15.75" thickBot="1" x14ac:dyDescent="0.3">
      <c r="B17" s="175" t="s">
        <v>66</v>
      </c>
      <c r="C17" s="181">
        <f>SUM(C15:C16)</f>
        <v>7464.2523799999999</v>
      </c>
      <c r="D17" s="182">
        <f>SUM(D15:D16)</f>
        <v>12536.40264113</v>
      </c>
      <c r="E17" s="182">
        <f>SUM(E15:E16)</f>
        <v>9307.8369820900007</v>
      </c>
      <c r="F17" s="183">
        <f t="shared" ref="F17:F26" si="31">E17/D17</f>
        <v>0.74246474435596266</v>
      </c>
      <c r="G17" s="181">
        <f>SUM(G15:G16)</f>
        <v>7464.2523799999999</v>
      </c>
      <c r="H17" s="182">
        <f>SUM(H15:H16)</f>
        <v>9673.2391353999992</v>
      </c>
      <c r="I17" s="182">
        <f>SUM(I15:I16)</f>
        <v>6196.2551429200003</v>
      </c>
      <c r="J17" s="183">
        <f t="shared" ref="J17:J26" si="32">I17/H17</f>
        <v>0.64055639028340616</v>
      </c>
      <c r="K17" s="181">
        <f>SUM(K15:K16)</f>
        <v>7385.2401600000003</v>
      </c>
      <c r="L17" s="182">
        <f>SUM(L15:L16)</f>
        <v>7032.8890147099992</v>
      </c>
      <c r="M17" s="182">
        <f>SUM(M15:M16)</f>
        <v>3012.5812786800007</v>
      </c>
      <c r="N17" s="183">
        <f t="shared" ref="N17:N26" si="33">M17/L17</f>
        <v>0.42835615241174457</v>
      </c>
      <c r="O17" s="181">
        <f>SUM(O15:O16)</f>
        <v>4500.2049500000003</v>
      </c>
      <c r="P17" s="182">
        <f>SUM(P15:P16)</f>
        <v>6049.5516973500007</v>
      </c>
      <c r="Q17" s="182">
        <v>1958.7737315400007</v>
      </c>
      <c r="R17" s="183">
        <f t="shared" ref="R17:R26" si="34">Q17/P17</f>
        <v>0.32378824573034715</v>
      </c>
      <c r="S17" s="181">
        <f>SUM(S15:S16)</f>
        <v>4509.81862</v>
      </c>
      <c r="T17" s="182">
        <f>SUM(T15:T16)</f>
        <v>4646.0475999999999</v>
      </c>
      <c r="U17" s="182">
        <f>SUM(U15:U16)</f>
        <v>1222.1408786899997</v>
      </c>
      <c r="V17" s="183">
        <f t="shared" si="4"/>
        <v>0.26304958190484312</v>
      </c>
      <c r="W17" s="181">
        <f>SUM(W15:W16)</f>
        <v>4454.1216799999993</v>
      </c>
      <c r="X17" s="182">
        <f>SUM(X15:X16)</f>
        <v>4338.04198</v>
      </c>
      <c r="Y17" s="182">
        <f>SUM(Y15:Y16)</f>
        <v>1055.30897607</v>
      </c>
      <c r="Z17" s="183">
        <f t="shared" si="5"/>
        <v>0.24326850245695408</v>
      </c>
      <c r="AA17" s="181">
        <f>SUM(AA15:AA16)</f>
        <v>4454.1216799999993</v>
      </c>
      <c r="AB17" s="182">
        <f>SUM(AB15:AB16)</f>
        <v>4405.4144567200001</v>
      </c>
      <c r="AC17" s="182">
        <f>SUM(AC15:AC16)</f>
        <v>1075.7155831600001</v>
      </c>
      <c r="AD17" s="183">
        <f t="shared" si="6"/>
        <v>0.2441803362040337</v>
      </c>
      <c r="AE17" s="181">
        <f>SUM(AE15:AE16)</f>
        <v>4454.1125199999997</v>
      </c>
      <c r="AF17" s="182">
        <f>SUM(AF15:AF16)</f>
        <v>4447.94933958</v>
      </c>
      <c r="AG17" s="182">
        <f>SUM(AG15:AG16)</f>
        <v>842.90487422999979</v>
      </c>
      <c r="AH17" s="183">
        <f t="shared" si="7"/>
        <v>0.18950415345998331</v>
      </c>
      <c r="AI17" s="181">
        <f>SUM(AI15:AI16)</f>
        <v>4117.6845200000007</v>
      </c>
      <c r="AJ17" s="182">
        <f>SUM(AJ15:AJ16)</f>
        <v>4123.0348877500001</v>
      </c>
      <c r="AK17" s="182">
        <f>SUM(AK15:AK16)</f>
        <v>720.47675508999998</v>
      </c>
      <c r="AL17" s="184">
        <f t="shared" si="8"/>
        <v>0.17474427811188728</v>
      </c>
      <c r="AM17" s="762">
        <f t="shared" si="14"/>
        <v>0</v>
      </c>
      <c r="AN17" s="184">
        <f t="shared" si="15"/>
        <v>0.29598808275627375</v>
      </c>
      <c r="AO17" s="183">
        <f t="shared" si="16"/>
        <v>0.50217135469725993</v>
      </c>
      <c r="AP17" s="762">
        <f t="shared" si="17"/>
        <v>1.0698666297671166E-2</v>
      </c>
      <c r="AQ17" s="184">
        <f t="shared" si="18"/>
        <v>0.37542894750186451</v>
      </c>
      <c r="AR17" s="183">
        <f t="shared" si="19"/>
        <v>1.0567926869793751</v>
      </c>
      <c r="AS17" s="762">
        <f t="shared" si="20"/>
        <v>0.64108973747962295</v>
      </c>
      <c r="AT17" s="184">
        <f t="shared" si="21"/>
        <v>0.16254713845833374</v>
      </c>
      <c r="AU17" s="183">
        <f t="shared" si="22"/>
        <v>0.53799350592244755</v>
      </c>
      <c r="AV17" s="762">
        <f t="shared" si="23"/>
        <v>-2.1317198783483956E-3</v>
      </c>
      <c r="AW17" s="184">
        <f t="shared" si="9"/>
        <v>0.30208560440706655</v>
      </c>
      <c r="AX17" s="183">
        <f t="shared" si="9"/>
        <v>0.60273972149560218</v>
      </c>
      <c r="AY17" s="762">
        <f>('1.2bis'!K11-W17)/W17</f>
        <v>7.9021056290497944E-3</v>
      </c>
      <c r="AZ17" s="184">
        <f t="shared" si="11"/>
        <v>7.1001069473283412E-2</v>
      </c>
      <c r="BA17" s="183">
        <f t="shared" si="11"/>
        <v>0.15808820582696678</v>
      </c>
      <c r="BB17" s="762">
        <f t="shared" si="24"/>
        <v>0</v>
      </c>
      <c r="BC17" s="184">
        <f t="shared" si="25"/>
        <v>-1.5293107466252225E-2</v>
      </c>
      <c r="BD17" s="183">
        <f t="shared" si="26"/>
        <v>-1.8970262594926856E-2</v>
      </c>
      <c r="BE17" s="762">
        <f t="shared" si="12"/>
        <v>2.0565264030668431E-6</v>
      </c>
      <c r="BF17" s="184">
        <f t="shared" si="12"/>
        <v>-9.5628074001437042E-3</v>
      </c>
      <c r="BG17" s="183">
        <f t="shared" si="12"/>
        <v>0.2762004539867855</v>
      </c>
      <c r="BH17" s="184">
        <f t="shared" si="27"/>
        <v>8.1703199544776908E-2</v>
      </c>
      <c r="BI17" s="184">
        <f t="shared" si="27"/>
        <v>7.880468166673954E-2</v>
      </c>
      <c r="BJ17" s="183">
        <f t="shared" si="27"/>
        <v>0.16992653583210526</v>
      </c>
    </row>
    <row r="18" spans="1:62" x14ac:dyDescent="0.25">
      <c r="B18" s="86" t="s">
        <v>175</v>
      </c>
      <c r="C18" s="160">
        <f>C25+C28</f>
        <v>17803.159670000001</v>
      </c>
      <c r="D18" s="161">
        <f>D25+D28</f>
        <v>20511.115960939998</v>
      </c>
      <c r="E18" s="161">
        <f>E25+E28</f>
        <v>15676.01171339</v>
      </c>
      <c r="F18" s="171">
        <f t="shared" si="31"/>
        <v>0.76426907942221922</v>
      </c>
      <c r="G18" s="160">
        <f>G25+G28</f>
        <v>17796.951220000003</v>
      </c>
      <c r="H18" s="161">
        <f>H25+H28</f>
        <v>19930.142703760001</v>
      </c>
      <c r="I18" s="161">
        <f>I25+I28</f>
        <v>13605.883882259999</v>
      </c>
      <c r="J18" s="171">
        <f t="shared" si="32"/>
        <v>0.68267869851695173</v>
      </c>
      <c r="K18" s="160">
        <f>K25+K28</f>
        <v>17766.98503</v>
      </c>
      <c r="L18" s="161">
        <f>L25+L28</f>
        <v>20479.310647990002</v>
      </c>
      <c r="M18" s="161">
        <f>M25+M28</f>
        <v>11253.55061505</v>
      </c>
      <c r="N18" s="171">
        <f t="shared" si="33"/>
        <v>0.54950827244541611</v>
      </c>
      <c r="O18" s="160">
        <f>O25+O28</f>
        <v>13298.386879999998</v>
      </c>
      <c r="P18" s="161">
        <f>P25+P28</f>
        <v>15210.69829547</v>
      </c>
      <c r="Q18" s="161">
        <f>Q25+Q28</f>
        <v>8943.2950343800003</v>
      </c>
      <c r="R18" s="171">
        <f t="shared" si="34"/>
        <v>0.58796084575837415</v>
      </c>
      <c r="S18" s="160">
        <f>S25+S28</f>
        <v>12345.186740000001</v>
      </c>
      <c r="T18" s="161">
        <f>T25+T28</f>
        <v>12759.09074245</v>
      </c>
      <c r="U18" s="161">
        <f>U25+U28</f>
        <v>7776.9177655600006</v>
      </c>
      <c r="V18" s="171">
        <f t="shared" si="4"/>
        <v>0.60951974733480707</v>
      </c>
      <c r="W18" s="160">
        <f>W25+W28</f>
        <v>7069.6512499999999</v>
      </c>
      <c r="X18" s="161">
        <f>X25+X28</f>
        <v>7066.8466988199998</v>
      </c>
      <c r="Y18" s="161">
        <f>Y25+Y28</f>
        <v>3693.3898927899995</v>
      </c>
      <c r="Z18" s="171">
        <f t="shared" si="5"/>
        <v>0.5226361983211989</v>
      </c>
      <c r="AA18" s="160">
        <f>AA25+AA28</f>
        <v>7069.6512499999999</v>
      </c>
      <c r="AB18" s="161">
        <f>AB25+AB28</f>
        <v>7070.3351673300003</v>
      </c>
      <c r="AC18" s="161">
        <f>AC25+AC28</f>
        <v>3630.5541732900001</v>
      </c>
      <c r="AD18" s="171">
        <f t="shared" si="6"/>
        <v>0.51349109870572385</v>
      </c>
      <c r="AE18" s="160">
        <f>AE25+AE28</f>
        <v>7061.95172</v>
      </c>
      <c r="AF18" s="161">
        <f>AF25+AF28</f>
        <v>7002.5264737499992</v>
      </c>
      <c r="AG18" s="161">
        <f>AG25+AG28</f>
        <v>3277.8707972799994</v>
      </c>
      <c r="AH18" s="171">
        <f t="shared" si="7"/>
        <v>0.46809830845589523</v>
      </c>
      <c r="AI18" s="160">
        <f>AI25+AI28</f>
        <v>6513.7775899999997</v>
      </c>
      <c r="AJ18" s="161">
        <f>AJ25+AJ28</f>
        <v>6525.0166824999997</v>
      </c>
      <c r="AK18" s="161">
        <f>AK25+AK28</f>
        <v>3040.11665399</v>
      </c>
      <c r="AL18" s="173">
        <f t="shared" si="8"/>
        <v>0.46591706993539939</v>
      </c>
      <c r="AM18" s="172">
        <f t="shared" si="14"/>
        <v>3.4884907663405195E-4</v>
      </c>
      <c r="AN18" s="173">
        <f t="shared" si="15"/>
        <v>2.9150481550259642E-2</v>
      </c>
      <c r="AO18" s="171">
        <f t="shared" si="16"/>
        <v>0.15214945600330551</v>
      </c>
      <c r="AP18" s="172">
        <f t="shared" si="17"/>
        <v>1.6866221224031068E-3</v>
      </c>
      <c r="AQ18" s="173">
        <f t="shared" si="18"/>
        <v>-2.6815743638514543E-2</v>
      </c>
      <c r="AR18" s="171">
        <f t="shared" si="19"/>
        <v>0.20903031831252372</v>
      </c>
      <c r="AS18" s="172">
        <f t="shared" si="20"/>
        <v>0.33602557891592955</v>
      </c>
      <c r="AT18" s="173">
        <f t="shared" si="21"/>
        <v>0.34637544247978957</v>
      </c>
      <c r="AU18" s="171">
        <f t="shared" si="22"/>
        <v>0.25832263967462415</v>
      </c>
      <c r="AV18" s="172">
        <f t="shared" si="23"/>
        <v>7.7212290107488243E-2</v>
      </c>
      <c r="AW18" s="173">
        <f t="shared" si="9"/>
        <v>0.19214594538961968</v>
      </c>
      <c r="AX18" s="171">
        <f t="shared" si="9"/>
        <v>0.14997937537481615</v>
      </c>
      <c r="AY18" s="172">
        <f t="shared" ref="AY18:AY28" si="35">(S18-W18)/W18</f>
        <v>0.74622287626988693</v>
      </c>
      <c r="AZ18" s="173">
        <f t="shared" si="11"/>
        <v>0.8054857118353046</v>
      </c>
      <c r="BA18" s="171">
        <f t="shared" si="11"/>
        <v>1.1056314094381436</v>
      </c>
      <c r="BB18" s="172">
        <f t="shared" si="24"/>
        <v>0</v>
      </c>
      <c r="BC18" s="173">
        <f t="shared" si="25"/>
        <v>-4.9339506932001564E-4</v>
      </c>
      <c r="BD18" s="171">
        <f t="shared" si="26"/>
        <v>1.7307473322470169E-2</v>
      </c>
      <c r="BE18" s="172">
        <f t="shared" si="12"/>
        <v>1.0902835795654332E-3</v>
      </c>
      <c r="BF18" s="173">
        <f t="shared" si="12"/>
        <v>9.6834612242012869E-3</v>
      </c>
      <c r="BG18" s="171">
        <f t="shared" si="12"/>
        <v>0.10759526467689329</v>
      </c>
      <c r="BH18" s="173">
        <f t="shared" si="27"/>
        <v>8.415610180512785E-2</v>
      </c>
      <c r="BI18" s="173">
        <f t="shared" si="27"/>
        <v>7.3181390099840496E-2</v>
      </c>
      <c r="BJ18" s="171">
        <f t="shared" si="27"/>
        <v>7.8205598781204325E-2</v>
      </c>
    </row>
    <row r="19" spans="1:62" x14ac:dyDescent="0.25">
      <c r="A19" s="174"/>
      <c r="B19" s="76" t="s">
        <v>57</v>
      </c>
      <c r="C19" s="9">
        <v>814.51898000000006</v>
      </c>
      <c r="D19" s="6">
        <v>876.32026192000001</v>
      </c>
      <c r="E19" s="6">
        <v>861.44544427000005</v>
      </c>
      <c r="F19" s="85">
        <f t="shared" si="31"/>
        <v>0.98302582024360641</v>
      </c>
      <c r="G19" s="9">
        <v>808.10140000000001</v>
      </c>
      <c r="H19" s="6">
        <v>799.44615673999999</v>
      </c>
      <c r="I19" s="6">
        <v>763.86212155999988</v>
      </c>
      <c r="J19" s="85">
        <f t="shared" si="32"/>
        <v>0.95548914097591575</v>
      </c>
      <c r="K19" s="9">
        <v>790.09618</v>
      </c>
      <c r="L19" s="6">
        <v>794.67879938999999</v>
      </c>
      <c r="M19" s="6">
        <v>684.0875665599998</v>
      </c>
      <c r="N19" s="85">
        <f t="shared" si="33"/>
        <v>0.86083530488684146</v>
      </c>
      <c r="O19" s="9">
        <v>753.90935999999999</v>
      </c>
      <c r="P19" s="6">
        <v>754.60734871999978</v>
      </c>
      <c r="Q19" s="6">
        <v>653.66877840000006</v>
      </c>
      <c r="R19" s="85">
        <f t="shared" si="34"/>
        <v>0.86623696351325441</v>
      </c>
      <c r="S19" s="9">
        <v>673.38955999999996</v>
      </c>
      <c r="T19" s="6">
        <v>680.60122945000001</v>
      </c>
      <c r="U19" s="6">
        <v>638.91381499000022</v>
      </c>
      <c r="V19" s="85">
        <f t="shared" si="4"/>
        <v>0.93874913435920804</v>
      </c>
      <c r="W19" s="9">
        <v>625.80871000000002</v>
      </c>
      <c r="X19" s="6">
        <v>636.09274068000002</v>
      </c>
      <c r="Y19" s="6">
        <v>609.90263200999982</v>
      </c>
      <c r="Z19" s="85">
        <f t="shared" si="5"/>
        <v>0.95882658770480189</v>
      </c>
      <c r="AA19" s="9">
        <v>625.80871000000002</v>
      </c>
      <c r="AB19" s="6">
        <v>640.29504083999996</v>
      </c>
      <c r="AC19" s="6">
        <v>593.61041783999997</v>
      </c>
      <c r="AD19" s="85">
        <f t="shared" si="6"/>
        <v>0.92708888868051409</v>
      </c>
      <c r="AE19" s="9">
        <v>621.00834999999995</v>
      </c>
      <c r="AF19" s="6">
        <v>623.78990369000007</v>
      </c>
      <c r="AG19" s="6">
        <v>566.36706991999995</v>
      </c>
      <c r="AH19" s="85">
        <f>AG19/AF19</f>
        <v>0.9079452337552788</v>
      </c>
      <c r="AI19" s="9">
        <v>584.75833</v>
      </c>
      <c r="AJ19" s="6">
        <v>584.67938862999995</v>
      </c>
      <c r="AK19" s="6">
        <v>545.94739826999989</v>
      </c>
      <c r="AL19" s="95">
        <f>AK19/AJ19</f>
        <v>0.93375516374751044</v>
      </c>
      <c r="AM19" s="508">
        <f t="shared" si="14"/>
        <v>7.9415528793788052E-3</v>
      </c>
      <c r="AN19" s="95">
        <f t="shared" si="15"/>
        <v>9.6159202883004682E-2</v>
      </c>
      <c r="AO19" s="85">
        <f t="shared" si="16"/>
        <v>0.12774991710638867</v>
      </c>
      <c r="AP19" s="508">
        <f t="shared" si="17"/>
        <v>2.2788643276316065E-2</v>
      </c>
      <c r="AQ19" s="95">
        <f t="shared" si="18"/>
        <v>5.9990997037538294E-3</v>
      </c>
      <c r="AR19" s="85">
        <f t="shared" si="19"/>
        <v>0.11661453723118242</v>
      </c>
      <c r="AS19" s="508">
        <f t="shared" si="20"/>
        <v>4.7998900026921025E-2</v>
      </c>
      <c r="AT19" s="95">
        <f t="shared" si="21"/>
        <v>5.3102385946772558E-2</v>
      </c>
      <c r="AU19" s="85">
        <f t="shared" si="22"/>
        <v>4.6535476628479171E-2</v>
      </c>
      <c r="AV19" s="508">
        <f t="shared" si="23"/>
        <v>0.11957387637551144</v>
      </c>
      <c r="AW19" s="95">
        <f t="shared" si="9"/>
        <v>0.10873638786959698</v>
      </c>
      <c r="AX19" s="85">
        <f t="shared" si="9"/>
        <v>2.3093824337216403E-2</v>
      </c>
      <c r="AY19" s="508">
        <f t="shared" si="35"/>
        <v>7.6030980776857424E-2</v>
      </c>
      <c r="AZ19" s="95">
        <f t="shared" si="11"/>
        <v>6.9971697401261385E-2</v>
      </c>
      <c r="BA19" s="85">
        <f t="shared" si="11"/>
        <v>4.7566908974291389E-2</v>
      </c>
      <c r="BB19" s="508">
        <f t="shared" si="24"/>
        <v>0</v>
      </c>
      <c r="BC19" s="95">
        <f t="shared" si="25"/>
        <v>-6.5630684168457073E-3</v>
      </c>
      <c r="BD19" s="85">
        <f t="shared" si="26"/>
        <v>2.7445970758537476E-2</v>
      </c>
      <c r="BE19" s="508">
        <f>(AA19-AE19)/AE19</f>
        <v>7.7299443719236133E-3</v>
      </c>
      <c r="BF19" s="95">
        <f>(AB19-AF19)/AF19</f>
        <v>2.6459449010579544E-2</v>
      </c>
      <c r="BG19" s="85">
        <f>(AC19-AG19)/AG19</f>
        <v>4.8101927825443973E-2</v>
      </c>
      <c r="BH19" s="95">
        <f>(AE19-AI19)/AI19</f>
        <v>6.1991455512912401E-2</v>
      </c>
      <c r="BI19" s="95">
        <f>(AF19-AJ19)/AJ19</f>
        <v>6.6892241834695929E-2</v>
      </c>
      <c r="BJ19" s="85">
        <f>(AG19-AK19)/AK19</f>
        <v>3.7402269366437105E-2</v>
      </c>
    </row>
    <row r="20" spans="1:62" x14ac:dyDescent="0.25">
      <c r="A20" s="174"/>
      <c r="B20" s="76" t="s">
        <v>58</v>
      </c>
      <c r="C20" s="9">
        <v>438.32008000000002</v>
      </c>
      <c r="D20" s="6">
        <v>478.35205152999998</v>
      </c>
      <c r="E20" s="6">
        <v>447.63903692000002</v>
      </c>
      <c r="F20" s="85">
        <f t="shared" si="31"/>
        <v>0.9357941195992262</v>
      </c>
      <c r="G20" s="9">
        <v>426.45949000000002</v>
      </c>
      <c r="H20" s="6">
        <v>467.78580814000003</v>
      </c>
      <c r="I20" s="6">
        <v>412.18787079999981</v>
      </c>
      <c r="J20" s="85">
        <f t="shared" si="32"/>
        <v>0.8811465923665629</v>
      </c>
      <c r="K20" s="9">
        <v>414.97482000000002</v>
      </c>
      <c r="L20" s="6">
        <v>452.29695749000007</v>
      </c>
      <c r="M20" s="6">
        <v>412.79936864999985</v>
      </c>
      <c r="N20" s="85">
        <f t="shared" si="33"/>
        <v>0.91267332626071562</v>
      </c>
      <c r="O20" s="9">
        <v>363.38580000000002</v>
      </c>
      <c r="P20" s="6">
        <v>374.04916080999999</v>
      </c>
      <c r="Q20" s="6">
        <v>346.12819993999977</v>
      </c>
      <c r="R20" s="85">
        <f t="shared" si="34"/>
        <v>0.92535483622115977</v>
      </c>
      <c r="S20" s="9">
        <v>335.72232000000002</v>
      </c>
      <c r="T20" s="6">
        <v>364.96744929000005</v>
      </c>
      <c r="U20" s="6">
        <v>305.03942351000001</v>
      </c>
      <c r="V20" s="85">
        <f t="shared" si="4"/>
        <v>0.8357989845489433</v>
      </c>
      <c r="W20" s="9">
        <v>268.39120000000003</v>
      </c>
      <c r="X20" s="6">
        <v>331.22669339999999</v>
      </c>
      <c r="Y20" s="6">
        <v>285.92027318000021</v>
      </c>
      <c r="Z20" s="85">
        <f t="shared" si="5"/>
        <v>0.86321627718184446</v>
      </c>
      <c r="AA20" s="9">
        <v>268.39120000000003</v>
      </c>
      <c r="AB20" s="6">
        <v>317.28196064000002</v>
      </c>
      <c r="AC20" s="6">
        <v>292.80020033999989</v>
      </c>
      <c r="AD20" s="85">
        <f t="shared" si="6"/>
        <v>0.92283910421311954</v>
      </c>
      <c r="AE20" s="9">
        <v>265.39188000000001</v>
      </c>
      <c r="AF20" s="6">
        <v>319.47329214999996</v>
      </c>
      <c r="AG20" s="6">
        <v>270.43578847999999</v>
      </c>
      <c r="AH20" s="85">
        <f t="shared" ref="AH20:AH39" si="36">AG20/AF20</f>
        <v>0.84650515434330653</v>
      </c>
      <c r="AI20" s="9">
        <v>245.27864</v>
      </c>
      <c r="AJ20" s="6">
        <v>309.95545017000001</v>
      </c>
      <c r="AK20" s="6">
        <v>262.44730325</v>
      </c>
      <c r="AL20" s="95">
        <f t="shared" ref="AL20:AL39" si="37">AK20/AJ20</f>
        <v>0.84672588627190326</v>
      </c>
      <c r="AM20" s="508">
        <f t="shared" si="14"/>
        <v>2.781176237864938E-2</v>
      </c>
      <c r="AN20" s="95">
        <f t="shared" si="15"/>
        <v>2.2587781001764944E-2</v>
      </c>
      <c r="AO20" s="85">
        <f t="shared" si="16"/>
        <v>8.6007300630157754E-2</v>
      </c>
      <c r="AP20" s="508">
        <f t="shared" si="17"/>
        <v>2.7675582822109527E-2</v>
      </c>
      <c r="AQ20" s="95">
        <f t="shared" si="18"/>
        <v>3.4244870308114787E-2</v>
      </c>
      <c r="AR20" s="85">
        <f t="shared" si="19"/>
        <v>-1.4813439565080958E-3</v>
      </c>
      <c r="AS20" s="508">
        <f t="shared" si="20"/>
        <v>0.14196762779393141</v>
      </c>
      <c r="AT20" s="95">
        <f t="shared" si="21"/>
        <v>0.20919121034934338</v>
      </c>
      <c r="AU20" s="85">
        <f t="shared" si="22"/>
        <v>0.19261986952105409</v>
      </c>
      <c r="AV20" s="508">
        <f t="shared" si="23"/>
        <v>8.2399883332153756E-2</v>
      </c>
      <c r="AW20" s="95">
        <f t="shared" si="9"/>
        <v>2.4883620546619464E-2</v>
      </c>
      <c r="AX20" s="85">
        <f t="shared" si="9"/>
        <v>0.13469988881175804</v>
      </c>
      <c r="AY20" s="508">
        <f t="shared" si="35"/>
        <v>0.2508693280554653</v>
      </c>
      <c r="AZ20" s="95">
        <f t="shared" si="11"/>
        <v>0.10186605295501845</v>
      </c>
      <c r="BA20" s="85">
        <f t="shared" si="11"/>
        <v>6.6868816671713918E-2</v>
      </c>
      <c r="BB20" s="508">
        <f t="shared" si="24"/>
        <v>0</v>
      </c>
      <c r="BC20" s="95">
        <f t="shared" si="25"/>
        <v>4.3950600695581869E-2</v>
      </c>
      <c r="BD20" s="85">
        <f t="shared" si="26"/>
        <v>-2.349700291191981E-2</v>
      </c>
      <c r="BE20" s="508">
        <f t="shared" ref="BE20:BG29" si="38">(AA20-AE20)/AE20</f>
        <v>1.1301476141621256E-2</v>
      </c>
      <c r="BF20" s="95">
        <f t="shared" si="38"/>
        <v>-6.8592009530833052E-3</v>
      </c>
      <c r="BG20" s="85">
        <f t="shared" si="38"/>
        <v>8.2697678386800713E-2</v>
      </c>
      <c r="BH20" s="95">
        <f t="shared" ref="BH20:BJ29" si="39">(AE20-AI20)/AI20</f>
        <v>8.2001596225419457E-2</v>
      </c>
      <c r="BI20" s="95">
        <f t="shared" si="39"/>
        <v>3.070712895927381E-2</v>
      </c>
      <c r="BJ20" s="85">
        <f t="shared" si="39"/>
        <v>3.0438435187083526E-2</v>
      </c>
    </row>
    <row r="21" spans="1:62" x14ac:dyDescent="0.25">
      <c r="A21" s="174"/>
      <c r="B21" s="76" t="s">
        <v>59</v>
      </c>
      <c r="C21" s="9">
        <v>3.5265399999999998</v>
      </c>
      <c r="D21" s="6">
        <v>2.7535907399999999</v>
      </c>
      <c r="E21" s="251">
        <v>2.3390462200000002</v>
      </c>
      <c r="F21" s="85">
        <f t="shared" si="31"/>
        <v>0.84945311081341024</v>
      </c>
      <c r="G21" s="9">
        <v>3.2765399999999998</v>
      </c>
      <c r="H21" s="6">
        <v>2.8939400099999997</v>
      </c>
      <c r="I21" s="251">
        <v>2.5154060199999999</v>
      </c>
      <c r="J21" s="85">
        <f t="shared" si="32"/>
        <v>0.86919770669330498</v>
      </c>
      <c r="K21" s="9">
        <v>3.2765399999999998</v>
      </c>
      <c r="L21" s="6">
        <v>2.8130559100000001</v>
      </c>
      <c r="M21" s="251">
        <v>2.9156888900000002</v>
      </c>
      <c r="N21" s="85">
        <f t="shared" si="33"/>
        <v>1.0364845148065329</v>
      </c>
      <c r="O21" s="9">
        <v>3.4865400000000002</v>
      </c>
      <c r="P21" s="6">
        <v>3.4783057500000001</v>
      </c>
      <c r="Q21" s="251">
        <v>6.0397150199999983</v>
      </c>
      <c r="R21" s="85">
        <f t="shared" si="34"/>
        <v>1.7363956633197062</v>
      </c>
      <c r="S21" s="9">
        <v>4.0308900000000003</v>
      </c>
      <c r="T21" s="6">
        <v>5.7287585099999996</v>
      </c>
      <c r="U21" s="251">
        <v>3.0187151400000003</v>
      </c>
      <c r="V21" s="85">
        <f t="shared" si="4"/>
        <v>0.5269405464954745</v>
      </c>
      <c r="W21" s="9">
        <v>2.5407099999999998</v>
      </c>
      <c r="X21" s="6">
        <v>3.2607803799999999</v>
      </c>
      <c r="Y21" s="6">
        <v>3.0016491300000006</v>
      </c>
      <c r="Z21" s="85">
        <f t="shared" si="5"/>
        <v>0.9205309098431218</v>
      </c>
      <c r="AA21" s="9">
        <v>2.5407099999999998</v>
      </c>
      <c r="AB21" s="6">
        <v>3.0002107800000002</v>
      </c>
      <c r="AC21" s="6">
        <v>2.7236094100000003</v>
      </c>
      <c r="AD21" s="85">
        <f t="shared" si="6"/>
        <v>0.90780602088230622</v>
      </c>
      <c r="AE21" s="9">
        <v>2.5407099999999998</v>
      </c>
      <c r="AF21" s="6">
        <v>3.65814825</v>
      </c>
      <c r="AG21" s="6">
        <v>4.1074908900000002</v>
      </c>
      <c r="AH21" s="85">
        <f t="shared" si="36"/>
        <v>1.1228333597469704</v>
      </c>
      <c r="AI21" s="9">
        <v>2.0097100000000001</v>
      </c>
      <c r="AJ21" s="6">
        <v>2.37434302</v>
      </c>
      <c r="AK21" s="6">
        <v>1.7232369900000002</v>
      </c>
      <c r="AL21" s="95">
        <f t="shared" si="37"/>
        <v>0.72577423543460884</v>
      </c>
      <c r="AM21" s="508">
        <f t="shared" si="14"/>
        <v>7.6299999389600012E-2</v>
      </c>
      <c r="AN21" s="95">
        <f t="shared" si="15"/>
        <v>-4.8497643183695351E-2</v>
      </c>
      <c r="AO21" s="85">
        <f t="shared" si="16"/>
        <v>-7.0111862100099342E-2</v>
      </c>
      <c r="AP21" s="508">
        <f t="shared" si="17"/>
        <v>0</v>
      </c>
      <c r="AQ21" s="95">
        <f t="shared" si="18"/>
        <v>2.8753107861265212E-2</v>
      </c>
      <c r="AR21" s="85">
        <f t="shared" si="19"/>
        <v>-0.13728586454229014</v>
      </c>
      <c r="AS21" s="508">
        <f t="shared" si="20"/>
        <v>-6.0231633653995191E-2</v>
      </c>
      <c r="AT21" s="95">
        <f t="shared" si="21"/>
        <v>-0.19125686118881297</v>
      </c>
      <c r="AU21" s="85">
        <f t="shared" si="22"/>
        <v>-0.51724727402783965</v>
      </c>
      <c r="AV21" s="508">
        <f t="shared" si="23"/>
        <v>-0.13504461793797401</v>
      </c>
      <c r="AW21" s="95">
        <f t="shared" si="9"/>
        <v>-0.3928342861846344</v>
      </c>
      <c r="AX21" s="85">
        <f t="shared" si="9"/>
        <v>1.0007568584295097</v>
      </c>
      <c r="AY21" s="508">
        <f t="shared" si="35"/>
        <v>0.58652109056130008</v>
      </c>
      <c r="AZ21" s="95">
        <f t="shared" si="11"/>
        <v>0.75686732695564107</v>
      </c>
      <c r="BA21" s="85">
        <f t="shared" si="11"/>
        <v>5.6855445992782441E-3</v>
      </c>
      <c r="BB21" s="508">
        <f t="shared" si="24"/>
        <v>0</v>
      </c>
      <c r="BC21" s="95">
        <f t="shared" si="25"/>
        <v>8.6850431222035576E-2</v>
      </c>
      <c r="BD21" s="85">
        <f t="shared" si="26"/>
        <v>0.10208501959904749</v>
      </c>
      <c r="BE21" s="508">
        <f t="shared" si="38"/>
        <v>0</v>
      </c>
      <c r="BF21" s="95">
        <f t="shared" si="38"/>
        <v>-0.17985533254427286</v>
      </c>
      <c r="BG21" s="85">
        <f t="shared" si="38"/>
        <v>-0.33691650622261021</v>
      </c>
      <c r="BH21" s="95">
        <f t="shared" si="39"/>
        <v>0.26421722537082448</v>
      </c>
      <c r="BI21" s="95">
        <f t="shared" si="39"/>
        <v>0.54069914043001255</v>
      </c>
      <c r="BJ21" s="85">
        <f t="shared" si="39"/>
        <v>1.3835902512747245</v>
      </c>
    </row>
    <row r="22" spans="1:62" x14ac:dyDescent="0.25">
      <c r="A22" s="174"/>
      <c r="B22" s="76" t="s">
        <v>60</v>
      </c>
      <c r="C22" s="9">
        <v>412.04825</v>
      </c>
      <c r="D22" s="6">
        <v>491.85988816000003</v>
      </c>
      <c r="E22" s="6">
        <v>482.84904469999998</v>
      </c>
      <c r="F22" s="252">
        <f t="shared" si="31"/>
        <v>0.98168006036493694</v>
      </c>
      <c r="G22" s="9">
        <v>411.99450000000002</v>
      </c>
      <c r="H22" s="6">
        <v>364.56800175000001</v>
      </c>
      <c r="I22" s="6">
        <v>352.62016923999983</v>
      </c>
      <c r="J22" s="252">
        <f t="shared" si="32"/>
        <v>0.96722742409468698</v>
      </c>
      <c r="K22" s="9">
        <v>411.99450000000002</v>
      </c>
      <c r="L22" s="6">
        <v>413.90004274</v>
      </c>
      <c r="M22" s="6">
        <v>393.17027444000001</v>
      </c>
      <c r="N22" s="252">
        <f t="shared" si="33"/>
        <v>0.94991600348052674</v>
      </c>
      <c r="O22" s="9">
        <v>326.81747999999999</v>
      </c>
      <c r="P22" s="6">
        <v>340.63370020000002</v>
      </c>
      <c r="Q22" s="6">
        <v>332.8497180999999</v>
      </c>
      <c r="R22" s="252">
        <f t="shared" si="34"/>
        <v>0.97714852612812586</v>
      </c>
      <c r="S22" s="250">
        <v>314.97564</v>
      </c>
      <c r="T22" s="251">
        <v>672.07622500000002</v>
      </c>
      <c r="U22" s="251">
        <v>666.98427827000023</v>
      </c>
      <c r="V22" s="252">
        <f t="shared" si="4"/>
        <v>0.9924235577147521</v>
      </c>
      <c r="W22" s="250">
        <v>310.23333000000002</v>
      </c>
      <c r="X22" s="251">
        <v>276.77858313000002</v>
      </c>
      <c r="Y22" s="251">
        <v>275.44596364</v>
      </c>
      <c r="Z22" s="252">
        <f t="shared" si="5"/>
        <v>0.99518525069776043</v>
      </c>
      <c r="AA22" s="250">
        <v>310.23333000000002</v>
      </c>
      <c r="AB22" s="251">
        <v>303.32798110000004</v>
      </c>
      <c r="AC22" s="251">
        <v>260.76631299999997</v>
      </c>
      <c r="AD22" s="252">
        <f t="shared" si="6"/>
        <v>0.85968433263013577</v>
      </c>
      <c r="AE22" s="9">
        <v>312.34757999999999</v>
      </c>
      <c r="AF22" s="6">
        <v>259.85346695999999</v>
      </c>
      <c r="AG22" s="6">
        <v>255.58231146999987</v>
      </c>
      <c r="AH22" s="85">
        <f t="shared" si="36"/>
        <v>0.98356321529988444</v>
      </c>
      <c r="AI22" s="9">
        <v>261.11556999999999</v>
      </c>
      <c r="AJ22" s="6">
        <v>260.31190810999999</v>
      </c>
      <c r="AK22" s="6">
        <v>256.05110911999998</v>
      </c>
      <c r="AL22" s="95">
        <f t="shared" si="37"/>
        <v>0.98363194745512939</v>
      </c>
      <c r="AM22" s="508">
        <f t="shared" si="14"/>
        <v>1.3046290666496649E-4</v>
      </c>
      <c r="AN22" s="95">
        <f t="shared" si="15"/>
        <v>0.34915814278536039</v>
      </c>
      <c r="AO22" s="85">
        <f t="shared" si="16"/>
        <v>0.36931771583197209</v>
      </c>
      <c r="AP22" s="508">
        <f t="shared" si="17"/>
        <v>0</v>
      </c>
      <c r="AQ22" s="95">
        <f t="shared" si="18"/>
        <v>-0.11918829643849288</v>
      </c>
      <c r="AR22" s="85">
        <f t="shared" si="19"/>
        <v>-0.10313624359765368</v>
      </c>
      <c r="AS22" s="508">
        <f t="shared" si="20"/>
        <v>0.26062565564118551</v>
      </c>
      <c r="AT22" s="95">
        <f t="shared" si="21"/>
        <v>0.21508835589955516</v>
      </c>
      <c r="AU22" s="85">
        <f t="shared" si="22"/>
        <v>0.18122459794866844</v>
      </c>
      <c r="AV22" s="508">
        <f t="shared" si="23"/>
        <v>3.7596050285031539E-2</v>
      </c>
      <c r="AW22" s="95">
        <f t="shared" si="9"/>
        <v>-0.49316210345039357</v>
      </c>
      <c r="AX22" s="85">
        <f t="shared" si="9"/>
        <v>-0.50096317268027146</v>
      </c>
      <c r="AY22" s="508">
        <f t="shared" si="35"/>
        <v>1.5286268564373708E-2</v>
      </c>
      <c r="AZ22" s="95">
        <f t="shared" si="11"/>
        <v>1.4282089220911027</v>
      </c>
      <c r="BA22" s="85">
        <f t="shared" si="11"/>
        <v>1.4214705107885683</v>
      </c>
      <c r="BB22" s="508">
        <f t="shared" si="24"/>
        <v>0</v>
      </c>
      <c r="BC22" s="95">
        <f t="shared" si="25"/>
        <v>-8.7527032203624247E-2</v>
      </c>
      <c r="BD22" s="85">
        <f t="shared" si="26"/>
        <v>5.6294275403587259E-2</v>
      </c>
      <c r="BE22" s="508">
        <f t="shared" si="38"/>
        <v>-6.7689014910887737E-3</v>
      </c>
      <c r="BF22" s="95">
        <f t="shared" si="38"/>
        <v>0.167303960376608</v>
      </c>
      <c r="BG22" s="85">
        <f t="shared" si="38"/>
        <v>2.0283099797415355E-2</v>
      </c>
      <c r="BH22" s="95">
        <f t="shared" si="39"/>
        <v>0.19620434737001705</v>
      </c>
      <c r="BI22" s="95">
        <f t="shared" si="39"/>
        <v>-1.7611224677676878E-3</v>
      </c>
      <c r="BJ22" s="85">
        <f t="shared" si="39"/>
        <v>-1.8308752952146275E-3</v>
      </c>
    </row>
    <row r="23" spans="1:62" x14ac:dyDescent="0.25">
      <c r="A23" s="174"/>
      <c r="B23" s="76" t="s">
        <v>61</v>
      </c>
      <c r="C23" s="9">
        <v>1112.54629</v>
      </c>
      <c r="D23" s="6">
        <v>1652.3628144700001</v>
      </c>
      <c r="E23" s="6">
        <v>933.36951687999999</v>
      </c>
      <c r="F23" s="252">
        <f t="shared" si="31"/>
        <v>0.56486959686234572</v>
      </c>
      <c r="G23" s="9">
        <v>1109.91976</v>
      </c>
      <c r="H23" s="6">
        <v>1562.2812901899999</v>
      </c>
      <c r="I23" s="6">
        <v>728.23822993000022</v>
      </c>
      <c r="J23" s="252">
        <f t="shared" si="32"/>
        <v>0.46613771444541469</v>
      </c>
      <c r="K23" s="9">
        <v>1109.45568</v>
      </c>
      <c r="L23" s="6">
        <v>1789.8730096600004</v>
      </c>
      <c r="M23" s="6">
        <v>954.76260250999997</v>
      </c>
      <c r="N23" s="252">
        <f t="shared" si="33"/>
        <v>0.53342477223641926</v>
      </c>
      <c r="O23" s="9">
        <v>1244.6743299999998</v>
      </c>
      <c r="P23" s="6">
        <v>1804.0517801399997</v>
      </c>
      <c r="Q23" s="6">
        <v>752.79768285</v>
      </c>
      <c r="R23" s="252">
        <f t="shared" si="34"/>
        <v>0.41728163855229294</v>
      </c>
      <c r="S23" s="250">
        <v>1682.7355399999999</v>
      </c>
      <c r="T23" s="251">
        <v>1056.10235137</v>
      </c>
      <c r="U23" s="251">
        <v>530.04644748999988</v>
      </c>
      <c r="V23" s="252">
        <f t="shared" si="4"/>
        <v>0.50188927882076162</v>
      </c>
      <c r="W23" s="250">
        <v>335.66262</v>
      </c>
      <c r="X23" s="251">
        <v>504.7274172299999</v>
      </c>
      <c r="Y23" s="251">
        <v>346.9347813</v>
      </c>
      <c r="Z23" s="252">
        <f t="shared" si="5"/>
        <v>0.68737058748267843</v>
      </c>
      <c r="AA23" s="250">
        <v>335.66262</v>
      </c>
      <c r="AB23" s="251">
        <v>389.95513152999996</v>
      </c>
      <c r="AC23" s="251">
        <v>309.47991871000005</v>
      </c>
      <c r="AD23" s="252">
        <f t="shared" si="6"/>
        <v>0.79362955808722624</v>
      </c>
      <c r="AE23" s="9">
        <v>332.71003999999999</v>
      </c>
      <c r="AF23" s="6">
        <v>394.26993512000001</v>
      </c>
      <c r="AG23" s="6">
        <v>292.42010080000006</v>
      </c>
      <c r="AH23" s="85">
        <f t="shared" si="36"/>
        <v>0.74167486473702104</v>
      </c>
      <c r="AI23" s="9">
        <v>303.34183999999999</v>
      </c>
      <c r="AJ23" s="6">
        <v>359.61582566999999</v>
      </c>
      <c r="AK23" s="6">
        <v>308.32032573000009</v>
      </c>
      <c r="AL23" s="95">
        <f t="shared" si="37"/>
        <v>0.85736028206091519</v>
      </c>
      <c r="AM23" s="508">
        <f t="shared" si="14"/>
        <v>2.3664143072828999E-3</v>
      </c>
      <c r="AN23" s="95">
        <f t="shared" si="15"/>
        <v>5.7660246490594994E-2</v>
      </c>
      <c r="AO23" s="85">
        <f t="shared" si="16"/>
        <v>0.28168156863958849</v>
      </c>
      <c r="AP23" s="508">
        <f t="shared" si="17"/>
        <v>4.1829521301830385E-4</v>
      </c>
      <c r="AQ23" s="95">
        <f t="shared" si="18"/>
        <v>-0.12715523293646025</v>
      </c>
      <c r="AR23" s="85">
        <f t="shared" si="19"/>
        <v>-0.23725727420039705</v>
      </c>
      <c r="AS23" s="508">
        <f t="shared" si="20"/>
        <v>-0.10863777515199484</v>
      </c>
      <c r="AT23" s="95">
        <f t="shared" si="21"/>
        <v>-7.8594032810404783E-3</v>
      </c>
      <c r="AU23" s="85">
        <f t="shared" si="22"/>
        <v>0.26828578814879644</v>
      </c>
      <c r="AV23" s="508">
        <f t="shared" si="23"/>
        <v>-0.26032683067952561</v>
      </c>
      <c r="AW23" s="95">
        <f t="shared" si="23"/>
        <v>0.70821680095659545</v>
      </c>
      <c r="AX23" s="85">
        <f t="shared" si="23"/>
        <v>0.42024852051140793</v>
      </c>
      <c r="AY23" s="508">
        <f t="shared" si="35"/>
        <v>4.013175253175346</v>
      </c>
      <c r="AZ23" s="95">
        <f t="shared" ref="AZ23:BA29" si="40">(T23-X23)/X23</f>
        <v>1.0924212066109007</v>
      </c>
      <c r="BA23" s="85">
        <f t="shared" si="40"/>
        <v>0.52779852600497934</v>
      </c>
      <c r="BB23" s="508">
        <f t="shared" si="24"/>
        <v>0</v>
      </c>
      <c r="BC23" s="95">
        <f t="shared" si="25"/>
        <v>0.29432177299395351</v>
      </c>
      <c r="BD23" s="85">
        <f t="shared" si="26"/>
        <v>0.12102517910086839</v>
      </c>
      <c r="BE23" s="508">
        <f t="shared" si="38"/>
        <v>8.8743339395469158E-3</v>
      </c>
      <c r="BF23" s="95">
        <f t="shared" si="38"/>
        <v>-1.0943780404373972E-2</v>
      </c>
      <c r="BG23" s="85">
        <f t="shared" si="38"/>
        <v>5.834009995663058E-2</v>
      </c>
      <c r="BH23" s="95">
        <f t="shared" si="39"/>
        <v>9.6815526667867524E-2</v>
      </c>
      <c r="BI23" s="95">
        <f t="shared" si="39"/>
        <v>9.636425033696995E-2</v>
      </c>
      <c r="BJ23" s="85">
        <f t="shared" si="39"/>
        <v>-5.1570472664601616E-2</v>
      </c>
    </row>
    <row r="24" spans="1:62" x14ac:dyDescent="0.25">
      <c r="A24" s="174"/>
      <c r="B24" s="76" t="s">
        <v>62</v>
      </c>
      <c r="C24" s="9">
        <v>7704.44715</v>
      </c>
      <c r="D24" s="6">
        <v>4512.6317129899999</v>
      </c>
      <c r="E24" s="6">
        <v>3655.53264231</v>
      </c>
      <c r="F24" s="85">
        <f t="shared" si="31"/>
        <v>0.81006669163522338</v>
      </c>
      <c r="G24" s="9">
        <v>7719.44715</v>
      </c>
      <c r="H24" s="6">
        <v>7185.9283715300016</v>
      </c>
      <c r="I24" s="6">
        <v>5224.6379417899998</v>
      </c>
      <c r="J24" s="85">
        <f t="shared" si="32"/>
        <v>0.72706512946741064</v>
      </c>
      <c r="K24" s="9">
        <v>7719.44715</v>
      </c>
      <c r="L24" s="6">
        <v>10060.359768090002</v>
      </c>
      <c r="M24" s="6">
        <v>5833.7258353199995</v>
      </c>
      <c r="N24" s="85">
        <f t="shared" si="33"/>
        <v>0.57987248665040081</v>
      </c>
      <c r="O24" s="9">
        <v>6126.4084199999998</v>
      </c>
      <c r="P24" s="6">
        <v>5904.8263024999997</v>
      </c>
      <c r="Q24" s="6">
        <v>4913.1702085299994</v>
      </c>
      <c r="R24" s="85">
        <f t="shared" si="34"/>
        <v>0.83206007371459001</v>
      </c>
      <c r="S24" s="9">
        <v>4845.0141700000004</v>
      </c>
      <c r="T24" s="6">
        <v>5354.06712883</v>
      </c>
      <c r="U24" s="6">
        <v>4426.06470747</v>
      </c>
      <c r="V24" s="85">
        <f t="shared" si="4"/>
        <v>0.82667336829547888</v>
      </c>
      <c r="W24" s="9">
        <v>1309.4077</v>
      </c>
      <c r="X24" s="6">
        <v>1213.2332039999999</v>
      </c>
      <c r="Y24" s="6">
        <v>1136.8136174599999</v>
      </c>
      <c r="Z24" s="85">
        <f t="shared" si="5"/>
        <v>0.93701162621658685</v>
      </c>
      <c r="AA24" s="9">
        <v>1309.4077</v>
      </c>
      <c r="AB24" s="6">
        <v>1247.5750857200003</v>
      </c>
      <c r="AC24" s="6">
        <v>1114.5521308299999</v>
      </c>
      <c r="AD24" s="85">
        <f t="shared" si="6"/>
        <v>0.89337479049348745</v>
      </c>
      <c r="AE24" s="9">
        <v>1310.3553400000001</v>
      </c>
      <c r="AF24" s="6">
        <v>1190.047088</v>
      </c>
      <c r="AG24" s="6">
        <v>1060.17416149</v>
      </c>
      <c r="AH24" s="85">
        <f t="shared" si="36"/>
        <v>0.89086740531564579</v>
      </c>
      <c r="AI24" s="9">
        <v>1215.6036799999999</v>
      </c>
      <c r="AJ24" s="6">
        <v>1101.0595791499998</v>
      </c>
      <c r="AK24" s="6">
        <v>945.38483653999981</v>
      </c>
      <c r="AL24" s="95">
        <f t="shared" si="37"/>
        <v>0.85861369760737349</v>
      </c>
      <c r="AM24" s="508">
        <f t="shared" si="14"/>
        <v>-1.9431443351484051E-3</v>
      </c>
      <c r="AN24" s="95">
        <f t="shared" si="15"/>
        <v>-0.37201827242411173</v>
      </c>
      <c r="AO24" s="85">
        <f t="shared" si="16"/>
        <v>-0.30032804511280886</v>
      </c>
      <c r="AP24" s="508">
        <f t="shared" si="17"/>
        <v>0</v>
      </c>
      <c r="AQ24" s="95">
        <f t="shared" si="18"/>
        <v>-0.28571854911961286</v>
      </c>
      <c r="AR24" s="85">
        <f t="shared" si="19"/>
        <v>-0.10440804225702685</v>
      </c>
      <c r="AS24" s="508">
        <f t="shared" si="20"/>
        <v>0.26002816345045443</v>
      </c>
      <c r="AT24" s="95">
        <f t="shared" si="21"/>
        <v>0.70375202464983988</v>
      </c>
      <c r="AU24" s="85">
        <f t="shared" si="22"/>
        <v>0.18736489633348702</v>
      </c>
      <c r="AV24" s="508">
        <f t="shared" si="23"/>
        <v>0.26447688387256035</v>
      </c>
      <c r="AW24" s="95">
        <f t="shared" si="23"/>
        <v>0.10286743898004778</v>
      </c>
      <c r="AX24" s="85">
        <f t="shared" si="23"/>
        <v>0.11005385895915554</v>
      </c>
      <c r="AY24" s="508">
        <f t="shared" si="35"/>
        <v>2.7001570786547235</v>
      </c>
      <c r="AZ24" s="95">
        <f t="shared" si="40"/>
        <v>3.4130568724774206</v>
      </c>
      <c r="BA24" s="85">
        <f t="shared" si="40"/>
        <v>2.8933952228327668</v>
      </c>
      <c r="BB24" s="508">
        <f t="shared" si="24"/>
        <v>0</v>
      </c>
      <c r="BC24" s="95">
        <f t="shared" si="25"/>
        <v>-2.7526905685344799E-2</v>
      </c>
      <c r="BD24" s="85">
        <f t="shared" si="26"/>
        <v>1.9973481736939525E-2</v>
      </c>
      <c r="BE24" s="508">
        <f t="shared" si="38"/>
        <v>-7.2319314545632495E-4</v>
      </c>
      <c r="BF24" s="95">
        <f t="shared" si="38"/>
        <v>4.8340942387987473E-2</v>
      </c>
      <c r="BG24" s="85">
        <f t="shared" si="38"/>
        <v>5.129154370596576E-2</v>
      </c>
      <c r="BH24" s="95">
        <f t="shared" si="39"/>
        <v>7.7946177326478752E-2</v>
      </c>
      <c r="BI24" s="95">
        <f t="shared" si="39"/>
        <v>8.081988525879516E-2</v>
      </c>
      <c r="BJ24" s="85">
        <f t="shared" si="39"/>
        <v>0.121420738426603</v>
      </c>
    </row>
    <row r="25" spans="1:62" x14ac:dyDescent="0.25">
      <c r="A25" s="174"/>
      <c r="B25" s="175" t="s">
        <v>63</v>
      </c>
      <c r="C25" s="176">
        <f>SUM(C19:C24)</f>
        <v>10485.407289999999</v>
      </c>
      <c r="D25" s="177">
        <f>SUM(D19:D24)</f>
        <v>8014.28031981</v>
      </c>
      <c r="E25" s="177">
        <f>SUM(E19:E24)</f>
        <v>6383.1747312999996</v>
      </c>
      <c r="F25" s="178">
        <f t="shared" si="31"/>
        <v>0.79647510151620571</v>
      </c>
      <c r="G25" s="176">
        <f>SUM(G19:G24)</f>
        <v>10479.198840000001</v>
      </c>
      <c r="H25" s="177">
        <f>SUM(H19:H24)</f>
        <v>10382.903568360001</v>
      </c>
      <c r="I25" s="177">
        <f>SUM(I19:I24)</f>
        <v>7484.0617393399989</v>
      </c>
      <c r="J25" s="178">
        <f t="shared" si="32"/>
        <v>0.72080624558108264</v>
      </c>
      <c r="K25" s="176">
        <f>SUM(K19:K24)</f>
        <v>10449.24487</v>
      </c>
      <c r="L25" s="177">
        <f>SUM(L19:L24)</f>
        <v>13513.921633280002</v>
      </c>
      <c r="M25" s="177">
        <f>SUM(M19:M24)</f>
        <v>8281.4613363699991</v>
      </c>
      <c r="N25" s="178">
        <f t="shared" si="33"/>
        <v>0.61280963151182499</v>
      </c>
      <c r="O25" s="176">
        <f>SUM(O19:O24)</f>
        <v>8818.6819299999988</v>
      </c>
      <c r="P25" s="177">
        <f>SUM(P19:P24)</f>
        <v>9181.6465981199981</v>
      </c>
      <c r="Q25" s="177">
        <f>SUM(Q19:Q24)</f>
        <v>7004.6543028399992</v>
      </c>
      <c r="R25" s="178">
        <f t="shared" si="34"/>
        <v>0.76289739841154935</v>
      </c>
      <c r="S25" s="176">
        <f>SUM(S19:S24)</f>
        <v>7855.8681200000001</v>
      </c>
      <c r="T25" s="177">
        <f>SUM(T19:T24)</f>
        <v>8133.5431424500002</v>
      </c>
      <c r="U25" s="177">
        <f>SUM(U19:U24)</f>
        <v>6570.0673868700005</v>
      </c>
      <c r="V25" s="178">
        <f t="shared" si="4"/>
        <v>0.8077743330062368</v>
      </c>
      <c r="W25" s="176">
        <f>SUM(W19:W24)</f>
        <v>2852.0442700000003</v>
      </c>
      <c r="X25" s="177">
        <f>SUM(X19:X24)</f>
        <v>2965.3194188199996</v>
      </c>
      <c r="Y25" s="177">
        <f>SUM(Y19:Y24)</f>
        <v>2658.0189167199997</v>
      </c>
      <c r="Z25" s="178">
        <f t="shared" si="5"/>
        <v>0.89636849907309979</v>
      </c>
      <c r="AA25" s="176">
        <f>SUM(AA19:AA24)</f>
        <v>2852.0442700000003</v>
      </c>
      <c r="AB25" s="177">
        <f>SUM(AB19:AB24)</f>
        <v>2901.4354106100004</v>
      </c>
      <c r="AC25" s="177">
        <f>SUM(AC19:AC24)</f>
        <v>2573.9325901299999</v>
      </c>
      <c r="AD25" s="178">
        <f t="shared" si="6"/>
        <v>0.88712386314636382</v>
      </c>
      <c r="AE25" s="176">
        <f>SUM(AE19:AE24)</f>
        <v>2844.3539000000001</v>
      </c>
      <c r="AF25" s="177">
        <f>SUM(AF19:AF24)</f>
        <v>2791.0918341699999</v>
      </c>
      <c r="AG25" s="177">
        <f>SUM(AG19:AG24)</f>
        <v>2449.0869230499998</v>
      </c>
      <c r="AH25" s="178">
        <f t="shared" si="36"/>
        <v>0.87746554701891288</v>
      </c>
      <c r="AI25" s="176">
        <f>SUM(AI19:AI24)</f>
        <v>2612.1077700000001</v>
      </c>
      <c r="AJ25" s="177">
        <f>SUM(AJ19:AJ24)</f>
        <v>2617.9964947499993</v>
      </c>
      <c r="AK25" s="177">
        <f>SUM(AK19:AK24)</f>
        <v>2319.8742099000001</v>
      </c>
      <c r="AL25" s="180">
        <f t="shared" si="37"/>
        <v>0.88612578914913032</v>
      </c>
      <c r="AM25" s="179">
        <f t="shared" si="14"/>
        <v>5.9245464226712443E-4</v>
      </c>
      <c r="AN25" s="180">
        <f t="shared" si="15"/>
        <v>-0.22812725100981843</v>
      </c>
      <c r="AO25" s="178">
        <f t="shared" si="16"/>
        <v>-0.14709753157876593</v>
      </c>
      <c r="AP25" s="179">
        <f t="shared" si="17"/>
        <v>2.8666157576610106E-3</v>
      </c>
      <c r="AQ25" s="180">
        <f t="shared" si="18"/>
        <v>-0.23168833961634147</v>
      </c>
      <c r="AR25" s="178">
        <f t="shared" si="19"/>
        <v>-9.6287305421330779E-2</v>
      </c>
      <c r="AS25" s="179">
        <f t="shared" si="20"/>
        <v>0.18489871308920219</v>
      </c>
      <c r="AT25" s="180">
        <f t="shared" si="21"/>
        <v>0.47184075196785136</v>
      </c>
      <c r="AU25" s="178">
        <f t="shared" si="22"/>
        <v>0.18227980687245698</v>
      </c>
      <c r="AV25" s="179">
        <f t="shared" si="23"/>
        <v>0.12255982347117084</v>
      </c>
      <c r="AW25" s="180">
        <f t="shared" si="23"/>
        <v>0.12886185482927018</v>
      </c>
      <c r="AX25" s="178">
        <f t="shared" si="23"/>
        <v>6.614649293224939E-2</v>
      </c>
      <c r="AY25" s="179">
        <f t="shared" si="35"/>
        <v>1.7544692074502755</v>
      </c>
      <c r="AZ25" s="180">
        <f t="shared" si="40"/>
        <v>1.7428893800879675</v>
      </c>
      <c r="BA25" s="178">
        <f t="shared" si="40"/>
        <v>1.4717910566932593</v>
      </c>
      <c r="BB25" s="179">
        <f t="shared" si="24"/>
        <v>0</v>
      </c>
      <c r="BC25" s="180">
        <f t="shared" si="25"/>
        <v>2.2018070082272866E-2</v>
      </c>
      <c r="BD25" s="178">
        <f t="shared" si="26"/>
        <v>3.2668426093378333E-2</v>
      </c>
      <c r="BE25" s="179">
        <f t="shared" si="38"/>
        <v>2.7037317683992336E-3</v>
      </c>
      <c r="BF25" s="180">
        <f t="shared" si="38"/>
        <v>3.953419772474593E-2</v>
      </c>
      <c r="BG25" s="178">
        <f t="shared" si="38"/>
        <v>5.097641325221812E-2</v>
      </c>
      <c r="BH25" s="180">
        <f t="shared" si="39"/>
        <v>8.8911388981473757E-2</v>
      </c>
      <c r="BI25" s="180">
        <f t="shared" si="39"/>
        <v>6.6117483261386084E-2</v>
      </c>
      <c r="BJ25" s="178">
        <f t="shared" si="39"/>
        <v>5.5698154925205828E-2</v>
      </c>
    </row>
    <row r="26" spans="1:62" x14ac:dyDescent="0.25">
      <c r="A26" s="174"/>
      <c r="B26" s="76" t="s">
        <v>64</v>
      </c>
      <c r="C26" s="9">
        <v>7317.7523799999999</v>
      </c>
      <c r="D26" s="6">
        <v>12496.835641129999</v>
      </c>
      <c r="E26" s="6">
        <v>9292.8369820900007</v>
      </c>
      <c r="F26" s="85">
        <f t="shared" si="31"/>
        <v>0.74361520379648016</v>
      </c>
      <c r="G26" s="9">
        <v>7317.7523799999999</v>
      </c>
      <c r="H26" s="6">
        <v>9547.2391353999992</v>
      </c>
      <c r="I26" s="6">
        <v>6121.8221429200003</v>
      </c>
      <c r="J26" s="85">
        <f t="shared" si="32"/>
        <v>0.64121386885775489</v>
      </c>
      <c r="K26" s="9">
        <v>7317.7401600000003</v>
      </c>
      <c r="L26" s="6">
        <v>6965.3890147099992</v>
      </c>
      <c r="M26" s="6">
        <v>2972.0892786800005</v>
      </c>
      <c r="N26" s="85">
        <f t="shared" si="33"/>
        <v>0.42669393947751272</v>
      </c>
      <c r="O26" s="9">
        <v>4479.7049500000003</v>
      </c>
      <c r="P26" s="6">
        <v>6029.0516973500007</v>
      </c>
      <c r="Q26" s="6">
        <v>1938.6407315400006</v>
      </c>
      <c r="R26" s="85">
        <f t="shared" si="34"/>
        <v>0.32154986038552424</v>
      </c>
      <c r="S26" s="9">
        <v>4488.6986200000001</v>
      </c>
      <c r="T26" s="6">
        <v>4624.9276</v>
      </c>
      <c r="U26" s="6">
        <v>1206.5890362299999</v>
      </c>
      <c r="V26" s="85">
        <f t="shared" si="4"/>
        <v>0.26088819989960488</v>
      </c>
      <c r="W26" s="9">
        <v>4205.73002</v>
      </c>
      <c r="X26" s="6">
        <v>4078.4503199999999</v>
      </c>
      <c r="Y26" s="6">
        <v>1023.35135924</v>
      </c>
      <c r="Z26" s="85">
        <f t="shared" si="5"/>
        <v>0.2509167156509583</v>
      </c>
      <c r="AA26" s="9">
        <v>4205.73002</v>
      </c>
      <c r="AB26" s="6">
        <v>4156.73002</v>
      </c>
      <c r="AC26" s="6">
        <v>1055.49246634</v>
      </c>
      <c r="AD26" s="85">
        <f t="shared" si="6"/>
        <v>0.25392374805713264</v>
      </c>
      <c r="AE26" s="9">
        <v>4205.7208600000004</v>
      </c>
      <c r="AF26" s="6">
        <v>4198.7753919999996</v>
      </c>
      <c r="AG26" s="6">
        <v>826.98971127999982</v>
      </c>
      <c r="AH26" s="85">
        <f t="shared" si="36"/>
        <v>0.19695974041756981</v>
      </c>
      <c r="AI26" s="9">
        <v>3890.5128599999998</v>
      </c>
      <c r="AJ26" s="6">
        <v>3890.5128599999998</v>
      </c>
      <c r="AK26" s="6">
        <v>704.93402110999989</v>
      </c>
      <c r="AL26" s="95">
        <f t="shared" si="37"/>
        <v>0.18119308339980655</v>
      </c>
      <c r="AM26" s="508">
        <f t="shared" si="14"/>
        <v>0</v>
      </c>
      <c r="AN26" s="95">
        <f t="shared" si="15"/>
        <v>0.30894758829212265</v>
      </c>
      <c r="AO26" s="85">
        <f t="shared" si="16"/>
        <v>0.51798545680346775</v>
      </c>
      <c r="AP26" s="508">
        <f t="shared" si="17"/>
        <v>1.6699144452288858E-6</v>
      </c>
      <c r="AQ26" s="95">
        <f t="shared" si="18"/>
        <v>0.37066847454427415</v>
      </c>
      <c r="AR26" s="85">
        <f t="shared" si="19"/>
        <v>1.0597706087883392</v>
      </c>
      <c r="AS26" s="508">
        <f t="shared" si="20"/>
        <v>0.63353172623567533</v>
      </c>
      <c r="AT26" s="95">
        <f t="shared" si="21"/>
        <v>0.15530424424317918</v>
      </c>
      <c r="AU26" s="85">
        <f t="shared" si="22"/>
        <v>0.53307894047963078</v>
      </c>
      <c r="AV26" s="508">
        <f t="shared" si="23"/>
        <v>-2.0036252734650824E-3</v>
      </c>
      <c r="AW26" s="95">
        <f t="shared" si="23"/>
        <v>0.30359915198456311</v>
      </c>
      <c r="AX26" s="85">
        <f t="shared" si="23"/>
        <v>0.6067117082360568</v>
      </c>
      <c r="AY26" s="508">
        <f t="shared" si="35"/>
        <v>6.728168442918743E-2</v>
      </c>
      <c r="AZ26" s="95">
        <f t="shared" si="40"/>
        <v>0.13399140289147865</v>
      </c>
      <c r="BA26" s="85">
        <f t="shared" si="40"/>
        <v>0.17905646514808254</v>
      </c>
      <c r="BB26" s="508">
        <f t="shared" si="24"/>
        <v>0</v>
      </c>
      <c r="BC26" s="95">
        <f t="shared" si="25"/>
        <v>-1.8832038555152555E-2</v>
      </c>
      <c r="BD26" s="85">
        <f t="shared" si="26"/>
        <v>-3.0451289919151883E-2</v>
      </c>
      <c r="BE26" s="508">
        <f t="shared" si="38"/>
        <v>2.1779857257598855E-6</v>
      </c>
      <c r="BF26" s="95">
        <f t="shared" si="38"/>
        <v>-1.0013722591617874E-2</v>
      </c>
      <c r="BG26" s="85">
        <f t="shared" si="38"/>
        <v>0.2763066480069355</v>
      </c>
      <c r="BH26" s="95">
        <f t="shared" si="39"/>
        <v>8.1019652509258272E-2</v>
      </c>
      <c r="BI26" s="95">
        <f t="shared" si="39"/>
        <v>7.9234420523159446E-2</v>
      </c>
      <c r="BJ26" s="85">
        <f t="shared" si="39"/>
        <v>0.1731448426589047</v>
      </c>
    </row>
    <row r="27" spans="1:62" x14ac:dyDescent="0.25">
      <c r="B27" s="76" t="s">
        <v>65</v>
      </c>
      <c r="C27" s="9">
        <v>0</v>
      </c>
      <c r="D27" s="6">
        <v>0</v>
      </c>
      <c r="E27" s="6">
        <v>0</v>
      </c>
      <c r="F27" s="6">
        <v>0</v>
      </c>
      <c r="G27" s="9">
        <v>0</v>
      </c>
      <c r="H27" s="6">
        <v>0</v>
      </c>
      <c r="I27" s="6">
        <v>0</v>
      </c>
      <c r="J27" s="6">
        <v>0</v>
      </c>
      <c r="K27" s="9">
        <v>0</v>
      </c>
      <c r="L27" s="6">
        <v>0</v>
      </c>
      <c r="M27" s="6">
        <v>0</v>
      </c>
      <c r="N27" s="6">
        <v>0</v>
      </c>
      <c r="O27" s="9">
        <v>0</v>
      </c>
      <c r="P27" s="6">
        <v>0</v>
      </c>
      <c r="Q27" s="6">
        <v>0</v>
      </c>
      <c r="R27" s="6">
        <v>0</v>
      </c>
      <c r="S27" s="9">
        <v>0.62</v>
      </c>
      <c r="T27" s="6">
        <v>0.62</v>
      </c>
      <c r="U27" s="6">
        <v>0.26134246</v>
      </c>
      <c r="V27" s="85">
        <f t="shared" si="4"/>
        <v>0.42152009677419355</v>
      </c>
      <c r="W27" s="9">
        <v>11.87696</v>
      </c>
      <c r="X27" s="6">
        <v>23.07696</v>
      </c>
      <c r="Y27" s="6">
        <v>12.01961683</v>
      </c>
      <c r="Z27" s="85">
        <f t="shared" si="5"/>
        <v>0.52084922927456656</v>
      </c>
      <c r="AA27" s="9">
        <v>11.87696</v>
      </c>
      <c r="AB27" s="6">
        <v>12.16973672</v>
      </c>
      <c r="AC27" s="6">
        <v>1.1291168200000001</v>
      </c>
      <c r="AD27" s="85">
        <f t="shared" si="6"/>
        <v>9.2780710542766792E-2</v>
      </c>
      <c r="AE27" s="9">
        <v>11.87696</v>
      </c>
      <c r="AF27" s="6">
        <v>12.659247580000001</v>
      </c>
      <c r="AG27" s="6">
        <v>1.79416295</v>
      </c>
      <c r="AH27" s="85">
        <f t="shared" si="36"/>
        <v>0.14172745565341097</v>
      </c>
      <c r="AI27" s="9">
        <v>11.15696</v>
      </c>
      <c r="AJ27" s="6">
        <v>16.507327750000002</v>
      </c>
      <c r="AK27" s="6">
        <v>15.30842298</v>
      </c>
      <c r="AL27" s="95">
        <f t="shared" si="37"/>
        <v>0.9273713596678298</v>
      </c>
      <c r="AM27" s="9">
        <v>0</v>
      </c>
      <c r="AN27" s="6">
        <v>0</v>
      </c>
      <c r="AO27" s="12">
        <v>0</v>
      </c>
      <c r="AP27" s="9">
        <v>0</v>
      </c>
      <c r="AQ27" s="6">
        <v>0</v>
      </c>
      <c r="AR27" s="12">
        <v>0</v>
      </c>
      <c r="AS27" s="9">
        <v>0</v>
      </c>
      <c r="AT27" s="6">
        <v>0</v>
      </c>
      <c r="AU27" s="12">
        <v>0</v>
      </c>
      <c r="AV27" s="508">
        <f t="shared" si="23"/>
        <v>-1</v>
      </c>
      <c r="AW27" s="95">
        <f t="shared" si="23"/>
        <v>-1</v>
      </c>
      <c r="AX27" s="85">
        <f t="shared" si="23"/>
        <v>-1</v>
      </c>
      <c r="AY27" s="508">
        <f t="shared" si="35"/>
        <v>-0.9477980897468713</v>
      </c>
      <c r="AZ27" s="95">
        <f t="shared" si="40"/>
        <v>-0.97313337631993113</v>
      </c>
      <c r="BA27" s="85">
        <f t="shared" si="40"/>
        <v>-0.97825700571854257</v>
      </c>
      <c r="BB27" s="508">
        <f t="shared" si="24"/>
        <v>0</v>
      </c>
      <c r="BC27" s="95">
        <f t="shared" si="25"/>
        <v>0.89625794961322713</v>
      </c>
      <c r="BD27" s="85">
        <f t="shared" si="26"/>
        <v>9.6451490378116933</v>
      </c>
      <c r="BE27" s="508">
        <f t="shared" si="38"/>
        <v>0</v>
      </c>
      <c r="BF27" s="95">
        <f t="shared" si="38"/>
        <v>-3.8668242871982846E-2</v>
      </c>
      <c r="BG27" s="85">
        <f t="shared" si="38"/>
        <v>-0.37067208973410132</v>
      </c>
      <c r="BH27" s="95">
        <f t="shared" si="39"/>
        <v>6.4533708106867885E-2</v>
      </c>
      <c r="BI27" s="95">
        <f t="shared" si="39"/>
        <v>-0.23311345290275712</v>
      </c>
      <c r="BJ27" s="85">
        <f t="shared" si="39"/>
        <v>-0.8827989694076247</v>
      </c>
    </row>
    <row r="28" spans="1:62" ht="15.75" thickBot="1" x14ac:dyDescent="0.3">
      <c r="B28" s="175" t="s">
        <v>66</v>
      </c>
      <c r="C28" s="181">
        <f>SUM(C26:C27)</f>
        <v>7317.7523799999999</v>
      </c>
      <c r="D28" s="182">
        <f>SUM(D26:D27)</f>
        <v>12496.835641129999</v>
      </c>
      <c r="E28" s="182">
        <f>SUM(E26:E27)</f>
        <v>9292.8369820900007</v>
      </c>
      <c r="F28" s="183">
        <f>E28/D28</f>
        <v>0.74361520379648016</v>
      </c>
      <c r="G28" s="181">
        <f>SUM(G26:G27)</f>
        <v>7317.7523799999999</v>
      </c>
      <c r="H28" s="182">
        <f>SUM(H26:H27)</f>
        <v>9547.2391353999992</v>
      </c>
      <c r="I28" s="182">
        <f>SUM(I26:I27)</f>
        <v>6121.8221429200003</v>
      </c>
      <c r="J28" s="183">
        <f>I28/H28</f>
        <v>0.64121386885775489</v>
      </c>
      <c r="K28" s="181">
        <f>SUM(K26:K27)</f>
        <v>7317.7401600000003</v>
      </c>
      <c r="L28" s="182">
        <f>SUM(L26:L27)</f>
        <v>6965.3890147099992</v>
      </c>
      <c r="M28" s="182">
        <f>SUM(M26:M27)</f>
        <v>2972.0892786800005</v>
      </c>
      <c r="N28" s="183">
        <f>M28/L28</f>
        <v>0.42669393947751272</v>
      </c>
      <c r="O28" s="181">
        <f>SUM(O26:O27)</f>
        <v>4479.7049500000003</v>
      </c>
      <c r="P28" s="182">
        <f>SUM(P26:P27)</f>
        <v>6029.0516973500007</v>
      </c>
      <c r="Q28" s="182">
        <f>SUM(Q26:Q27)</f>
        <v>1938.6407315400006</v>
      </c>
      <c r="R28" s="183">
        <f>Q28/P28</f>
        <v>0.32154986038552424</v>
      </c>
      <c r="S28" s="181">
        <f>SUM(S26:S27)</f>
        <v>4489.31862</v>
      </c>
      <c r="T28" s="182">
        <f>SUM(T26:T27)</f>
        <v>4625.5475999999999</v>
      </c>
      <c r="U28" s="182">
        <f>SUM(U26:U27)</f>
        <v>1206.8503786899998</v>
      </c>
      <c r="V28" s="183">
        <f t="shared" si="4"/>
        <v>0.26090973070734369</v>
      </c>
      <c r="W28" s="181">
        <f>SUM(W26:W27)</f>
        <v>4217.6069799999996</v>
      </c>
      <c r="X28" s="182">
        <f>SUM(X26:X27)</f>
        <v>4101.5272800000002</v>
      </c>
      <c r="Y28" s="182">
        <f>SUM(Y26:Y27)</f>
        <v>1035.3709760699999</v>
      </c>
      <c r="Z28" s="183">
        <f t="shared" si="5"/>
        <v>0.25243547229801672</v>
      </c>
      <c r="AA28" s="181">
        <f>SUM(AA26:AA27)</f>
        <v>4217.6069799999996</v>
      </c>
      <c r="AB28" s="182">
        <f>SUM(AB26:AB27)</f>
        <v>4168.8997567200004</v>
      </c>
      <c r="AC28" s="182">
        <f>SUM(AC26:AC27)</f>
        <v>1056.62158316</v>
      </c>
      <c r="AD28" s="183">
        <f t="shared" si="6"/>
        <v>0.25345334376457324</v>
      </c>
      <c r="AE28" s="181">
        <f>SUM(AE26:AE27)</f>
        <v>4217.59782</v>
      </c>
      <c r="AF28" s="182">
        <f>SUM(AF26:AF27)</f>
        <v>4211.4346395799994</v>
      </c>
      <c r="AG28" s="182">
        <f>SUM(AG26:AG27)</f>
        <v>828.78387422999981</v>
      </c>
      <c r="AH28" s="183">
        <f t="shared" si="36"/>
        <v>0.19679371643119062</v>
      </c>
      <c r="AI28" s="181">
        <f>SUM(AI26:AI27)</f>
        <v>3901.6698199999996</v>
      </c>
      <c r="AJ28" s="182">
        <f>SUM(AJ26:AJ27)</f>
        <v>3907.0201877499999</v>
      </c>
      <c r="AK28" s="182">
        <f>SUM(AK26:AK27)</f>
        <v>720.24244408999994</v>
      </c>
      <c r="AL28" s="184">
        <f t="shared" si="37"/>
        <v>0.18434571859859722</v>
      </c>
      <c r="AM28" s="762">
        <f t="shared" si="14"/>
        <v>0</v>
      </c>
      <c r="AN28" s="184">
        <f t="shared" si="15"/>
        <v>0.30894758829212265</v>
      </c>
      <c r="AO28" s="183">
        <f t="shared" si="16"/>
        <v>0.51798545680346775</v>
      </c>
      <c r="AP28" s="762">
        <f t="shared" si="17"/>
        <v>1.6699144452288858E-6</v>
      </c>
      <c r="AQ28" s="184">
        <f t="shared" si="18"/>
        <v>0.37066847454427415</v>
      </c>
      <c r="AR28" s="183">
        <f t="shared" si="19"/>
        <v>1.0597706087883392</v>
      </c>
      <c r="AS28" s="762">
        <f t="shared" si="20"/>
        <v>0.63353172623567533</v>
      </c>
      <c r="AT28" s="184">
        <f t="shared" si="21"/>
        <v>0.15530424424317918</v>
      </c>
      <c r="AU28" s="183">
        <f t="shared" si="22"/>
        <v>0.53307894047963078</v>
      </c>
      <c r="AV28" s="762">
        <f t="shared" si="23"/>
        <v>-2.1414541523452238E-3</v>
      </c>
      <c r="AW28" s="184">
        <f t="shared" si="23"/>
        <v>0.30342441992165442</v>
      </c>
      <c r="AX28" s="183">
        <f t="shared" si="23"/>
        <v>0.60636377613299286</v>
      </c>
      <c r="AY28" s="762">
        <f t="shared" si="35"/>
        <v>6.4423176765512763E-2</v>
      </c>
      <c r="AZ28" s="184">
        <f t="shared" si="40"/>
        <v>0.12776224177643397</v>
      </c>
      <c r="BA28" s="183">
        <f t="shared" si="40"/>
        <v>0.16562121846499056</v>
      </c>
      <c r="BB28" s="762">
        <f t="shared" si="24"/>
        <v>0</v>
      </c>
      <c r="BC28" s="184">
        <f t="shared" si="25"/>
        <v>-1.6160733203382977E-2</v>
      </c>
      <c r="BD28" s="183">
        <f t="shared" si="26"/>
        <v>-2.0111842715200563E-2</v>
      </c>
      <c r="BE28" s="762">
        <f t="shared" si="38"/>
        <v>2.1718524123313852E-6</v>
      </c>
      <c r="BF28" s="184">
        <f t="shared" si="38"/>
        <v>-1.0099855868650252E-2</v>
      </c>
      <c r="BG28" s="183">
        <f t="shared" si="38"/>
        <v>0.27490605936520895</v>
      </c>
      <c r="BH28" s="184">
        <f t="shared" si="39"/>
        <v>8.0972510380183937E-2</v>
      </c>
      <c r="BI28" s="184">
        <f t="shared" si="39"/>
        <v>7.7914737370555459E-2</v>
      </c>
      <c r="BJ28" s="183">
        <f t="shared" si="39"/>
        <v>0.15070124099272991</v>
      </c>
    </row>
    <row r="29" spans="1:62" x14ac:dyDescent="0.25">
      <c r="B29" s="185" t="s">
        <v>538</v>
      </c>
      <c r="C29" s="160">
        <f>C36+C39</f>
        <v>1841.1071882700001</v>
      </c>
      <c r="D29" s="161">
        <f>D36+D39</f>
        <v>792.50859685000012</v>
      </c>
      <c r="E29" s="161">
        <f>E36+E39</f>
        <v>699.07961955999986</v>
      </c>
      <c r="F29" s="171">
        <f>E29/D29</f>
        <v>0.88210982485066491</v>
      </c>
      <c r="G29" s="160">
        <f>G36+G39</f>
        <v>1873.5627482600003</v>
      </c>
      <c r="H29" s="161">
        <f>H36+H39</f>
        <v>1065.3589394200001</v>
      </c>
      <c r="I29" s="161">
        <f>I36+I39</f>
        <v>765.32761876999996</v>
      </c>
      <c r="J29" s="171">
        <f>I29/H29</f>
        <v>0.71837536669721624</v>
      </c>
      <c r="K29" s="160">
        <f>K36+K39</f>
        <v>1900.362186246</v>
      </c>
      <c r="L29" s="161">
        <f>L36+L39</f>
        <v>1789.4825766059998</v>
      </c>
      <c r="M29" s="161">
        <f>M36+M39</f>
        <v>1216.080162836</v>
      </c>
      <c r="N29" s="171">
        <f>M29/L29</f>
        <v>0.67957083166602461</v>
      </c>
      <c r="O29" s="160">
        <f>O36+O39</f>
        <v>894.96471884999983</v>
      </c>
      <c r="P29" s="161">
        <f>P36+P39</f>
        <v>940.26060546000008</v>
      </c>
      <c r="Q29" s="161">
        <f>Q36+Q39</f>
        <v>682.69045205200007</v>
      </c>
      <c r="R29" s="171">
        <f>Q29/P29</f>
        <v>0.72606514416076173</v>
      </c>
      <c r="S29" s="160">
        <f>S36+S39</f>
        <v>485.86410966999995</v>
      </c>
      <c r="T29" s="161">
        <f>T36+T39</f>
        <v>544.18522085999996</v>
      </c>
      <c r="U29" s="161">
        <f>U36+U39</f>
        <v>505.17133910000001</v>
      </c>
      <c r="V29" s="171">
        <f>U29/T29</f>
        <v>0.92830771534305068</v>
      </c>
      <c r="W29" s="160">
        <f>W36+W39</f>
        <v>330.94145100000003</v>
      </c>
      <c r="X29" s="161">
        <f>X36+X39</f>
        <v>377.24868060000006</v>
      </c>
      <c r="Y29" s="161">
        <f>Y36+Y39</f>
        <v>127.41959821000002</v>
      </c>
      <c r="Z29" s="171">
        <f>Y29/X29</f>
        <v>0.33776022226862096</v>
      </c>
      <c r="AA29" s="160">
        <f>AA36+AA39</f>
        <v>317.72576191640559</v>
      </c>
      <c r="AB29" s="161">
        <f>AB36+AB39</f>
        <v>342.2543281364056</v>
      </c>
      <c r="AC29" s="161">
        <f>AC36+AC39</f>
        <v>111.98166849640558</v>
      </c>
      <c r="AD29" s="171">
        <f>AC29/AB29</f>
        <v>0.32718846568326004</v>
      </c>
      <c r="AE29" s="160">
        <f>AE36+AE39</f>
        <v>308.6284748795394</v>
      </c>
      <c r="AF29" s="161">
        <f>AF36+AF39</f>
        <v>314.11796706953942</v>
      </c>
      <c r="AG29" s="161">
        <f>AG36+AG39</f>
        <v>68.573253379539381</v>
      </c>
      <c r="AH29" s="171">
        <f t="shared" si="36"/>
        <v>0.21830414229173536</v>
      </c>
      <c r="AI29" s="160">
        <v>248.99136910000001</v>
      </c>
      <c r="AJ29" s="161">
        <v>254.33702371000001</v>
      </c>
      <c r="AK29" s="161">
        <v>33.034342389999999</v>
      </c>
      <c r="AL29" s="173">
        <f t="shared" si="37"/>
        <v>0.12988412739966004</v>
      </c>
      <c r="AM29" s="172">
        <f t="shared" si="14"/>
        <v>-1.7322910599147038E-2</v>
      </c>
      <c r="AN29" s="173">
        <f t="shared" si="15"/>
        <v>-0.25611118701321867</v>
      </c>
      <c r="AO29" s="171">
        <f t="shared" si="16"/>
        <v>-8.6561620912715659E-2</v>
      </c>
      <c r="AP29" s="172">
        <f t="shared" si="17"/>
        <v>-1.4102279123402081E-2</v>
      </c>
      <c r="AQ29" s="173">
        <f t="shared" si="18"/>
        <v>-0.40465531581726821</v>
      </c>
      <c r="AR29" s="171">
        <f t="shared" si="19"/>
        <v>-0.37066022277249194</v>
      </c>
      <c r="AS29" s="172">
        <f t="shared" si="20"/>
        <v>1.1233934100641449</v>
      </c>
      <c r="AT29" s="173">
        <f t="shared" si="21"/>
        <v>0.90317723215739554</v>
      </c>
      <c r="AU29" s="171">
        <f t="shared" si="22"/>
        <v>0.78130536201401568</v>
      </c>
      <c r="AV29" s="172">
        <f t="shared" si="23"/>
        <v>0.84200623391973117</v>
      </c>
      <c r="AW29" s="173">
        <f t="shared" si="23"/>
        <v>0.72783193923213252</v>
      </c>
      <c r="AX29" s="171">
        <f t="shared" si="23"/>
        <v>0.35140376979474619</v>
      </c>
      <c r="AY29" s="172">
        <f t="shared" ref="AY29:BA43" si="41">(S29-W29)/W29</f>
        <v>0.46812709076446246</v>
      </c>
      <c r="AZ29" s="173">
        <f t="shared" si="40"/>
        <v>0.442510600685186</v>
      </c>
      <c r="BA29" s="171">
        <f t="shared" si="40"/>
        <v>2.9646282533981001</v>
      </c>
      <c r="BB29" s="172">
        <f t="shared" si="24"/>
        <v>4.1594641252513609E-2</v>
      </c>
      <c r="BC29" s="173">
        <f t="shared" si="25"/>
        <v>0.10224663236295857</v>
      </c>
      <c r="BD29" s="171">
        <f t="shared" si="26"/>
        <v>0.13786122247401569</v>
      </c>
      <c r="BE29" s="172">
        <f t="shared" si="38"/>
        <v>2.9476499342508653E-2</v>
      </c>
      <c r="BF29" s="173">
        <f t="shared" si="38"/>
        <v>8.9572593791291663E-2</v>
      </c>
      <c r="BG29" s="171">
        <f t="shared" si="38"/>
        <v>0.63302254126122925</v>
      </c>
      <c r="BH29" s="173">
        <f t="shared" si="39"/>
        <v>0.23951475103375131</v>
      </c>
      <c r="BI29" s="173">
        <f t="shared" si="39"/>
        <v>0.23504617018599225</v>
      </c>
      <c r="BJ29" s="171">
        <f t="shared" si="39"/>
        <v>1.0758171169254924</v>
      </c>
    </row>
    <row r="30" spans="1:62" x14ac:dyDescent="0.25">
      <c r="B30" s="8" t="s">
        <v>57</v>
      </c>
      <c r="C30" s="9">
        <v>0</v>
      </c>
      <c r="D30" s="6">
        <v>0</v>
      </c>
      <c r="E30" s="6">
        <v>0</v>
      </c>
      <c r="F30" s="6">
        <v>0</v>
      </c>
      <c r="G30" s="9">
        <v>0</v>
      </c>
      <c r="H30" s="6">
        <v>0</v>
      </c>
      <c r="I30" s="6">
        <v>0</v>
      </c>
      <c r="J30" s="6">
        <v>0</v>
      </c>
      <c r="K30" s="9">
        <v>0</v>
      </c>
      <c r="L30" s="6">
        <v>0</v>
      </c>
      <c r="M30" s="6">
        <v>0</v>
      </c>
      <c r="N30" s="6">
        <v>0</v>
      </c>
      <c r="O30" s="9">
        <v>0</v>
      </c>
      <c r="P30" s="6">
        <v>0</v>
      </c>
      <c r="Q30" s="6">
        <v>0</v>
      </c>
      <c r="R30" s="6">
        <v>0</v>
      </c>
      <c r="S30" s="9">
        <v>0</v>
      </c>
      <c r="T30" s="6">
        <v>0</v>
      </c>
      <c r="U30" s="6">
        <v>0</v>
      </c>
      <c r="V30" s="6">
        <v>0</v>
      </c>
      <c r="W30" s="9">
        <v>0</v>
      </c>
      <c r="X30" s="6">
        <v>0</v>
      </c>
      <c r="Y30" s="6">
        <v>0</v>
      </c>
      <c r="Z30" s="6">
        <v>0</v>
      </c>
      <c r="AA30" s="9">
        <v>0</v>
      </c>
      <c r="AB30" s="6">
        <v>0</v>
      </c>
      <c r="AC30" s="6">
        <v>0</v>
      </c>
      <c r="AD30" s="6">
        <v>0</v>
      </c>
      <c r="AE30" s="9">
        <v>0</v>
      </c>
      <c r="AF30" s="6">
        <v>0</v>
      </c>
      <c r="AG30" s="6">
        <v>0</v>
      </c>
      <c r="AH30" s="6">
        <v>0</v>
      </c>
      <c r="AI30" s="9">
        <v>0</v>
      </c>
      <c r="AJ30" s="6">
        <v>0</v>
      </c>
      <c r="AK30" s="6">
        <v>0</v>
      </c>
      <c r="AL30" s="6">
        <v>0</v>
      </c>
      <c r="AM30" s="9">
        <v>0</v>
      </c>
      <c r="AN30" s="6">
        <v>0</v>
      </c>
      <c r="AO30" s="12">
        <v>0</v>
      </c>
      <c r="AP30" s="9">
        <v>0</v>
      </c>
      <c r="AQ30" s="6">
        <v>0</v>
      </c>
      <c r="AR30" s="12">
        <v>0</v>
      </c>
      <c r="AS30" s="9">
        <v>0</v>
      </c>
      <c r="AT30" s="6">
        <v>0</v>
      </c>
      <c r="AU30" s="12">
        <v>0</v>
      </c>
      <c r="AV30" s="9">
        <v>0</v>
      </c>
      <c r="AW30" s="6">
        <v>0</v>
      </c>
      <c r="AX30" s="12">
        <v>0</v>
      </c>
      <c r="AY30" s="9">
        <v>0</v>
      </c>
      <c r="AZ30" s="6">
        <v>0</v>
      </c>
      <c r="BA30" s="12">
        <v>0</v>
      </c>
      <c r="BB30" s="9">
        <v>0</v>
      </c>
      <c r="BC30" s="6">
        <v>0</v>
      </c>
      <c r="BD30" s="12">
        <v>0</v>
      </c>
      <c r="BE30" s="9">
        <v>0</v>
      </c>
      <c r="BF30" s="6">
        <v>0</v>
      </c>
      <c r="BG30" s="12">
        <v>0</v>
      </c>
      <c r="BH30" s="6">
        <v>0</v>
      </c>
      <c r="BI30" s="6">
        <v>0</v>
      </c>
      <c r="BJ30" s="12">
        <v>0</v>
      </c>
    </row>
    <row r="31" spans="1:62" x14ac:dyDescent="0.25">
      <c r="B31" s="8" t="s">
        <v>58</v>
      </c>
      <c r="C31" s="9">
        <v>0.45</v>
      </c>
      <c r="D31" s="6">
        <v>0.45</v>
      </c>
      <c r="E31" s="6">
        <v>8.5000000000000006E-2</v>
      </c>
      <c r="F31" s="85">
        <f>E31/D31</f>
        <v>0.18888888888888888</v>
      </c>
      <c r="G31" s="9">
        <v>0.105</v>
      </c>
      <c r="H31" s="6">
        <v>0.105</v>
      </c>
      <c r="I31" s="6">
        <v>0.105</v>
      </c>
      <c r="J31" s="85">
        <f>I31/H31</f>
        <v>1</v>
      </c>
      <c r="K31" s="9">
        <v>0</v>
      </c>
      <c r="L31" s="6">
        <v>0</v>
      </c>
      <c r="M31" s="6">
        <v>0</v>
      </c>
      <c r="N31" s="6">
        <v>0</v>
      </c>
      <c r="O31" s="9">
        <v>0</v>
      </c>
      <c r="P31" s="6">
        <v>0</v>
      </c>
      <c r="Q31" s="6">
        <v>0</v>
      </c>
      <c r="R31" s="6">
        <v>0</v>
      </c>
      <c r="S31" s="9">
        <v>0</v>
      </c>
      <c r="T31" s="6">
        <v>0</v>
      </c>
      <c r="U31" s="6">
        <v>0</v>
      </c>
      <c r="V31" s="6">
        <v>0</v>
      </c>
      <c r="W31" s="9">
        <v>0</v>
      </c>
      <c r="X31" s="6">
        <v>0</v>
      </c>
      <c r="Y31" s="6">
        <v>0</v>
      </c>
      <c r="Z31" s="6">
        <v>0</v>
      </c>
      <c r="AA31" s="9">
        <v>0</v>
      </c>
      <c r="AB31" s="6">
        <v>0</v>
      </c>
      <c r="AC31" s="6">
        <v>0</v>
      </c>
      <c r="AD31" s="6">
        <v>0</v>
      </c>
      <c r="AE31" s="9">
        <v>0</v>
      </c>
      <c r="AF31" s="6">
        <v>0</v>
      </c>
      <c r="AG31" s="6">
        <v>0</v>
      </c>
      <c r="AH31" s="6">
        <v>0</v>
      </c>
      <c r="AI31" s="9">
        <v>0</v>
      </c>
      <c r="AJ31" s="6">
        <v>0</v>
      </c>
      <c r="AK31" s="6">
        <v>0</v>
      </c>
      <c r="AL31" s="6">
        <v>0</v>
      </c>
      <c r="AM31" s="508">
        <f t="shared" si="14"/>
        <v>3.285714285714286</v>
      </c>
      <c r="AN31" s="95">
        <f t="shared" si="15"/>
        <v>3.285714285714286</v>
      </c>
      <c r="AO31" s="85">
        <f t="shared" si="16"/>
        <v>-0.19047619047619038</v>
      </c>
      <c r="AP31" s="9">
        <v>0</v>
      </c>
      <c r="AQ31" s="6">
        <v>0</v>
      </c>
      <c r="AR31" s="12">
        <v>0</v>
      </c>
      <c r="AS31" s="9">
        <v>0</v>
      </c>
      <c r="AT31" s="6">
        <v>0</v>
      </c>
      <c r="AU31" s="12">
        <v>0</v>
      </c>
      <c r="AV31" s="9">
        <v>0</v>
      </c>
      <c r="AW31" s="6">
        <v>0</v>
      </c>
      <c r="AX31" s="12">
        <v>0</v>
      </c>
      <c r="AY31" s="9">
        <v>0</v>
      </c>
      <c r="AZ31" s="6">
        <v>0</v>
      </c>
      <c r="BA31" s="12">
        <v>0</v>
      </c>
      <c r="BB31" s="9">
        <v>0</v>
      </c>
      <c r="BC31" s="6">
        <v>0</v>
      </c>
      <c r="BD31" s="12">
        <v>0</v>
      </c>
      <c r="BE31" s="9">
        <v>0</v>
      </c>
      <c r="BF31" s="6">
        <v>0</v>
      </c>
      <c r="BG31" s="12">
        <v>0</v>
      </c>
      <c r="BH31" s="6">
        <v>0</v>
      </c>
      <c r="BI31" s="6">
        <v>0</v>
      </c>
      <c r="BJ31" s="12">
        <v>0</v>
      </c>
    </row>
    <row r="32" spans="1:62" x14ac:dyDescent="0.25">
      <c r="B32" s="8" t="s">
        <v>59</v>
      </c>
      <c r="C32" s="9">
        <v>0</v>
      </c>
      <c r="D32" s="6">
        <v>0</v>
      </c>
      <c r="E32" s="6">
        <v>0</v>
      </c>
      <c r="F32" s="6">
        <v>0</v>
      </c>
      <c r="G32" s="9">
        <v>0</v>
      </c>
      <c r="H32" s="6">
        <v>0</v>
      </c>
      <c r="I32" s="6">
        <v>0</v>
      </c>
      <c r="J32" s="6">
        <v>0</v>
      </c>
      <c r="K32" s="9">
        <v>0</v>
      </c>
      <c r="L32" s="6">
        <v>0</v>
      </c>
      <c r="M32" s="6">
        <v>0</v>
      </c>
      <c r="N32" s="6">
        <v>0</v>
      </c>
      <c r="O32" s="9">
        <v>0</v>
      </c>
      <c r="P32" s="6">
        <v>0</v>
      </c>
      <c r="Q32" s="6">
        <v>0</v>
      </c>
      <c r="R32" s="6">
        <v>0</v>
      </c>
      <c r="S32" s="9">
        <v>0</v>
      </c>
      <c r="T32" s="6">
        <v>0</v>
      </c>
      <c r="U32" s="6">
        <v>0</v>
      </c>
      <c r="V32" s="6">
        <v>0</v>
      </c>
      <c r="W32" s="9">
        <v>0</v>
      </c>
      <c r="X32" s="6">
        <v>0</v>
      </c>
      <c r="Y32" s="6">
        <v>0</v>
      </c>
      <c r="Z32" s="6">
        <v>0</v>
      </c>
      <c r="AA32" s="9">
        <v>0</v>
      </c>
      <c r="AB32" s="6">
        <v>0</v>
      </c>
      <c r="AC32" s="6">
        <v>0</v>
      </c>
      <c r="AD32" s="6">
        <v>0</v>
      </c>
      <c r="AE32" s="9">
        <v>0</v>
      </c>
      <c r="AF32" s="6">
        <v>0</v>
      </c>
      <c r="AG32" s="6">
        <v>0</v>
      </c>
      <c r="AH32" s="6">
        <v>0</v>
      </c>
      <c r="AI32" s="9">
        <v>0</v>
      </c>
      <c r="AJ32" s="6">
        <v>0</v>
      </c>
      <c r="AK32" s="6">
        <v>0</v>
      </c>
      <c r="AL32" s="6">
        <v>0</v>
      </c>
      <c r="AM32" s="9">
        <v>0</v>
      </c>
      <c r="AN32" s="6">
        <v>0</v>
      </c>
      <c r="AO32" s="12">
        <v>0</v>
      </c>
      <c r="AP32" s="9">
        <v>0</v>
      </c>
      <c r="AQ32" s="6">
        <v>0</v>
      </c>
      <c r="AR32" s="12">
        <v>0</v>
      </c>
      <c r="AS32" s="9">
        <v>0</v>
      </c>
      <c r="AT32" s="6">
        <v>0</v>
      </c>
      <c r="AU32" s="12">
        <v>0</v>
      </c>
      <c r="AV32" s="9">
        <v>0</v>
      </c>
      <c r="AW32" s="6">
        <v>0</v>
      </c>
      <c r="AX32" s="12">
        <v>0</v>
      </c>
      <c r="AY32" s="9">
        <v>0</v>
      </c>
      <c r="AZ32" s="6">
        <v>0</v>
      </c>
      <c r="BA32" s="12">
        <v>0</v>
      </c>
      <c r="BB32" s="9">
        <v>0</v>
      </c>
      <c r="BC32" s="6">
        <v>0</v>
      </c>
      <c r="BD32" s="12">
        <v>0</v>
      </c>
      <c r="BE32" s="9">
        <v>0</v>
      </c>
      <c r="BF32" s="6">
        <v>0</v>
      </c>
      <c r="BG32" s="12">
        <v>0</v>
      </c>
      <c r="BH32" s="6">
        <v>0</v>
      </c>
      <c r="BI32" s="6">
        <v>0</v>
      </c>
      <c r="BJ32" s="12">
        <v>0</v>
      </c>
    </row>
    <row r="33" spans="1:62" x14ac:dyDescent="0.25">
      <c r="B33" s="8" t="s">
        <v>60</v>
      </c>
      <c r="C33" s="9">
        <v>232.85274731000001</v>
      </c>
      <c r="D33" s="6">
        <v>297.72140064000007</v>
      </c>
      <c r="E33" s="6">
        <v>269.02985156999989</v>
      </c>
      <c r="F33" s="85">
        <f>E33/D33</f>
        <v>0.90362953751956332</v>
      </c>
      <c r="G33" s="9">
        <v>202.42705552000001</v>
      </c>
      <c r="H33" s="6">
        <v>233.70356401000001</v>
      </c>
      <c r="I33" s="6">
        <v>197.189842</v>
      </c>
      <c r="J33" s="85">
        <f>I33/H33</f>
        <v>0.84376052558429271</v>
      </c>
      <c r="K33" s="9">
        <v>286.53673687600002</v>
      </c>
      <c r="L33" s="6">
        <v>359.45385773599992</v>
      </c>
      <c r="M33" s="6">
        <v>309.06278528600001</v>
      </c>
      <c r="N33" s="85">
        <f>M33/L33</f>
        <v>0.85981212507389604</v>
      </c>
      <c r="O33" s="9">
        <v>226.20914309</v>
      </c>
      <c r="P33" s="6">
        <v>319.86118209</v>
      </c>
      <c r="Q33" s="6">
        <v>264.66920918199997</v>
      </c>
      <c r="R33" s="85">
        <f>Q33/P33</f>
        <v>0.82745023154303687</v>
      </c>
      <c r="S33" s="9">
        <v>280.19592</v>
      </c>
      <c r="T33" s="6">
        <v>288.45225450999999</v>
      </c>
      <c r="U33" s="6">
        <v>278.53113027999996</v>
      </c>
      <c r="V33" s="85">
        <f>U33/T33</f>
        <v>0.96560566237607237</v>
      </c>
      <c r="W33" s="9">
        <v>32.77863</v>
      </c>
      <c r="X33" s="6">
        <v>56.004819650000009</v>
      </c>
      <c r="Y33" s="6">
        <v>24.46628534000001</v>
      </c>
      <c r="Z33" s="85">
        <f>Y33/X33</f>
        <v>0.43686035403561924</v>
      </c>
      <c r="AA33" s="9">
        <v>35.429792694187135</v>
      </c>
      <c r="AB33" s="6">
        <v>45.938077294187146</v>
      </c>
      <c r="AC33" s="6">
        <v>34.988480624187133</v>
      </c>
      <c r="AD33" s="85">
        <f>AC33/AB33</f>
        <v>0.76164442843615621</v>
      </c>
      <c r="AE33" s="9">
        <v>23.074340961392444</v>
      </c>
      <c r="AF33" s="6">
        <v>29.255701521392446</v>
      </c>
      <c r="AG33" s="6">
        <v>21.860856451392447</v>
      </c>
      <c r="AH33" s="85">
        <f t="shared" si="36"/>
        <v>0.74723405403241772</v>
      </c>
      <c r="AI33" s="9">
        <v>8.0036799999999992</v>
      </c>
      <c r="AJ33" s="6">
        <v>12.80955157</v>
      </c>
      <c r="AK33" s="6">
        <v>11.35294751</v>
      </c>
      <c r="AL33" s="95">
        <f t="shared" si="37"/>
        <v>0.88628766182483931</v>
      </c>
      <c r="AM33" s="508">
        <f t="shared" si="14"/>
        <v>0.15030447245227016</v>
      </c>
      <c r="AN33" s="95">
        <f t="shared" si="15"/>
        <v>0.27392751540263538</v>
      </c>
      <c r="AO33" s="85">
        <f t="shared" si="16"/>
        <v>0.3643190178629987</v>
      </c>
      <c r="AP33" s="508">
        <f t="shared" si="17"/>
        <v>-0.29353890978523578</v>
      </c>
      <c r="AQ33" s="95">
        <f t="shared" si="18"/>
        <v>-0.34983709597118007</v>
      </c>
      <c r="AR33" s="85">
        <f t="shared" si="19"/>
        <v>-0.36197481098371392</v>
      </c>
      <c r="AS33" s="508">
        <f t="shared" si="20"/>
        <v>0.26668945809143518</v>
      </c>
      <c r="AT33" s="95">
        <f t="shared" si="21"/>
        <v>0.12378080824718407</v>
      </c>
      <c r="AU33" s="85">
        <f t="shared" si="22"/>
        <v>0.16773230343342568</v>
      </c>
      <c r="AV33" s="508">
        <f t="shared" si="23"/>
        <v>-0.19267510001573185</v>
      </c>
      <c r="AW33" s="95">
        <f t="shared" si="23"/>
        <v>0.10888778676164285</v>
      </c>
      <c r="AX33" s="85">
        <f t="shared" si="23"/>
        <v>-4.9767941860089246E-2</v>
      </c>
      <c r="AY33" s="508">
        <f t="shared" si="41"/>
        <v>7.5481278503708058</v>
      </c>
      <c r="AZ33" s="95">
        <f t="shared" si="41"/>
        <v>4.1504898384223248</v>
      </c>
      <c r="BA33" s="85">
        <f t="shared" si="41"/>
        <v>10.384283572652874</v>
      </c>
      <c r="BB33" s="508">
        <f t="shared" si="24"/>
        <v>-7.4828625644826424E-2</v>
      </c>
      <c r="BC33" s="95">
        <f t="shared" si="25"/>
        <v>0.21913721576428877</v>
      </c>
      <c r="BD33" s="85">
        <f t="shared" si="26"/>
        <v>-0.30073312977509664</v>
      </c>
      <c r="BE33" s="508">
        <f t="shared" ref="BE33:BG39" si="42">(AA33-AE33)/AE33</f>
        <v>0.53546282225211117</v>
      </c>
      <c r="BF33" s="95">
        <f t="shared" si="42"/>
        <v>0.57022648254037456</v>
      </c>
      <c r="BG33" s="85">
        <f t="shared" si="42"/>
        <v>0.60050822811923776</v>
      </c>
      <c r="BH33" s="95">
        <f t="shared" ref="BH33:BJ39" si="43">(AE33-AI33)/AI33</f>
        <v>1.8829664556044778</v>
      </c>
      <c r="BI33" s="95">
        <f t="shared" si="43"/>
        <v>1.2838973996489751</v>
      </c>
      <c r="BJ33" s="85">
        <f t="shared" si="43"/>
        <v>0.92556659247625173</v>
      </c>
    </row>
    <row r="34" spans="1:62" x14ac:dyDescent="0.25">
      <c r="B34" s="8" t="s">
        <v>61</v>
      </c>
      <c r="C34" s="9">
        <v>266.26619096000002</v>
      </c>
      <c r="D34" s="6">
        <v>266.26619096000002</v>
      </c>
      <c r="E34" s="6">
        <v>268.27294662000003</v>
      </c>
      <c r="F34" s="85">
        <f>E34/D34</f>
        <v>1.0075366521478555</v>
      </c>
      <c r="G34" s="9">
        <v>293.47444274000003</v>
      </c>
      <c r="H34" s="6">
        <v>293.47444274000003</v>
      </c>
      <c r="I34" s="6">
        <v>293.42968786</v>
      </c>
      <c r="J34" s="85">
        <f>I34/H34</f>
        <v>0.9998474999063558</v>
      </c>
      <c r="K34" s="9">
        <v>204.83376468000003</v>
      </c>
      <c r="L34" s="6">
        <v>212.38157993999999</v>
      </c>
      <c r="M34" s="6">
        <v>205.23478573000003</v>
      </c>
      <c r="N34" s="85">
        <f>M34/L34</f>
        <v>0.96634927467806286</v>
      </c>
      <c r="O34" s="9">
        <v>287.46553999999998</v>
      </c>
      <c r="P34" s="6">
        <v>150.46653809</v>
      </c>
      <c r="Q34" s="6">
        <v>140.18044484999999</v>
      </c>
      <c r="R34" s="85">
        <f>Q34/P34</f>
        <v>0.93163866617408653</v>
      </c>
      <c r="S34" s="9">
        <v>3.2932562200000004</v>
      </c>
      <c r="T34" s="6">
        <v>24.9149843</v>
      </c>
      <c r="U34" s="6">
        <v>24.26819768</v>
      </c>
      <c r="V34" s="85">
        <f>U34/T34</f>
        <v>0.97404025576688802</v>
      </c>
      <c r="W34" s="9">
        <v>0.74526099999999995</v>
      </c>
      <c r="X34" s="6">
        <v>32.000043720000001</v>
      </c>
      <c r="Y34" s="6">
        <v>32.000040720000001</v>
      </c>
      <c r="Z34" s="85">
        <f>Y34/X34</f>
        <v>0.99999990625012813</v>
      </c>
      <c r="AA34" s="9">
        <v>8.3731E-2</v>
      </c>
      <c r="AB34" s="6">
        <v>21.852072</v>
      </c>
      <c r="AC34" s="6">
        <v>21.536607920000002</v>
      </c>
      <c r="AD34" s="85">
        <f>AC34/AB34</f>
        <v>0.98556365364346232</v>
      </c>
      <c r="AE34" s="9">
        <v>0</v>
      </c>
      <c r="AF34" s="6">
        <v>0</v>
      </c>
      <c r="AG34" s="6">
        <v>0</v>
      </c>
      <c r="AH34" s="6">
        <v>0</v>
      </c>
      <c r="AI34" s="9">
        <v>0</v>
      </c>
      <c r="AJ34" s="6">
        <v>0</v>
      </c>
      <c r="AK34" s="6">
        <v>0</v>
      </c>
      <c r="AL34" s="6">
        <v>0</v>
      </c>
      <c r="AM34" s="508">
        <f t="shared" si="14"/>
        <v>-9.271080481820633E-2</v>
      </c>
      <c r="AN34" s="95">
        <f t="shared" si="15"/>
        <v>-9.271080481820633E-2</v>
      </c>
      <c r="AO34" s="85">
        <f t="shared" si="16"/>
        <v>-8.5733456023041055E-2</v>
      </c>
      <c r="AP34" s="508">
        <f t="shared" si="17"/>
        <v>0.43274446573043374</v>
      </c>
      <c r="AQ34" s="95">
        <f t="shared" si="18"/>
        <v>0.38182625264822689</v>
      </c>
      <c r="AR34" s="85">
        <f t="shared" si="19"/>
        <v>0.42972687021013201</v>
      </c>
      <c r="AS34" s="508">
        <f t="shared" si="20"/>
        <v>-0.2874493246042637</v>
      </c>
      <c r="AT34" s="95">
        <f t="shared" si="21"/>
        <v>0.41148711624485007</v>
      </c>
      <c r="AU34" s="85">
        <f t="shared" si="22"/>
        <v>0.46407572004505626</v>
      </c>
      <c r="AV34" s="508">
        <f t="shared" si="23"/>
        <v>86.289151161156823</v>
      </c>
      <c r="AW34" s="95">
        <f t="shared" si="23"/>
        <v>5.039198591427569</v>
      </c>
      <c r="AX34" s="85">
        <f t="shared" si="23"/>
        <v>4.7763022494878564</v>
      </c>
      <c r="AY34" s="508">
        <f t="shared" si="41"/>
        <v>3.4189300392748323</v>
      </c>
      <c r="AZ34" s="95">
        <f t="shared" si="41"/>
        <v>-0.22140780437658727</v>
      </c>
      <c r="BA34" s="85">
        <f t="shared" si="41"/>
        <v>-0.24161978753882038</v>
      </c>
      <c r="BB34" s="508">
        <f t="shared" si="24"/>
        <v>7.9006580597389249</v>
      </c>
      <c r="BC34" s="95">
        <f t="shared" si="25"/>
        <v>0.46439402725746104</v>
      </c>
      <c r="BD34" s="85">
        <f t="shared" si="26"/>
        <v>0.48584404929817743</v>
      </c>
      <c r="BE34" s="9">
        <v>0</v>
      </c>
      <c r="BF34" s="6">
        <v>0</v>
      </c>
      <c r="BG34" s="12">
        <v>0</v>
      </c>
      <c r="BH34" s="6">
        <v>0</v>
      </c>
      <c r="BI34" s="6">
        <v>0</v>
      </c>
      <c r="BJ34" s="12">
        <v>0</v>
      </c>
    </row>
    <row r="35" spans="1:62" x14ac:dyDescent="0.25">
      <c r="B35" s="8" t="s">
        <v>62</v>
      </c>
      <c r="C35" s="9">
        <v>1195.0382500000001</v>
      </c>
      <c r="D35" s="6">
        <v>188.50400525000001</v>
      </c>
      <c r="E35" s="6">
        <v>146.69182137000001</v>
      </c>
      <c r="F35" s="85">
        <f>E35/D35</f>
        <v>0.77818941393554297</v>
      </c>
      <c r="G35" s="9">
        <v>1231.0562500000001</v>
      </c>
      <c r="H35" s="6">
        <v>412.07593267000004</v>
      </c>
      <c r="I35" s="6">
        <v>200.17008890999998</v>
      </c>
      <c r="J35" s="85">
        <f>I35/H35</f>
        <v>0.48576020349701138</v>
      </c>
      <c r="K35" s="9">
        <v>1341.4916846900001</v>
      </c>
      <c r="L35" s="6">
        <v>1150.14713893</v>
      </c>
      <c r="M35" s="6">
        <v>661.29059182000003</v>
      </c>
      <c r="N35" s="85">
        <f>M35/L35</f>
        <v>0.57496173266596928</v>
      </c>
      <c r="O35" s="9">
        <v>360.79003575999997</v>
      </c>
      <c r="P35" s="6">
        <v>449.43288527999999</v>
      </c>
      <c r="Q35" s="6">
        <v>257.70779802000004</v>
      </c>
      <c r="R35" s="85">
        <f>Q35/P35</f>
        <v>0.57340663413948045</v>
      </c>
      <c r="S35" s="9">
        <v>181.87493344999999</v>
      </c>
      <c r="T35" s="6">
        <v>210.31798204999998</v>
      </c>
      <c r="U35" s="6">
        <v>187.08151114</v>
      </c>
      <c r="V35" s="85">
        <f>U35/T35</f>
        <v>0.88951743125570759</v>
      </c>
      <c r="W35" s="9">
        <v>60.902859999999997</v>
      </c>
      <c r="X35" s="6">
        <v>52.729117230000007</v>
      </c>
      <c r="Y35" s="6">
        <v>51.015272150000001</v>
      </c>
      <c r="Z35" s="85">
        <f>Y35/X35</f>
        <v>0.96749717859822393</v>
      </c>
      <c r="AA35" s="9">
        <v>45.697538222218441</v>
      </c>
      <c r="AB35" s="6">
        <v>37.949478842218447</v>
      </c>
      <c r="AC35" s="6">
        <v>36.362579952218432</v>
      </c>
      <c r="AD35" s="85">
        <f>AC35/AB35</f>
        <v>0.95818390822709787</v>
      </c>
      <c r="AE35" s="9">
        <v>49.039433918146933</v>
      </c>
      <c r="AF35" s="6">
        <v>48.347565548146932</v>
      </c>
      <c r="AG35" s="6">
        <v>32.591396928146935</v>
      </c>
      <c r="AH35" s="85">
        <f t="shared" si="36"/>
        <v>0.67410626695755316</v>
      </c>
      <c r="AI35" s="9">
        <v>24.972989100000003</v>
      </c>
      <c r="AJ35" s="6">
        <v>25.512772139999999</v>
      </c>
      <c r="AK35" s="6">
        <v>21.447083879999997</v>
      </c>
      <c r="AL35" s="95">
        <f t="shared" si="37"/>
        <v>0.84064106253566839</v>
      </c>
      <c r="AM35" s="508">
        <f t="shared" si="14"/>
        <v>-2.9257801989145522E-2</v>
      </c>
      <c r="AN35" s="95">
        <f t="shared" si="15"/>
        <v>-0.54255031583958491</v>
      </c>
      <c r="AO35" s="85">
        <f t="shared" si="16"/>
        <v>-0.26716412942217727</v>
      </c>
      <c r="AP35" s="508">
        <f t="shared" si="17"/>
        <v>-8.232286189348989E-2</v>
      </c>
      <c r="AQ35" s="95">
        <f t="shared" si="18"/>
        <v>-0.64171894297510423</v>
      </c>
      <c r="AR35" s="85">
        <f t="shared" si="19"/>
        <v>-0.6973038912301881</v>
      </c>
      <c r="AS35" s="508">
        <f t="shared" si="20"/>
        <v>2.718206024909096</v>
      </c>
      <c r="AT35" s="95">
        <f t="shared" si="21"/>
        <v>1.5591076590077513</v>
      </c>
      <c r="AU35" s="85">
        <f t="shared" si="22"/>
        <v>1.566048047054746</v>
      </c>
      <c r="AV35" s="508">
        <f t="shared" si="23"/>
        <v>0.98372600839568858</v>
      </c>
      <c r="AW35" s="95">
        <f t="shared" si="23"/>
        <v>1.1369208704805565</v>
      </c>
      <c r="AX35" s="85">
        <f t="shared" si="23"/>
        <v>0.37751612358501735</v>
      </c>
      <c r="AY35" s="508">
        <f t="shared" si="41"/>
        <v>1.9863118653212672</v>
      </c>
      <c r="AZ35" s="95">
        <f t="shared" si="41"/>
        <v>2.9886497840009438</v>
      </c>
      <c r="BA35" s="85">
        <f t="shared" si="41"/>
        <v>2.6671667768413538</v>
      </c>
      <c r="BB35" s="508">
        <f t="shared" si="24"/>
        <v>0.33273831303211493</v>
      </c>
      <c r="BC35" s="95">
        <f t="shared" si="25"/>
        <v>0.38945563519410831</v>
      </c>
      <c r="BD35" s="85">
        <f t="shared" si="26"/>
        <v>0.40296074197803522</v>
      </c>
      <c r="BE35" s="508">
        <f t="shared" si="42"/>
        <v>-6.8147109966777808E-2</v>
      </c>
      <c r="BF35" s="95">
        <f t="shared" si="42"/>
        <v>-0.21506949911621814</v>
      </c>
      <c r="BG35" s="85">
        <f t="shared" si="42"/>
        <v>0.11571099675124964</v>
      </c>
      <c r="BH35" s="95">
        <f t="shared" si="43"/>
        <v>0.96369900782709783</v>
      </c>
      <c r="BI35" s="95">
        <f t="shared" si="43"/>
        <v>0.89503380043698122</v>
      </c>
      <c r="BJ35" s="85">
        <f t="shared" si="43"/>
        <v>0.51961903587924696</v>
      </c>
    </row>
    <row r="36" spans="1:62" x14ac:dyDescent="0.25">
      <c r="A36" s="186"/>
      <c r="B36" s="187" t="s">
        <v>63</v>
      </c>
      <c r="C36" s="176">
        <f>SUM(C30:C35)</f>
        <v>1694.6071882700001</v>
      </c>
      <c r="D36" s="177">
        <f>SUM(D30:D35)</f>
        <v>752.94159685000011</v>
      </c>
      <c r="E36" s="177">
        <f>SUM(E30:E35)</f>
        <v>684.07961955999986</v>
      </c>
      <c r="F36" s="178">
        <f>E36/D36</f>
        <v>0.90854273747380854</v>
      </c>
      <c r="G36" s="176">
        <f>SUM(G30:G35)</f>
        <v>1727.0627482600003</v>
      </c>
      <c r="H36" s="177">
        <f>SUM(H30:H35)</f>
        <v>939.35893942000007</v>
      </c>
      <c r="I36" s="177">
        <f>SUM(I30:I35)</f>
        <v>690.89461876999997</v>
      </c>
      <c r="J36" s="178">
        <f>I36/H36</f>
        <v>0.73549586827436542</v>
      </c>
      <c r="K36" s="176">
        <f>SUM(K30:K35)</f>
        <v>1832.862186246</v>
      </c>
      <c r="L36" s="177">
        <f>SUM(L30:L35)</f>
        <v>1721.9825766059998</v>
      </c>
      <c r="M36" s="177">
        <f>SUM(M30:M35)</f>
        <v>1175.588162836</v>
      </c>
      <c r="N36" s="178">
        <f>M36/L36</f>
        <v>0.68269457473435391</v>
      </c>
      <c r="O36" s="176">
        <f>SUM(O30:O35)</f>
        <v>874.46471884999983</v>
      </c>
      <c r="P36" s="177">
        <f>SUM(P30:P35)</f>
        <v>919.76060546000008</v>
      </c>
      <c r="Q36" s="177">
        <f>SUM(Q30:Q35)</f>
        <v>662.55745205200003</v>
      </c>
      <c r="R36" s="178">
        <f>Q36/P36</f>
        <v>0.7203585890924683</v>
      </c>
      <c r="S36" s="176">
        <f>SUM(S30:S35)</f>
        <v>465.36410966999995</v>
      </c>
      <c r="T36" s="177">
        <f>SUM(T30:T35)</f>
        <v>523.68522085999996</v>
      </c>
      <c r="U36" s="177">
        <f>SUM(U30:U35)</f>
        <v>489.8808391</v>
      </c>
      <c r="V36" s="178">
        <f>U36/T36</f>
        <v>0.93544904378915616</v>
      </c>
      <c r="W36" s="176">
        <f>SUM(W30:W35)</f>
        <v>94.426750999999996</v>
      </c>
      <c r="X36" s="177">
        <f>SUM(X30:X35)</f>
        <v>140.73398060000002</v>
      </c>
      <c r="Y36" s="177">
        <f>SUM(Y30:Y35)</f>
        <v>107.48159821000002</v>
      </c>
      <c r="Z36" s="178">
        <f>Y36/X36</f>
        <v>0.76372172343713274</v>
      </c>
      <c r="AA36" s="176">
        <f>SUM(AA30:AA35)</f>
        <v>81.211061916405583</v>
      </c>
      <c r="AB36" s="177">
        <f>SUM(AB30:AB35)</f>
        <v>105.7396281364056</v>
      </c>
      <c r="AC36" s="177">
        <f>SUM(AC30:AC35)</f>
        <v>92.887668496405567</v>
      </c>
      <c r="AD36" s="178">
        <f>AC36/AB36</f>
        <v>0.8784565458900534</v>
      </c>
      <c r="AE36" s="176">
        <f>SUM(AE30:AE35)</f>
        <v>72.113774879539378</v>
      </c>
      <c r="AF36" s="177">
        <f>SUM(AF30:AF35)</f>
        <v>77.603267069539385</v>
      </c>
      <c r="AG36" s="177">
        <f>SUM(AG30:AG35)</f>
        <v>54.452253379539385</v>
      </c>
      <c r="AH36" s="178">
        <f t="shared" si="36"/>
        <v>0.70167475463043782</v>
      </c>
      <c r="AI36" s="176">
        <f>SUM(AI30:AI35)</f>
        <v>32.976669100000002</v>
      </c>
      <c r="AJ36" s="177">
        <f>SUM(AJ30:AJ35)</f>
        <v>38.322323709999999</v>
      </c>
      <c r="AK36" s="177">
        <f>SUM(AK30:AK35)</f>
        <v>32.800031390000001</v>
      </c>
      <c r="AL36" s="180">
        <f t="shared" si="37"/>
        <v>0.8558988133968769</v>
      </c>
      <c r="AM36" s="179">
        <f t="shared" si="14"/>
        <v>-1.8792345572098575E-2</v>
      </c>
      <c r="AN36" s="180">
        <f t="shared" si="15"/>
        <v>-0.19845166181641058</v>
      </c>
      <c r="AO36" s="178">
        <f t="shared" si="16"/>
        <v>-9.8640212629429024E-3</v>
      </c>
      <c r="AP36" s="179">
        <f t="shared" si="17"/>
        <v>-5.772361870954093E-2</v>
      </c>
      <c r="AQ36" s="180">
        <f t="shared" si="18"/>
        <v>-0.45448986988505913</v>
      </c>
      <c r="AR36" s="178">
        <f t="shared" si="19"/>
        <v>-0.41229876192077397</v>
      </c>
      <c r="AS36" s="179">
        <f t="shared" si="20"/>
        <v>1.0959818580861438</v>
      </c>
      <c r="AT36" s="180">
        <f t="shared" si="21"/>
        <v>0.87220736176755942</v>
      </c>
      <c r="AU36" s="178">
        <f t="shared" si="22"/>
        <v>0.77431882955221132</v>
      </c>
      <c r="AV36" s="179">
        <f t="shared" si="23"/>
        <v>0.87909789491523582</v>
      </c>
      <c r="AW36" s="180">
        <f t="shared" si="23"/>
        <v>0.7563233958551705</v>
      </c>
      <c r="AX36" s="178">
        <f t="shared" si="23"/>
        <v>0.35248697064624596</v>
      </c>
      <c r="AY36" s="179">
        <f t="shared" si="41"/>
        <v>3.9283079714349167</v>
      </c>
      <c r="AZ36" s="180">
        <f t="shared" si="41"/>
        <v>2.7211000401419749</v>
      </c>
      <c r="BA36" s="178">
        <f t="shared" si="41"/>
        <v>3.5578112649837936</v>
      </c>
      <c r="BB36" s="179">
        <f t="shared" si="24"/>
        <v>0.16273262252373882</v>
      </c>
      <c r="BC36" s="180">
        <f t="shared" si="25"/>
        <v>0.33094832164958271</v>
      </c>
      <c r="BD36" s="178">
        <f t="shared" si="26"/>
        <v>0.15711374771086201</v>
      </c>
      <c r="BE36" s="179">
        <f t="shared" si="42"/>
        <v>0.12615186283151225</v>
      </c>
      <c r="BF36" s="180">
        <f t="shared" si="42"/>
        <v>0.36256670794096268</v>
      </c>
      <c r="BG36" s="178">
        <f t="shared" si="42"/>
        <v>0.70585536376183133</v>
      </c>
      <c r="BH36" s="180">
        <f t="shared" si="43"/>
        <v>1.1868119748801242</v>
      </c>
      <c r="BI36" s="180">
        <f t="shared" si="43"/>
        <v>1.02501465351615</v>
      </c>
      <c r="BJ36" s="178">
        <f t="shared" si="43"/>
        <v>0.66012808744264384</v>
      </c>
    </row>
    <row r="37" spans="1:62" x14ac:dyDescent="0.25">
      <c r="B37" s="8" t="s">
        <v>64</v>
      </c>
      <c r="C37" s="9">
        <v>146.5</v>
      </c>
      <c r="D37" s="6">
        <v>39.567</v>
      </c>
      <c r="E37" s="6">
        <v>15</v>
      </c>
      <c r="F37" s="85">
        <f>E37/D37</f>
        <v>0.37910379862006216</v>
      </c>
      <c r="G37" s="9">
        <v>146.5</v>
      </c>
      <c r="H37" s="6">
        <v>126</v>
      </c>
      <c r="I37" s="6">
        <v>74.433000000000007</v>
      </c>
      <c r="J37" s="85">
        <f>I37/H37</f>
        <v>0.59073809523809528</v>
      </c>
      <c r="K37" s="9">
        <v>67.5</v>
      </c>
      <c r="L37" s="6">
        <v>67.5</v>
      </c>
      <c r="M37" s="6">
        <v>40.492000000000004</v>
      </c>
      <c r="N37" s="85">
        <f>M37/L37</f>
        <v>0.59988148148148157</v>
      </c>
      <c r="O37" s="9">
        <v>20.5</v>
      </c>
      <c r="P37" s="6">
        <v>20.5</v>
      </c>
      <c r="Q37" s="6">
        <v>20.132999999999999</v>
      </c>
      <c r="R37" s="85">
        <f>Q37/P37</f>
        <v>0.98209756097560974</v>
      </c>
      <c r="S37" s="9">
        <v>20.5</v>
      </c>
      <c r="T37" s="6">
        <v>20.5</v>
      </c>
      <c r="U37" s="6">
        <v>15.2905</v>
      </c>
      <c r="V37" s="85">
        <f>U37/T37</f>
        <v>0.7458780487804878</v>
      </c>
      <c r="W37" s="9">
        <v>236.5147</v>
      </c>
      <c r="X37" s="6">
        <v>236.5147</v>
      </c>
      <c r="Y37" s="6">
        <v>19.937999999999999</v>
      </c>
      <c r="Z37" s="85">
        <f>Y37/X37</f>
        <v>8.4299200007441386E-2</v>
      </c>
      <c r="AA37" s="9">
        <v>236.5147</v>
      </c>
      <c r="AB37" s="6">
        <v>236.5147</v>
      </c>
      <c r="AC37" s="6">
        <v>19.094000000000001</v>
      </c>
      <c r="AD37" s="85">
        <f>AC37/AB37</f>
        <v>8.0730711452607393E-2</v>
      </c>
      <c r="AE37" s="9">
        <v>236.5147</v>
      </c>
      <c r="AF37" s="6">
        <v>236.5147</v>
      </c>
      <c r="AG37" s="6">
        <v>14.121</v>
      </c>
      <c r="AH37" s="85">
        <f t="shared" si="36"/>
        <v>5.9704534221340151E-2</v>
      </c>
      <c r="AI37" s="9">
        <v>216.0147</v>
      </c>
      <c r="AJ37" s="6">
        <v>216.0147</v>
      </c>
      <c r="AK37" s="6">
        <v>0.23431099999999999</v>
      </c>
      <c r="AL37" s="95">
        <f t="shared" si="37"/>
        <v>1.0846993283327477E-3</v>
      </c>
      <c r="AM37" s="508">
        <f t="shared" si="14"/>
        <v>0</v>
      </c>
      <c r="AN37" s="95">
        <f t="shared" si="15"/>
        <v>-0.68597619047619041</v>
      </c>
      <c r="AO37" s="85">
        <f t="shared" si="16"/>
        <v>-0.7984764822054734</v>
      </c>
      <c r="AP37" s="508">
        <f t="shared" si="17"/>
        <v>1.1703703703703703</v>
      </c>
      <c r="AQ37" s="95">
        <f t="shared" si="18"/>
        <v>0.8666666666666667</v>
      </c>
      <c r="AR37" s="85">
        <f t="shared" si="19"/>
        <v>0.8382149560406994</v>
      </c>
      <c r="AS37" s="508">
        <f t="shared" si="20"/>
        <v>2.2926829268292681</v>
      </c>
      <c r="AT37" s="95">
        <f t="shared" si="21"/>
        <v>2.2926829268292681</v>
      </c>
      <c r="AU37" s="85">
        <f t="shared" si="22"/>
        <v>1.0112253514131031</v>
      </c>
      <c r="AV37" s="508">
        <f t="shared" si="23"/>
        <v>0</v>
      </c>
      <c r="AW37" s="95">
        <f t="shared" si="23"/>
        <v>0</v>
      </c>
      <c r="AX37" s="85">
        <f t="shared" si="23"/>
        <v>0.31669991170988521</v>
      </c>
      <c r="AY37" s="508">
        <f t="shared" si="41"/>
        <v>-0.91332462633400802</v>
      </c>
      <c r="AZ37" s="95">
        <f t="shared" si="41"/>
        <v>-0.91332462633400802</v>
      </c>
      <c r="BA37" s="85">
        <f t="shared" si="41"/>
        <v>-0.23309760256796064</v>
      </c>
      <c r="BB37" s="508">
        <f t="shared" si="24"/>
        <v>0</v>
      </c>
      <c r="BC37" s="95">
        <f t="shared" si="25"/>
        <v>0</v>
      </c>
      <c r="BD37" s="85">
        <f t="shared" si="26"/>
        <v>4.4202367235780748E-2</v>
      </c>
      <c r="BE37" s="508">
        <f t="shared" si="42"/>
        <v>0</v>
      </c>
      <c r="BF37" s="95">
        <f t="shared" si="42"/>
        <v>0</v>
      </c>
      <c r="BG37" s="85">
        <f t="shared" si="42"/>
        <v>0.35217052616670214</v>
      </c>
      <c r="BH37" s="95">
        <f t="shared" si="43"/>
        <v>9.4900948870609264E-2</v>
      </c>
      <c r="BI37" s="95">
        <f t="shared" si="43"/>
        <v>9.4900948870609264E-2</v>
      </c>
      <c r="BJ37" s="85">
        <f t="shared" si="43"/>
        <v>59.266056651202895</v>
      </c>
    </row>
    <row r="38" spans="1:62" x14ac:dyDescent="0.25">
      <c r="B38" s="8" t="s">
        <v>65</v>
      </c>
      <c r="C38" s="9">
        <v>0</v>
      </c>
      <c r="D38" s="6">
        <v>0</v>
      </c>
      <c r="E38" s="6">
        <v>0</v>
      </c>
      <c r="F38" s="6">
        <v>0</v>
      </c>
      <c r="G38" s="9">
        <v>0</v>
      </c>
      <c r="H38" s="6">
        <v>0</v>
      </c>
      <c r="I38" s="6">
        <v>0</v>
      </c>
      <c r="J38" s="6">
        <v>0</v>
      </c>
      <c r="K38" s="9">
        <v>0</v>
      </c>
      <c r="L38" s="6">
        <v>0</v>
      </c>
      <c r="M38" s="6">
        <v>0</v>
      </c>
      <c r="N38" s="6">
        <v>0</v>
      </c>
      <c r="O38" s="9">
        <v>0</v>
      </c>
      <c r="P38" s="6">
        <v>0</v>
      </c>
      <c r="Q38" s="6">
        <v>0</v>
      </c>
      <c r="R38" s="6">
        <v>0</v>
      </c>
      <c r="S38" s="9">
        <v>0</v>
      </c>
      <c r="T38" s="6">
        <v>0</v>
      </c>
      <c r="U38" s="6">
        <v>0</v>
      </c>
      <c r="V38" s="6">
        <v>0</v>
      </c>
      <c r="W38" s="9">
        <v>0</v>
      </c>
      <c r="X38" s="6">
        <v>0</v>
      </c>
      <c r="Y38" s="6">
        <v>0</v>
      </c>
      <c r="Z38" s="6">
        <v>0</v>
      </c>
      <c r="AA38" s="9">
        <v>0</v>
      </c>
      <c r="AB38" s="6">
        <v>0</v>
      </c>
      <c r="AC38" s="6">
        <v>0</v>
      </c>
      <c r="AD38" s="6">
        <v>0</v>
      </c>
      <c r="AE38" s="9">
        <v>0</v>
      </c>
      <c r="AF38" s="6">
        <v>0</v>
      </c>
      <c r="AG38" s="6">
        <v>0</v>
      </c>
      <c r="AH38" s="6">
        <v>0</v>
      </c>
      <c r="AI38" s="9">
        <v>0</v>
      </c>
      <c r="AJ38" s="6">
        <v>0</v>
      </c>
      <c r="AK38" s="6">
        <v>0</v>
      </c>
      <c r="AL38" s="6">
        <v>0</v>
      </c>
      <c r="AM38" s="9">
        <v>0</v>
      </c>
      <c r="AN38" s="6">
        <v>0</v>
      </c>
      <c r="AO38" s="12">
        <v>0</v>
      </c>
      <c r="AP38" s="9">
        <v>0</v>
      </c>
      <c r="AQ38" s="6">
        <v>0</v>
      </c>
      <c r="AR38" s="12">
        <v>0</v>
      </c>
      <c r="AS38" s="9">
        <v>0</v>
      </c>
      <c r="AT38" s="6">
        <v>0</v>
      </c>
      <c r="AU38" s="12">
        <v>0</v>
      </c>
      <c r="AV38" s="9">
        <v>0</v>
      </c>
      <c r="AW38" s="6">
        <v>0</v>
      </c>
      <c r="AX38" s="12">
        <v>0</v>
      </c>
      <c r="AY38" s="9">
        <v>0</v>
      </c>
      <c r="AZ38" s="6">
        <v>0</v>
      </c>
      <c r="BA38" s="12">
        <v>0</v>
      </c>
      <c r="BB38" s="9">
        <v>0</v>
      </c>
      <c r="BC38" s="6">
        <v>0</v>
      </c>
      <c r="BD38" s="12">
        <v>0</v>
      </c>
      <c r="BE38" s="9">
        <v>0</v>
      </c>
      <c r="BF38" s="6">
        <v>0</v>
      </c>
      <c r="BG38" s="12">
        <v>0</v>
      </c>
      <c r="BH38" s="6">
        <v>0</v>
      </c>
      <c r="BI38" s="6">
        <v>0</v>
      </c>
      <c r="BJ38" s="12">
        <v>0</v>
      </c>
    </row>
    <row r="39" spans="1:62" ht="15.75" thickBot="1" x14ac:dyDescent="0.3">
      <c r="B39" s="188" t="s">
        <v>66</v>
      </c>
      <c r="C39" s="181">
        <f>SUM(C37:C38)</f>
        <v>146.5</v>
      </c>
      <c r="D39" s="182">
        <f>SUM(D37:D38)</f>
        <v>39.567</v>
      </c>
      <c r="E39" s="182">
        <f>SUM(E37:E38)</f>
        <v>15</v>
      </c>
      <c r="F39" s="183">
        <f>E39/D39</f>
        <v>0.37910379862006216</v>
      </c>
      <c r="G39" s="181">
        <f>SUM(G37:G38)</f>
        <v>146.5</v>
      </c>
      <c r="H39" s="182">
        <f>SUM(H37:H38)</f>
        <v>126</v>
      </c>
      <c r="I39" s="182">
        <f>SUM(I37:I38)</f>
        <v>74.433000000000007</v>
      </c>
      <c r="J39" s="183">
        <f>I39/H39</f>
        <v>0.59073809523809528</v>
      </c>
      <c r="K39" s="181">
        <f>SUM(K37:K38)</f>
        <v>67.5</v>
      </c>
      <c r="L39" s="182">
        <f>SUM(L37:L38)</f>
        <v>67.5</v>
      </c>
      <c r="M39" s="182">
        <f>SUM(M37:M38)</f>
        <v>40.492000000000004</v>
      </c>
      <c r="N39" s="183">
        <f>M39/L39</f>
        <v>0.59988148148148157</v>
      </c>
      <c r="O39" s="181">
        <f>SUM(O37:O38)</f>
        <v>20.5</v>
      </c>
      <c r="P39" s="182">
        <f>SUM(P37:P38)</f>
        <v>20.5</v>
      </c>
      <c r="Q39" s="182">
        <f>SUM(Q37:Q38)</f>
        <v>20.132999999999999</v>
      </c>
      <c r="R39" s="183">
        <f>Q39/P39</f>
        <v>0.98209756097560974</v>
      </c>
      <c r="S39" s="181">
        <f>SUM(S37:S38)</f>
        <v>20.5</v>
      </c>
      <c r="T39" s="182">
        <f>SUM(T37:T38)</f>
        <v>20.5</v>
      </c>
      <c r="U39" s="182">
        <f>SUM(U37:U38)</f>
        <v>15.2905</v>
      </c>
      <c r="V39" s="183">
        <f>U39/T39</f>
        <v>0.7458780487804878</v>
      </c>
      <c r="W39" s="181">
        <f>SUM(W37:W38)</f>
        <v>236.5147</v>
      </c>
      <c r="X39" s="182">
        <f>SUM(X37:X38)</f>
        <v>236.5147</v>
      </c>
      <c r="Y39" s="182">
        <f>SUM(Y37:Y38)</f>
        <v>19.937999999999999</v>
      </c>
      <c r="Z39" s="183">
        <f>Y39/X39</f>
        <v>8.4299200007441386E-2</v>
      </c>
      <c r="AA39" s="181">
        <f>SUM(AA37:AA38)</f>
        <v>236.5147</v>
      </c>
      <c r="AB39" s="182">
        <f>SUM(AB37:AB38)</f>
        <v>236.5147</v>
      </c>
      <c r="AC39" s="182">
        <f>SUM(AC37:AC38)</f>
        <v>19.094000000000001</v>
      </c>
      <c r="AD39" s="183">
        <f>AC39/AB39</f>
        <v>8.0730711452607393E-2</v>
      </c>
      <c r="AE39" s="181">
        <f>SUM(AE37:AE38)</f>
        <v>236.5147</v>
      </c>
      <c r="AF39" s="182">
        <f>SUM(AF37:AF38)</f>
        <v>236.5147</v>
      </c>
      <c r="AG39" s="182">
        <f>SUM(AG37:AG38)</f>
        <v>14.121</v>
      </c>
      <c r="AH39" s="183">
        <f t="shared" si="36"/>
        <v>5.9704534221340151E-2</v>
      </c>
      <c r="AI39" s="181">
        <f>SUM(AI37:AI38)</f>
        <v>216.0147</v>
      </c>
      <c r="AJ39" s="182">
        <f>SUM(AJ37:AJ38)</f>
        <v>216.0147</v>
      </c>
      <c r="AK39" s="182">
        <f>SUM(AK37:AK38)</f>
        <v>0.23431099999999999</v>
      </c>
      <c r="AL39" s="184">
        <f t="shared" si="37"/>
        <v>1.0846993283327477E-3</v>
      </c>
      <c r="AM39" s="762">
        <f t="shared" si="14"/>
        <v>0</v>
      </c>
      <c r="AN39" s="184">
        <f t="shared" si="15"/>
        <v>-0.68597619047619041</v>
      </c>
      <c r="AO39" s="183">
        <f t="shared" si="16"/>
        <v>-0.7984764822054734</v>
      </c>
      <c r="AP39" s="762">
        <f t="shared" si="17"/>
        <v>1.1703703703703703</v>
      </c>
      <c r="AQ39" s="184">
        <f t="shared" si="18"/>
        <v>0.8666666666666667</v>
      </c>
      <c r="AR39" s="183">
        <f t="shared" si="19"/>
        <v>0.8382149560406994</v>
      </c>
      <c r="AS39" s="762">
        <f t="shared" si="20"/>
        <v>2.2926829268292681</v>
      </c>
      <c r="AT39" s="184">
        <f t="shared" si="21"/>
        <v>2.2926829268292681</v>
      </c>
      <c r="AU39" s="183">
        <f t="shared" si="22"/>
        <v>1.0112253514131031</v>
      </c>
      <c r="AV39" s="762">
        <f t="shared" si="23"/>
        <v>0</v>
      </c>
      <c r="AW39" s="184">
        <f t="shared" si="23"/>
        <v>0</v>
      </c>
      <c r="AX39" s="183">
        <f t="shared" si="23"/>
        <v>0.31669991170988521</v>
      </c>
      <c r="AY39" s="762">
        <f t="shared" si="41"/>
        <v>-0.91332462633400802</v>
      </c>
      <c r="AZ39" s="184">
        <f t="shared" si="41"/>
        <v>-0.91332462633400802</v>
      </c>
      <c r="BA39" s="183">
        <f t="shared" si="41"/>
        <v>-0.23309760256796064</v>
      </c>
      <c r="BB39" s="762">
        <f t="shared" si="24"/>
        <v>0</v>
      </c>
      <c r="BC39" s="184">
        <f t="shared" si="25"/>
        <v>0</v>
      </c>
      <c r="BD39" s="183">
        <f t="shared" si="26"/>
        <v>4.4202367235780748E-2</v>
      </c>
      <c r="BE39" s="762">
        <f t="shared" si="42"/>
        <v>0</v>
      </c>
      <c r="BF39" s="184">
        <f t="shared" si="42"/>
        <v>0</v>
      </c>
      <c r="BG39" s="183">
        <f t="shared" si="42"/>
        <v>0.35217052616670214</v>
      </c>
      <c r="BH39" s="184">
        <f t="shared" si="43"/>
        <v>9.4900948870609264E-2</v>
      </c>
      <c r="BI39" s="184">
        <f t="shared" si="43"/>
        <v>9.4900948870609264E-2</v>
      </c>
      <c r="BJ39" s="183">
        <f t="shared" si="43"/>
        <v>59.266056651202895</v>
      </c>
    </row>
    <row r="40" spans="1:62" x14ac:dyDescent="0.25">
      <c r="B40" s="185" t="s">
        <v>539</v>
      </c>
      <c r="C40" s="160">
        <f>C43</f>
        <v>11.060378650000001</v>
      </c>
      <c r="D40" s="161">
        <f>D43</f>
        <v>15.415942680000001</v>
      </c>
      <c r="E40" s="161">
        <f>E43</f>
        <v>15.415942680000001</v>
      </c>
      <c r="F40" s="171">
        <f>E40/D40</f>
        <v>1</v>
      </c>
      <c r="G40" s="160">
        <f>G43</f>
        <v>12.128192755886756</v>
      </c>
      <c r="H40" s="161">
        <f>H43</f>
        <v>13.60792934</v>
      </c>
      <c r="I40" s="161">
        <f>I43</f>
        <v>13.60792934</v>
      </c>
      <c r="J40" s="171">
        <f>I40/H40</f>
        <v>1</v>
      </c>
      <c r="K40" s="160">
        <f>K43</f>
        <v>12.128192755886756</v>
      </c>
      <c r="L40" s="161">
        <f>L43</f>
        <v>12.385227277592563</v>
      </c>
      <c r="M40" s="161">
        <f>M43</f>
        <v>12.128192755886756</v>
      </c>
      <c r="N40" s="171">
        <f>M40/L40</f>
        <v>0.97924668510760116</v>
      </c>
      <c r="O40" s="160">
        <f>O43</f>
        <v>11.832086220000001</v>
      </c>
      <c r="P40" s="161">
        <f>P43</f>
        <v>11.832086220000001</v>
      </c>
      <c r="Q40" s="161">
        <f>Q43</f>
        <v>11.832086220000001</v>
      </c>
      <c r="R40" s="171">
        <f>Q40/P40</f>
        <v>1</v>
      </c>
      <c r="S40" s="160">
        <f>S43</f>
        <v>11.49209351774698</v>
      </c>
      <c r="T40" s="161">
        <f>T43</f>
        <v>11.49209351774698</v>
      </c>
      <c r="U40" s="161">
        <f>U43</f>
        <v>11.49209351774698</v>
      </c>
      <c r="V40" s="171">
        <f>U40/T40</f>
        <v>1</v>
      </c>
      <c r="W40" s="160">
        <f>W43</f>
        <v>10.1300706362585</v>
      </c>
      <c r="X40" s="161">
        <f>X43</f>
        <v>10.130070636258509</v>
      </c>
      <c r="Y40" s="161">
        <f>Y43</f>
        <v>10.130070636258509</v>
      </c>
      <c r="Z40" s="171">
        <f>Y40/X40</f>
        <v>1</v>
      </c>
      <c r="AA40" s="460" t="s">
        <v>227</v>
      </c>
      <c r="AB40" s="461" t="s">
        <v>227</v>
      </c>
      <c r="AC40" s="461" t="s">
        <v>227</v>
      </c>
      <c r="AD40" s="462" t="s">
        <v>227</v>
      </c>
      <c r="AE40" s="460" t="s">
        <v>227</v>
      </c>
      <c r="AF40" s="461" t="s">
        <v>227</v>
      </c>
      <c r="AG40" s="461" t="s">
        <v>227</v>
      </c>
      <c r="AH40" s="462" t="s">
        <v>227</v>
      </c>
      <c r="AI40" s="460" t="s">
        <v>227</v>
      </c>
      <c r="AJ40" s="461" t="s">
        <v>227</v>
      </c>
      <c r="AK40" s="461" t="s">
        <v>227</v>
      </c>
      <c r="AL40" s="469" t="s">
        <v>227</v>
      </c>
      <c r="AM40" s="172">
        <f t="shared" si="14"/>
        <v>-8.8043959011820813E-2</v>
      </c>
      <c r="AN40" s="173">
        <f t="shared" si="15"/>
        <v>0.13286469196201753</v>
      </c>
      <c r="AO40" s="171">
        <f t="shared" si="16"/>
        <v>0.13286469196201753</v>
      </c>
      <c r="AP40" s="172">
        <f t="shared" si="17"/>
        <v>0</v>
      </c>
      <c r="AQ40" s="173">
        <f t="shared" si="18"/>
        <v>9.8722618083848829E-2</v>
      </c>
      <c r="AR40" s="171">
        <f t="shared" si="19"/>
        <v>0.12200800349211242</v>
      </c>
      <c r="AS40" s="172">
        <f t="shared" si="20"/>
        <v>2.5025724997358528E-2</v>
      </c>
      <c r="AT40" s="173">
        <f t="shared" si="21"/>
        <v>4.6749241622122149E-2</v>
      </c>
      <c r="AU40" s="171">
        <f t="shared" si="22"/>
        <v>2.5025724997358528E-2</v>
      </c>
      <c r="AV40" s="172">
        <f t="shared" si="23"/>
        <v>2.9584923036692808E-2</v>
      </c>
      <c r="AW40" s="173">
        <f t="shared" si="23"/>
        <v>2.9584923036692808E-2</v>
      </c>
      <c r="AX40" s="171">
        <f t="shared" si="23"/>
        <v>2.9584923036692808E-2</v>
      </c>
      <c r="AY40" s="172">
        <f t="shared" si="41"/>
        <v>0.13445344365254472</v>
      </c>
      <c r="AZ40" s="173">
        <f t="shared" si="41"/>
        <v>0.13445344365254372</v>
      </c>
      <c r="BA40" s="171">
        <f t="shared" si="41"/>
        <v>0.13445344365254372</v>
      </c>
      <c r="BB40" s="160">
        <v>0</v>
      </c>
      <c r="BC40" s="161">
        <v>0</v>
      </c>
      <c r="BD40" s="471">
        <v>0</v>
      </c>
      <c r="BE40" s="160">
        <v>0</v>
      </c>
      <c r="BF40" s="161">
        <v>0</v>
      </c>
      <c r="BG40" s="471">
        <v>0</v>
      </c>
      <c r="BH40" s="161">
        <v>0</v>
      </c>
      <c r="BI40" s="161">
        <v>0</v>
      </c>
      <c r="BJ40" s="471">
        <v>0</v>
      </c>
    </row>
    <row r="41" spans="1:62" x14ac:dyDescent="0.25">
      <c r="B41" s="8" t="s">
        <v>60</v>
      </c>
      <c r="C41" s="9">
        <v>11.060378650000001</v>
      </c>
      <c r="D41" s="6">
        <v>15.415942680000001</v>
      </c>
      <c r="E41" s="6">
        <v>15.415942680000001</v>
      </c>
      <c r="F41" s="85">
        <f>E41/D41</f>
        <v>1</v>
      </c>
      <c r="G41" s="9">
        <v>12.128192755886756</v>
      </c>
      <c r="H41" s="6">
        <v>13.60792934</v>
      </c>
      <c r="I41" s="6">
        <v>13.60792934</v>
      </c>
      <c r="J41" s="85">
        <f>I41/H41</f>
        <v>1</v>
      </c>
      <c r="K41" s="9">
        <v>12.128192755886756</v>
      </c>
      <c r="L41" s="6">
        <v>12.385227277592563</v>
      </c>
      <c r="M41" s="6">
        <v>12.128192755886756</v>
      </c>
      <c r="N41" s="85">
        <f>M41/L41</f>
        <v>0.97924668510760116</v>
      </c>
      <c r="O41" s="9">
        <v>11.832086220000001</v>
      </c>
      <c r="P41" s="6">
        <v>11.832086220000001</v>
      </c>
      <c r="Q41" s="6">
        <v>11.832086220000001</v>
      </c>
      <c r="R41" s="85">
        <f>Q41/P41</f>
        <v>1</v>
      </c>
      <c r="S41" s="9">
        <v>11.49209351774698</v>
      </c>
      <c r="T41" s="6">
        <v>11.49209351774698</v>
      </c>
      <c r="U41" s="6">
        <v>11.49209351774698</v>
      </c>
      <c r="V41" s="85">
        <f>U41/T41</f>
        <v>1</v>
      </c>
      <c r="W41" s="9">
        <v>10.1300706362585</v>
      </c>
      <c r="X41" s="6">
        <v>10.130070636258509</v>
      </c>
      <c r="Y41" s="6">
        <v>10.130070636258509</v>
      </c>
      <c r="Z41" s="85">
        <f>Y41/X41</f>
        <v>1</v>
      </c>
      <c r="AA41" s="463" t="s">
        <v>227</v>
      </c>
      <c r="AB41" s="464" t="s">
        <v>227</v>
      </c>
      <c r="AC41" s="464" t="s">
        <v>227</v>
      </c>
      <c r="AD41" s="465" t="s">
        <v>227</v>
      </c>
      <c r="AE41" s="463" t="s">
        <v>227</v>
      </c>
      <c r="AF41" s="464" t="s">
        <v>227</v>
      </c>
      <c r="AG41" s="464" t="s">
        <v>227</v>
      </c>
      <c r="AH41" s="465" t="s">
        <v>227</v>
      </c>
      <c r="AI41" s="463" t="s">
        <v>227</v>
      </c>
      <c r="AJ41" s="464" t="s">
        <v>227</v>
      </c>
      <c r="AK41" s="464" t="s">
        <v>227</v>
      </c>
      <c r="AL41" s="464" t="s">
        <v>227</v>
      </c>
      <c r="AM41" s="508">
        <f t="shared" si="14"/>
        <v>-8.8043959011820813E-2</v>
      </c>
      <c r="AN41" s="95">
        <f t="shared" si="15"/>
        <v>0.13286469196201753</v>
      </c>
      <c r="AO41" s="85">
        <f t="shared" si="16"/>
        <v>0.13286469196201753</v>
      </c>
      <c r="AP41" s="508">
        <f t="shared" si="17"/>
        <v>0</v>
      </c>
      <c r="AQ41" s="95">
        <f t="shared" si="18"/>
        <v>9.8722618083848829E-2</v>
      </c>
      <c r="AR41" s="85">
        <f t="shared" si="19"/>
        <v>0.12200800349211242</v>
      </c>
      <c r="AS41" s="508">
        <f t="shared" si="20"/>
        <v>2.5025724997358528E-2</v>
      </c>
      <c r="AT41" s="95">
        <f t="shared" si="21"/>
        <v>4.6749241622122149E-2</v>
      </c>
      <c r="AU41" s="85">
        <f t="shared" si="22"/>
        <v>2.5025724997358528E-2</v>
      </c>
      <c r="AV41" s="508">
        <f t="shared" si="23"/>
        <v>2.9584923036692808E-2</v>
      </c>
      <c r="AW41" s="95">
        <f t="shared" si="23"/>
        <v>2.9584923036692808E-2</v>
      </c>
      <c r="AX41" s="85">
        <f t="shared" si="23"/>
        <v>2.9584923036692808E-2</v>
      </c>
      <c r="AY41" s="508">
        <f t="shared" si="41"/>
        <v>0.13445344365254472</v>
      </c>
      <c r="AZ41" s="95">
        <f t="shared" si="41"/>
        <v>0.13445344365254372</v>
      </c>
      <c r="BA41" s="85">
        <f t="shared" si="41"/>
        <v>0.13445344365254372</v>
      </c>
      <c r="BB41" s="9">
        <v>0</v>
      </c>
      <c r="BC41" s="6">
        <v>0</v>
      </c>
      <c r="BD41" s="12">
        <v>0</v>
      </c>
      <c r="BE41" s="9">
        <v>0</v>
      </c>
      <c r="BF41" s="6">
        <v>0</v>
      </c>
      <c r="BG41" s="12">
        <v>0</v>
      </c>
      <c r="BH41" s="6">
        <v>0</v>
      </c>
      <c r="BI41" s="6">
        <v>0</v>
      </c>
      <c r="BJ41" s="12">
        <v>0</v>
      </c>
    </row>
    <row r="42" spans="1:62" x14ac:dyDescent="0.25">
      <c r="B42" s="8" t="s">
        <v>62</v>
      </c>
      <c r="C42" s="9">
        <v>0</v>
      </c>
      <c r="D42" s="6">
        <v>0</v>
      </c>
      <c r="E42" s="6">
        <v>0</v>
      </c>
      <c r="F42" s="6">
        <v>0</v>
      </c>
      <c r="G42" s="9">
        <v>0</v>
      </c>
      <c r="H42" s="6">
        <v>0</v>
      </c>
      <c r="I42" s="6">
        <v>0</v>
      </c>
      <c r="J42" s="6">
        <v>0</v>
      </c>
      <c r="K42" s="9">
        <v>0</v>
      </c>
      <c r="L42" s="6">
        <v>0</v>
      </c>
      <c r="M42" s="6">
        <v>0</v>
      </c>
      <c r="N42" s="6">
        <v>0</v>
      </c>
      <c r="O42" s="9">
        <v>0</v>
      </c>
      <c r="P42" s="6">
        <v>0</v>
      </c>
      <c r="Q42" s="6">
        <v>0</v>
      </c>
      <c r="R42" s="6">
        <v>0</v>
      </c>
      <c r="S42" s="9">
        <v>0</v>
      </c>
      <c r="T42" s="6">
        <v>0</v>
      </c>
      <c r="U42" s="6">
        <v>0</v>
      </c>
      <c r="V42" s="6">
        <v>0</v>
      </c>
      <c r="W42" s="9">
        <v>0</v>
      </c>
      <c r="X42" s="6">
        <v>0</v>
      </c>
      <c r="Y42" s="6">
        <v>0</v>
      </c>
      <c r="Z42" s="6">
        <v>0</v>
      </c>
      <c r="AA42" s="463" t="s">
        <v>227</v>
      </c>
      <c r="AB42" s="464" t="s">
        <v>227</v>
      </c>
      <c r="AC42" s="464" t="s">
        <v>227</v>
      </c>
      <c r="AD42" s="465" t="s">
        <v>227</v>
      </c>
      <c r="AE42" s="463" t="s">
        <v>227</v>
      </c>
      <c r="AF42" s="464" t="s">
        <v>227</v>
      </c>
      <c r="AG42" s="464" t="s">
        <v>227</v>
      </c>
      <c r="AH42" s="465" t="s">
        <v>227</v>
      </c>
      <c r="AI42" s="463" t="s">
        <v>227</v>
      </c>
      <c r="AJ42" s="464" t="s">
        <v>227</v>
      </c>
      <c r="AK42" s="464" t="s">
        <v>227</v>
      </c>
      <c r="AL42" s="464" t="s">
        <v>227</v>
      </c>
      <c r="AM42" s="9">
        <v>0</v>
      </c>
      <c r="AN42" s="6">
        <v>0</v>
      </c>
      <c r="AO42" s="12">
        <v>0</v>
      </c>
      <c r="AP42" s="9">
        <v>0</v>
      </c>
      <c r="AQ42" s="6">
        <v>0</v>
      </c>
      <c r="AR42" s="12">
        <v>0</v>
      </c>
      <c r="AS42" s="9">
        <v>0</v>
      </c>
      <c r="AT42" s="6">
        <v>0</v>
      </c>
      <c r="AU42" s="12">
        <v>0</v>
      </c>
      <c r="AV42" s="9">
        <v>0</v>
      </c>
      <c r="AW42" s="6">
        <v>0</v>
      </c>
      <c r="AX42" s="12">
        <v>0</v>
      </c>
      <c r="AY42" s="9">
        <v>0</v>
      </c>
      <c r="AZ42" s="6">
        <v>0</v>
      </c>
      <c r="BA42" s="12">
        <v>0</v>
      </c>
      <c r="BB42" s="9">
        <v>0</v>
      </c>
      <c r="BC42" s="6">
        <v>0</v>
      </c>
      <c r="BD42" s="12">
        <v>0</v>
      </c>
      <c r="BE42" s="9">
        <v>0</v>
      </c>
      <c r="BF42" s="6">
        <v>0</v>
      </c>
      <c r="BG42" s="12">
        <v>0</v>
      </c>
      <c r="BH42" s="6">
        <v>0</v>
      </c>
      <c r="BI42" s="6">
        <v>0</v>
      </c>
      <c r="BJ42" s="12">
        <v>0</v>
      </c>
    </row>
    <row r="43" spans="1:62" ht="15.75" thickBot="1" x14ac:dyDescent="0.3">
      <c r="A43" s="186"/>
      <c r="B43" s="188" t="s">
        <v>63</v>
      </c>
      <c r="C43" s="181">
        <f>SUM(C41:C42)</f>
        <v>11.060378650000001</v>
      </c>
      <c r="D43" s="182">
        <f>SUM(D41:D42)</f>
        <v>15.415942680000001</v>
      </c>
      <c r="E43" s="182">
        <f>SUM(E41:E42)</f>
        <v>15.415942680000001</v>
      </c>
      <c r="F43" s="183">
        <f>E43/D43</f>
        <v>1</v>
      </c>
      <c r="G43" s="181">
        <f>SUM(G41:G42)</f>
        <v>12.128192755886756</v>
      </c>
      <c r="H43" s="182">
        <f>SUM(H41:H42)</f>
        <v>13.60792934</v>
      </c>
      <c r="I43" s="182">
        <f>SUM(I41:I42)</f>
        <v>13.60792934</v>
      </c>
      <c r="J43" s="183">
        <f>I43/H43</f>
        <v>1</v>
      </c>
      <c r="K43" s="181">
        <f>SUM(K41:K42)</f>
        <v>12.128192755886756</v>
      </c>
      <c r="L43" s="182">
        <f>SUM(L41:L42)</f>
        <v>12.385227277592563</v>
      </c>
      <c r="M43" s="182">
        <f>SUM(M41:M42)</f>
        <v>12.128192755886756</v>
      </c>
      <c r="N43" s="183">
        <f>M43/L43</f>
        <v>0.97924668510760116</v>
      </c>
      <c r="O43" s="181">
        <f>SUM(O41:O42)</f>
        <v>11.832086220000001</v>
      </c>
      <c r="P43" s="182">
        <f>SUM(P41:P42)</f>
        <v>11.832086220000001</v>
      </c>
      <c r="Q43" s="182">
        <f>SUM(Q41:Q42)</f>
        <v>11.832086220000001</v>
      </c>
      <c r="R43" s="183">
        <f>Q43/P43</f>
        <v>1</v>
      </c>
      <c r="S43" s="181">
        <f>SUM(S41:S42)</f>
        <v>11.49209351774698</v>
      </c>
      <c r="T43" s="182">
        <f>SUM(T41:T42)</f>
        <v>11.49209351774698</v>
      </c>
      <c r="U43" s="182">
        <f>SUM(U41:U42)</f>
        <v>11.49209351774698</v>
      </c>
      <c r="V43" s="183">
        <f>U43/T43</f>
        <v>1</v>
      </c>
      <c r="W43" s="181">
        <f>SUM(W41:W42)</f>
        <v>10.1300706362585</v>
      </c>
      <c r="X43" s="182">
        <f>SUM(X41:X42)</f>
        <v>10.130070636258509</v>
      </c>
      <c r="Y43" s="182">
        <f>SUM(Y41:Y42)</f>
        <v>10.130070636258509</v>
      </c>
      <c r="Z43" s="183">
        <f>Y43/X43</f>
        <v>1</v>
      </c>
      <c r="AA43" s="466" t="s">
        <v>227</v>
      </c>
      <c r="AB43" s="467" t="s">
        <v>227</v>
      </c>
      <c r="AC43" s="467" t="s">
        <v>227</v>
      </c>
      <c r="AD43" s="468" t="s">
        <v>227</v>
      </c>
      <c r="AE43" s="466" t="s">
        <v>227</v>
      </c>
      <c r="AF43" s="467" t="s">
        <v>227</v>
      </c>
      <c r="AG43" s="467" t="s">
        <v>227</v>
      </c>
      <c r="AH43" s="468" t="s">
        <v>227</v>
      </c>
      <c r="AI43" s="466" t="s">
        <v>227</v>
      </c>
      <c r="AJ43" s="467" t="s">
        <v>227</v>
      </c>
      <c r="AK43" s="467" t="s">
        <v>227</v>
      </c>
      <c r="AL43" s="470" t="s">
        <v>227</v>
      </c>
      <c r="AM43" s="762">
        <f t="shared" si="14"/>
        <v>-8.8043959011820813E-2</v>
      </c>
      <c r="AN43" s="184">
        <f t="shared" si="15"/>
        <v>0.13286469196201753</v>
      </c>
      <c r="AO43" s="183">
        <f t="shared" si="16"/>
        <v>0.13286469196201753</v>
      </c>
      <c r="AP43" s="762">
        <f t="shared" si="17"/>
        <v>0</v>
      </c>
      <c r="AQ43" s="184">
        <f t="shared" si="18"/>
        <v>9.8722618083848829E-2</v>
      </c>
      <c r="AR43" s="183">
        <f t="shared" si="19"/>
        <v>0.12200800349211242</v>
      </c>
      <c r="AS43" s="762">
        <f t="shared" si="20"/>
        <v>2.5025724997358528E-2</v>
      </c>
      <c r="AT43" s="184">
        <f t="shared" si="21"/>
        <v>4.6749241622122149E-2</v>
      </c>
      <c r="AU43" s="183">
        <f t="shared" si="22"/>
        <v>2.5025724997358528E-2</v>
      </c>
      <c r="AV43" s="762">
        <f t="shared" si="23"/>
        <v>2.9584923036692808E-2</v>
      </c>
      <c r="AW43" s="184">
        <f t="shared" si="23"/>
        <v>2.9584923036692808E-2</v>
      </c>
      <c r="AX43" s="183">
        <f t="shared" si="23"/>
        <v>2.9584923036692808E-2</v>
      </c>
      <c r="AY43" s="762">
        <f t="shared" si="41"/>
        <v>0.13445344365254472</v>
      </c>
      <c r="AZ43" s="184">
        <f t="shared" si="41"/>
        <v>0.13445344365254372</v>
      </c>
      <c r="BA43" s="183">
        <f t="shared" si="41"/>
        <v>0.13445344365254372</v>
      </c>
      <c r="BB43" s="181">
        <v>0</v>
      </c>
      <c r="BC43" s="182">
        <v>0</v>
      </c>
      <c r="BD43" s="354">
        <v>0</v>
      </c>
      <c r="BE43" s="181">
        <v>0</v>
      </c>
      <c r="BF43" s="182">
        <v>0</v>
      </c>
      <c r="BG43" s="354">
        <v>0</v>
      </c>
      <c r="BH43" s="182">
        <v>0</v>
      </c>
      <c r="BI43" s="182">
        <v>0</v>
      </c>
      <c r="BJ43" s="354">
        <v>0</v>
      </c>
    </row>
    <row r="46" spans="1:62" x14ac:dyDescent="0.25">
      <c r="C46" s="96"/>
      <c r="D46" s="96"/>
      <c r="E46" s="96"/>
      <c r="G46" s="96"/>
      <c r="H46" s="96"/>
      <c r="I46" s="96"/>
      <c r="K46" s="96"/>
      <c r="L46" s="96"/>
      <c r="M46" s="96"/>
      <c r="O46" s="96"/>
      <c r="P46" s="96"/>
      <c r="Q46" s="96"/>
      <c r="S46" s="96"/>
      <c r="T46" s="96"/>
      <c r="U46" s="96"/>
      <c r="W46" s="96"/>
      <c r="X46" s="96"/>
      <c r="Y46" s="96"/>
      <c r="AA46" s="96"/>
      <c r="AB46" s="96"/>
      <c r="AC46" s="96"/>
    </row>
    <row r="47" spans="1:62" x14ac:dyDescent="0.25">
      <c r="C47" s="96"/>
      <c r="D47" s="96"/>
      <c r="E47" s="96"/>
      <c r="G47" s="96"/>
      <c r="H47" s="96"/>
      <c r="I47" s="96"/>
      <c r="K47" s="96"/>
      <c r="L47" s="96"/>
      <c r="M47" s="96"/>
      <c r="O47" s="96"/>
      <c r="P47" s="96"/>
      <c r="Q47" s="96"/>
    </row>
    <row r="48" spans="1:62" x14ac:dyDescent="0.25">
      <c r="C48" s="96"/>
      <c r="D48" s="96"/>
      <c r="E48" s="96"/>
      <c r="G48" s="96"/>
      <c r="H48" s="96"/>
      <c r="I48" s="96"/>
      <c r="K48" s="96"/>
      <c r="L48" s="96"/>
      <c r="M48" s="96"/>
      <c r="O48" s="96"/>
      <c r="P48" s="96"/>
      <c r="Q48" s="96"/>
    </row>
    <row r="49" spans="3:17" x14ac:dyDescent="0.25">
      <c r="C49" s="96"/>
      <c r="D49" s="96"/>
      <c r="E49" s="96"/>
      <c r="G49" s="96"/>
      <c r="H49" s="96"/>
      <c r="I49" s="96"/>
      <c r="K49" s="96"/>
      <c r="L49" s="96"/>
      <c r="M49" s="96"/>
      <c r="O49" s="96"/>
      <c r="P49" s="96"/>
      <c r="Q49" s="96"/>
    </row>
    <row r="50" spans="3:17" x14ac:dyDescent="0.25">
      <c r="C50" s="96"/>
      <c r="D50" s="96"/>
      <c r="E50" s="96"/>
      <c r="G50" s="96"/>
      <c r="H50" s="96"/>
      <c r="I50" s="96"/>
      <c r="K50" s="96"/>
      <c r="L50" s="96"/>
      <c r="M50" s="96"/>
      <c r="O50" s="96"/>
      <c r="P50" s="96"/>
      <c r="Q50" s="96"/>
    </row>
    <row r="51" spans="3:17" x14ac:dyDescent="0.25">
      <c r="C51" s="96"/>
      <c r="D51" s="96"/>
      <c r="E51" s="96"/>
      <c r="G51" s="96"/>
      <c r="H51" s="96"/>
      <c r="I51" s="96"/>
      <c r="K51" s="96"/>
      <c r="L51" s="96"/>
      <c r="M51" s="96"/>
      <c r="O51" s="96"/>
      <c r="P51" s="96"/>
      <c r="Q51" s="96"/>
    </row>
    <row r="52" spans="3:17" x14ac:dyDescent="0.25">
      <c r="C52" s="96"/>
      <c r="D52" s="96"/>
      <c r="E52" s="96"/>
      <c r="G52" s="96"/>
      <c r="H52" s="96"/>
      <c r="I52" s="96"/>
      <c r="K52" s="96"/>
      <c r="L52" s="96"/>
      <c r="M52" s="96"/>
      <c r="O52" s="96"/>
      <c r="P52" s="96"/>
      <c r="Q52" s="96"/>
    </row>
  </sheetData>
  <mergeCells count="11">
    <mergeCell ref="AM5:BJ5"/>
    <mergeCell ref="B5:B6"/>
    <mergeCell ref="AA5:AD5"/>
    <mergeCell ref="AE5:AH5"/>
    <mergeCell ref="AI5:AL5"/>
    <mergeCell ref="S5:V5"/>
    <mergeCell ref="W5:Z5"/>
    <mergeCell ref="C5:F5"/>
    <mergeCell ref="O5:R5"/>
    <mergeCell ref="K5:N5"/>
    <mergeCell ref="G5:J5"/>
  </mergeCells>
  <phoneticPr fontId="20" type="noConversion"/>
  <pageMargins left="0.7" right="0.7" top="0.75" bottom="0.75" header="0.3" footer="0.3"/>
  <pageSetup paperSize="9" orientation="portrait" r:id="rId1"/>
  <ignoredErrors>
    <ignoredError sqref="F7:F14 F28:F30 F17:F26 F32:F43"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54FDF-1E03-48AB-A60A-7C234DC9405F}">
  <dimension ref="B1:AT12"/>
  <sheetViews>
    <sheetView workbookViewId="0">
      <selection activeCell="L23" sqref="L23"/>
    </sheetView>
  </sheetViews>
  <sheetFormatPr baseColWidth="10" defaultRowHeight="15" x14ac:dyDescent="0.25"/>
  <cols>
    <col min="1" max="1" width="5.28515625" customWidth="1"/>
    <col min="2" max="2" width="35.7109375" customWidth="1"/>
    <col min="3" max="3" width="9.7109375" customWidth="1"/>
    <col min="4" max="4" width="7.7109375" bestFit="1" customWidth="1"/>
    <col min="5" max="5" width="9.7109375" customWidth="1"/>
    <col min="6" max="6" width="7.7109375" bestFit="1" customWidth="1"/>
    <col min="7" max="7" width="9.7109375" customWidth="1"/>
    <col min="8" max="8" width="7.7109375" bestFit="1" customWidth="1"/>
    <col min="9" max="9" width="9.7109375" customWidth="1"/>
    <col min="10" max="10" width="7.7109375" bestFit="1" customWidth="1"/>
    <col min="11" max="11" width="9.7109375" customWidth="1"/>
    <col min="12" max="12" width="7.7109375" bestFit="1" customWidth="1"/>
    <col min="13" max="13" width="9.7109375" customWidth="1"/>
    <col min="14" max="14" width="7.7109375" bestFit="1" customWidth="1"/>
    <col min="15" max="15" width="10.85546875" customWidth="1"/>
    <col min="16" max="16" width="7.7109375" bestFit="1" customWidth="1"/>
    <col min="17" max="17" width="10.42578125" customWidth="1"/>
    <col min="18" max="18" width="7.7109375" bestFit="1" customWidth="1"/>
    <col min="19" max="19" width="9.7109375" bestFit="1" customWidth="1"/>
    <col min="20" max="20" width="7.7109375" bestFit="1" customWidth="1"/>
    <col min="21" max="21" width="11.7109375" customWidth="1"/>
    <col min="22" max="22" width="9.7109375" bestFit="1" customWidth="1"/>
    <col min="23" max="24" width="10" bestFit="1" customWidth="1"/>
    <col min="25" max="25" width="9.7109375" bestFit="1" customWidth="1"/>
    <col min="26" max="26" width="9.85546875" customWidth="1"/>
    <col min="27" max="27" width="9.5703125" bestFit="1" customWidth="1"/>
    <col min="28" max="28" width="10.42578125" customWidth="1"/>
    <col min="29" max="29" width="11" bestFit="1" customWidth="1"/>
    <col min="30" max="30" width="10.5703125" bestFit="1" customWidth="1"/>
    <col min="31" max="31" width="11" bestFit="1" customWidth="1"/>
    <col min="32" max="32" width="10.5703125" bestFit="1" customWidth="1"/>
    <col min="33" max="33" width="11" bestFit="1" customWidth="1"/>
    <col min="34" max="34" width="10.5703125" bestFit="1" customWidth="1"/>
    <col min="35" max="35" width="11" bestFit="1" customWidth="1"/>
    <col min="36" max="36" width="10.5703125" bestFit="1" customWidth="1"/>
    <col min="37" max="37" width="11" bestFit="1" customWidth="1"/>
    <col min="38" max="38" width="10.5703125" bestFit="1" customWidth="1"/>
    <col min="39" max="39" width="11" bestFit="1" customWidth="1"/>
    <col min="40" max="40" width="10.5703125" bestFit="1" customWidth="1"/>
    <col min="41" max="41" width="11" bestFit="1" customWidth="1"/>
    <col min="42" max="42" width="10.5703125" bestFit="1" customWidth="1"/>
    <col min="43" max="43" width="11" bestFit="1" customWidth="1"/>
    <col min="44" max="44" width="10.5703125" bestFit="1" customWidth="1"/>
    <col min="45" max="45" width="11" bestFit="1" customWidth="1"/>
    <col min="46" max="46" width="10.5703125" bestFit="1" customWidth="1"/>
  </cols>
  <sheetData>
    <row r="1" spans="2:46" ht="66" customHeight="1" x14ac:dyDescent="0.25"/>
    <row r="3" spans="2:46" x14ac:dyDescent="0.25">
      <c r="B3" s="1" t="s">
        <v>546</v>
      </c>
    </row>
    <row r="4" spans="2:46" ht="15.75" thickBot="1" x14ac:dyDescent="0.3">
      <c r="B4" s="5" t="s">
        <v>136</v>
      </c>
    </row>
    <row r="5" spans="2:46" x14ac:dyDescent="0.25">
      <c r="B5" s="892" t="s">
        <v>297</v>
      </c>
      <c r="C5" s="902" t="s">
        <v>493</v>
      </c>
      <c r="D5" s="903"/>
      <c r="E5" s="904">
        <v>2024</v>
      </c>
      <c r="F5" s="905"/>
      <c r="G5" s="904">
        <v>2023</v>
      </c>
      <c r="H5" s="905"/>
      <c r="I5" s="904">
        <v>2022</v>
      </c>
      <c r="J5" s="905"/>
      <c r="K5" s="904">
        <v>2021</v>
      </c>
      <c r="L5" s="905"/>
      <c r="M5" s="906">
        <v>2020</v>
      </c>
      <c r="N5" s="906"/>
      <c r="O5" s="906">
        <v>2019</v>
      </c>
      <c r="P5" s="906"/>
      <c r="Q5" s="906">
        <v>2018</v>
      </c>
      <c r="R5" s="906"/>
      <c r="S5" s="906">
        <v>2017</v>
      </c>
      <c r="T5" s="911"/>
      <c r="U5" s="902" t="s">
        <v>209</v>
      </c>
      <c r="V5" s="903"/>
      <c r="W5" s="903"/>
      <c r="X5" s="903"/>
      <c r="Y5" s="912"/>
      <c r="Z5" s="912"/>
      <c r="AA5" s="912"/>
      <c r="AB5" s="913"/>
      <c r="AC5" s="902" t="s">
        <v>106</v>
      </c>
      <c r="AD5" s="912"/>
      <c r="AE5" s="912"/>
      <c r="AF5" s="912"/>
      <c r="AG5" s="912"/>
      <c r="AH5" s="912"/>
      <c r="AI5" s="912"/>
      <c r="AJ5" s="912"/>
      <c r="AK5" s="912"/>
      <c r="AL5" s="912"/>
      <c r="AM5" s="912"/>
      <c r="AN5" s="912"/>
      <c r="AO5" s="912"/>
      <c r="AP5" s="912"/>
      <c r="AQ5" s="912"/>
      <c r="AR5" s="912"/>
      <c r="AS5" s="912"/>
      <c r="AT5" s="913"/>
    </row>
    <row r="6" spans="2:46" ht="15" customHeight="1" x14ac:dyDescent="0.25">
      <c r="B6" s="901"/>
      <c r="C6" s="914" t="s">
        <v>86</v>
      </c>
      <c r="D6" s="907" t="s">
        <v>84</v>
      </c>
      <c r="E6" s="909" t="s">
        <v>87</v>
      </c>
      <c r="F6" s="909" t="s">
        <v>84</v>
      </c>
      <c r="G6" s="909" t="s">
        <v>105</v>
      </c>
      <c r="H6" s="909" t="s">
        <v>84</v>
      </c>
      <c r="I6" s="909" t="s">
        <v>183</v>
      </c>
      <c r="J6" s="907" t="s">
        <v>84</v>
      </c>
      <c r="K6" s="909" t="s">
        <v>234</v>
      </c>
      <c r="L6" s="907" t="s">
        <v>84</v>
      </c>
      <c r="M6" s="909" t="s">
        <v>295</v>
      </c>
      <c r="N6" s="907" t="s">
        <v>84</v>
      </c>
      <c r="O6" s="909" t="s">
        <v>390</v>
      </c>
      <c r="P6" s="907" t="s">
        <v>84</v>
      </c>
      <c r="Q6" s="909" t="s">
        <v>434</v>
      </c>
      <c r="R6" s="907" t="s">
        <v>84</v>
      </c>
      <c r="S6" s="909" t="s">
        <v>522</v>
      </c>
      <c r="T6" s="921" t="s">
        <v>84</v>
      </c>
      <c r="U6" s="651" t="s">
        <v>523</v>
      </c>
      <c r="V6" s="399" t="s">
        <v>491</v>
      </c>
      <c r="W6" s="399" t="s">
        <v>413</v>
      </c>
      <c r="X6" s="399" t="s">
        <v>296</v>
      </c>
      <c r="Y6" s="399" t="s">
        <v>235</v>
      </c>
      <c r="Z6" s="648" t="s">
        <v>182</v>
      </c>
      <c r="AA6" s="649" t="s">
        <v>103</v>
      </c>
      <c r="AB6" s="650" t="s">
        <v>104</v>
      </c>
      <c r="AC6" s="923" t="s">
        <v>493</v>
      </c>
      <c r="AD6" s="924"/>
      <c r="AE6" s="917">
        <v>2024</v>
      </c>
      <c r="AF6" s="918"/>
      <c r="AG6" s="917">
        <v>2023</v>
      </c>
      <c r="AH6" s="918"/>
      <c r="AI6" s="917">
        <v>2022</v>
      </c>
      <c r="AJ6" s="918"/>
      <c r="AK6" s="919">
        <v>2021</v>
      </c>
      <c r="AL6" s="918"/>
      <c r="AM6" s="919">
        <v>2020</v>
      </c>
      <c r="AN6" s="924"/>
      <c r="AO6" s="917">
        <v>2019</v>
      </c>
      <c r="AP6" s="918"/>
      <c r="AQ6" s="917">
        <v>2018</v>
      </c>
      <c r="AR6" s="918"/>
      <c r="AS6" s="919">
        <v>2017</v>
      </c>
      <c r="AT6" s="920"/>
    </row>
    <row r="7" spans="2:46" ht="30.75" thickBot="1" x14ac:dyDescent="0.3">
      <c r="B7" s="893"/>
      <c r="C7" s="915"/>
      <c r="D7" s="908" t="s">
        <v>84</v>
      </c>
      <c r="E7" s="910"/>
      <c r="F7" s="910" t="s">
        <v>84</v>
      </c>
      <c r="G7" s="910"/>
      <c r="H7" s="910" t="s">
        <v>84</v>
      </c>
      <c r="I7" s="910"/>
      <c r="J7" s="908" t="s">
        <v>84</v>
      </c>
      <c r="K7" s="910"/>
      <c r="L7" s="908" t="s">
        <v>84</v>
      </c>
      <c r="M7" s="910"/>
      <c r="N7" s="908" t="s">
        <v>84</v>
      </c>
      <c r="O7" s="916"/>
      <c r="P7" s="908" t="s">
        <v>84</v>
      </c>
      <c r="Q7" s="916"/>
      <c r="R7" s="908" t="s">
        <v>84</v>
      </c>
      <c r="S7" s="916"/>
      <c r="T7" s="922" t="s">
        <v>84</v>
      </c>
      <c r="U7" s="477" t="s">
        <v>84</v>
      </c>
      <c r="V7" s="258" t="s">
        <v>84</v>
      </c>
      <c r="W7" s="258" t="s">
        <v>84</v>
      </c>
      <c r="X7" s="258" t="s">
        <v>84</v>
      </c>
      <c r="Y7" s="258" t="s">
        <v>84</v>
      </c>
      <c r="Z7" s="261" t="s">
        <v>84</v>
      </c>
      <c r="AA7" s="258" t="s">
        <v>84</v>
      </c>
      <c r="AB7" s="478" t="s">
        <v>84</v>
      </c>
      <c r="AC7" s="847" t="s">
        <v>236</v>
      </c>
      <c r="AD7" s="262" t="s">
        <v>435</v>
      </c>
      <c r="AE7" s="259" t="s">
        <v>237</v>
      </c>
      <c r="AF7" s="259" t="s">
        <v>436</v>
      </c>
      <c r="AG7" s="259" t="s">
        <v>383</v>
      </c>
      <c r="AH7" s="259" t="s">
        <v>437</v>
      </c>
      <c r="AI7" s="259" t="s">
        <v>384</v>
      </c>
      <c r="AJ7" s="259" t="s">
        <v>438</v>
      </c>
      <c r="AK7" s="259" t="s">
        <v>391</v>
      </c>
      <c r="AL7" s="262" t="s">
        <v>441</v>
      </c>
      <c r="AM7" s="259" t="s">
        <v>392</v>
      </c>
      <c r="AN7" s="259" t="s">
        <v>442</v>
      </c>
      <c r="AO7" s="259" t="s">
        <v>439</v>
      </c>
      <c r="AP7" s="259" t="s">
        <v>443</v>
      </c>
      <c r="AQ7" s="259" t="s">
        <v>440</v>
      </c>
      <c r="AR7" s="259" t="s">
        <v>444</v>
      </c>
      <c r="AS7" s="398" t="s">
        <v>524</v>
      </c>
      <c r="AT7" s="260" t="s">
        <v>525</v>
      </c>
    </row>
    <row r="8" spans="2:46" x14ac:dyDescent="0.25">
      <c r="B8" s="86" t="s">
        <v>35</v>
      </c>
      <c r="C8" s="160">
        <v>19655.327236919999</v>
      </c>
      <c r="D8" s="173">
        <f>C8/$C$8</f>
        <v>1</v>
      </c>
      <c r="E8" s="162">
        <v>19682.642161015887</v>
      </c>
      <c r="F8" s="256">
        <f>E8/$C$8</f>
        <v>1.0013896957179416</v>
      </c>
      <c r="G8" s="162">
        <v>19679.475409001887</v>
      </c>
      <c r="H8" s="256">
        <f>G8/$C$8</f>
        <v>1.0012285815336888</v>
      </c>
      <c r="I8" s="162">
        <v>14205.183685069998</v>
      </c>
      <c r="J8" s="256">
        <f>I8/$C$8</f>
        <v>0.72271417890145284</v>
      </c>
      <c r="K8" s="162">
        <v>12842.542943187747</v>
      </c>
      <c r="L8" s="256">
        <f>K8/$K$8</f>
        <v>1</v>
      </c>
      <c r="M8" s="162">
        <v>7410.7227716362577</v>
      </c>
      <c r="N8" s="256">
        <f>M8/$M$8</f>
        <v>1</v>
      </c>
      <c r="O8" s="162">
        <v>7387.3770119164046</v>
      </c>
      <c r="P8" s="256">
        <f>O8/$O$8</f>
        <v>1</v>
      </c>
      <c r="Q8" s="161">
        <v>7370.5801948795397</v>
      </c>
      <c r="R8" s="256">
        <f>Q8/$Q$8</f>
        <v>1</v>
      </c>
      <c r="S8" s="161">
        <v>6762.7689591000008</v>
      </c>
      <c r="T8" s="171">
        <f>S8/$S$8</f>
        <v>1</v>
      </c>
      <c r="U8" s="400">
        <f>(C8-E8)/E8</f>
        <v>-1.3877671438842262E-3</v>
      </c>
      <c r="V8" s="400">
        <f>(E8-G8)/G8</f>
        <v>1.6091648523066767E-4</v>
      </c>
      <c r="W8" s="400">
        <f>(G8-I8)/I8</f>
        <v>0.38537282201324191</v>
      </c>
      <c r="X8" s="400">
        <f>(I8-K8)/K8</f>
        <v>0.10610365469753448</v>
      </c>
      <c r="Y8" s="400">
        <f>(K8-M8)/M8</f>
        <v>0.73296766576415406</v>
      </c>
      <c r="Z8" s="400">
        <f>(M8-O8)/O8</f>
        <v>3.1602231322693498E-3</v>
      </c>
      <c r="AA8" s="400">
        <f>(O8-Q8)/Q8</f>
        <v>2.2789002483866792E-3</v>
      </c>
      <c r="AB8" s="171">
        <f>(Q8-S8)/S8</f>
        <v>8.9876090615466975E-2</v>
      </c>
      <c r="AC8" s="841">
        <v>578183.02509000001</v>
      </c>
      <c r="AD8" s="842">
        <f>C8/AC8</f>
        <v>3.3994991869331428E-2</v>
      </c>
      <c r="AE8" s="843">
        <v>578183.02509000001</v>
      </c>
      <c r="AF8" s="840">
        <f>E8/AE8</f>
        <v>3.4042234563963693E-2</v>
      </c>
      <c r="AG8" s="843">
        <v>583543.30709999998</v>
      </c>
      <c r="AH8" s="840">
        <f>G8/AG8</f>
        <v>3.3724104397327065E-2</v>
      </c>
      <c r="AI8" s="843">
        <v>527107.76322000008</v>
      </c>
      <c r="AJ8" s="840">
        <f>I8/AI8</f>
        <v>2.6949297043726429E-2</v>
      </c>
      <c r="AK8" s="844">
        <v>550483.87476999999</v>
      </c>
      <c r="AL8" s="840">
        <f>K8/AK8</f>
        <v>2.332955338347294E-2</v>
      </c>
      <c r="AM8" s="845">
        <v>449738.82645999989</v>
      </c>
      <c r="AN8" s="840">
        <f>M8/AM8</f>
        <v>1.6477836325513188E-2</v>
      </c>
      <c r="AO8" s="839">
        <v>449738.82645999989</v>
      </c>
      <c r="AP8" s="840">
        <f>O8/AO8</f>
        <v>1.6425926731886118E-2</v>
      </c>
      <c r="AQ8" s="839">
        <v>449785.08396999998</v>
      </c>
      <c r="AR8" s="840">
        <f>Q8/AQ8</f>
        <v>1.6386893335420493E-2</v>
      </c>
      <c r="AS8" s="845">
        <v>443133.32949999999</v>
      </c>
      <c r="AT8" s="846">
        <f>S8/AS8</f>
        <v>1.5261250979994275E-2</v>
      </c>
    </row>
    <row r="9" spans="2:46" x14ac:dyDescent="0.25">
      <c r="B9" s="175" t="s">
        <v>63</v>
      </c>
      <c r="C9" s="176">
        <v>12191.07485692</v>
      </c>
      <c r="D9" s="180">
        <f t="shared" ref="D9:D12" si="0">C9/$C$8</f>
        <v>0.62024278252771281</v>
      </c>
      <c r="E9" s="189">
        <v>12218.389781015887</v>
      </c>
      <c r="F9" s="255">
        <f t="shared" ref="F9:F12" si="1">E9/$C$8</f>
        <v>0.62163247824565426</v>
      </c>
      <c r="G9" s="189">
        <v>12294.235249001886</v>
      </c>
      <c r="H9" s="255">
        <f t="shared" ref="H9:H12" si="2">G9/$C$8</f>
        <v>0.62549125236178971</v>
      </c>
      <c r="I9" s="189">
        <v>9704.9787350699989</v>
      </c>
      <c r="J9" s="255">
        <f t="shared" ref="J9:J12" si="3">I9/$C$8</f>
        <v>0.4937581866782888</v>
      </c>
      <c r="K9" s="189">
        <v>8332.7243231877474</v>
      </c>
      <c r="L9" s="255">
        <f>K9/$K$8</f>
        <v>0.64883756745448862</v>
      </c>
      <c r="M9" s="189">
        <v>2956.6010916362584</v>
      </c>
      <c r="N9" s="255">
        <f>M9/$M$8</f>
        <v>0.39896258202402746</v>
      </c>
      <c r="O9" s="189">
        <v>2933.2553319164053</v>
      </c>
      <c r="P9" s="255">
        <f>O9/$O$8</f>
        <v>0.39706316967238031</v>
      </c>
      <c r="Q9" s="189">
        <v>2916.4676748795391</v>
      </c>
      <c r="R9" s="255">
        <f>Q9/$Q$8</f>
        <v>0.3956903795586752</v>
      </c>
      <c r="S9" s="189">
        <v>2645.0844391000001</v>
      </c>
      <c r="T9" s="178">
        <f>S9/$S$8</f>
        <v>0.39112447210558143</v>
      </c>
      <c r="U9" s="401">
        <f t="shared" ref="U9:U12" si="4">(C9-E9)/E9</f>
        <v>-2.2355584152607857E-3</v>
      </c>
      <c r="V9" s="401">
        <f t="shared" ref="V9:V12" si="5">(E9-G9)/G9</f>
        <v>-6.1691895794946921E-3</v>
      </c>
      <c r="W9" s="401">
        <f t="shared" ref="W9:W12" si="6">(G9-I9)/I9</f>
        <v>0.26679672203457033</v>
      </c>
      <c r="X9" s="401">
        <f t="shared" ref="X9:X12" si="7">(I9-K9)/K9</f>
        <v>0.16468256462818937</v>
      </c>
      <c r="Y9" s="401">
        <f t="shared" ref="Y9:Y12" si="8">(K9-M9)/M9</f>
        <v>1.8183458183654411</v>
      </c>
      <c r="Z9" s="401">
        <f t="shared" ref="Z9:Z12" si="9">(M9-O9)/O9</f>
        <v>7.9589933633906988E-3</v>
      </c>
      <c r="AA9" s="401">
        <f t="shared" ref="AA9:AA12" si="10">(O9-Q9)/Q9</f>
        <v>5.7561608453485132E-3</v>
      </c>
      <c r="AB9" s="178">
        <f t="shared" ref="AB9:AB12" si="11">(Q9-S9)/S9</f>
        <v>0.1025990821948498</v>
      </c>
      <c r="AC9" s="652">
        <v>445581.26050999999</v>
      </c>
      <c r="AD9" s="180">
        <f t="shared" ref="AD9:AD12" si="12">C9/AC9</f>
        <v>2.735993619427898E-2</v>
      </c>
      <c r="AE9" s="769">
        <v>445581.26050999999</v>
      </c>
      <c r="AF9" s="255">
        <f t="shared" ref="AF9:AF12" si="13">E9/AE9</f>
        <v>2.7421237973587705E-2</v>
      </c>
      <c r="AG9" s="769">
        <v>450721.54251999996</v>
      </c>
      <c r="AH9" s="255">
        <f t="shared" ref="AH9:AH12" si="14">G9/AG9</f>
        <v>2.7276786417317407E-2</v>
      </c>
      <c r="AI9" s="769">
        <v>427012.43821000005</v>
      </c>
      <c r="AJ9" s="255">
        <f t="shared" ref="AJ9:AJ12" si="15">I9/AI9</f>
        <v>2.2727625396001219E-2</v>
      </c>
      <c r="AK9" s="474">
        <v>416495.80394000001</v>
      </c>
      <c r="AL9" s="255">
        <f t="shared" ref="AL9:AL12" si="16">K9/AK9</f>
        <v>2.0006742551452336E-2</v>
      </c>
      <c r="AM9" s="177">
        <v>327908.55530000001</v>
      </c>
      <c r="AN9" s="255">
        <f>M9/AM9</f>
        <v>9.0165414834367345E-3</v>
      </c>
      <c r="AO9" s="189">
        <v>327908.55530000001</v>
      </c>
      <c r="AP9" s="255">
        <f>O9/AO9</f>
        <v>8.9453455376691891E-3</v>
      </c>
      <c r="AQ9" s="189">
        <v>328169.32620999997</v>
      </c>
      <c r="AR9" s="255">
        <f>Q9/AQ9</f>
        <v>8.8870818871513053E-3</v>
      </c>
      <c r="AS9" s="177">
        <v>318443.70205999992</v>
      </c>
      <c r="AT9" s="178">
        <f>S9/AS9</f>
        <v>8.306285921150432E-3</v>
      </c>
    </row>
    <row r="10" spans="2:46" x14ac:dyDescent="0.25">
      <c r="B10" s="76" t="s">
        <v>62</v>
      </c>
      <c r="C10" s="9">
        <v>8899.4853999999996</v>
      </c>
      <c r="D10" s="95">
        <f t="shared" si="0"/>
        <v>0.45277726962914477</v>
      </c>
      <c r="E10" s="7">
        <v>8950.5033999999996</v>
      </c>
      <c r="F10" s="254">
        <f t="shared" si="1"/>
        <v>0.45537290181501699</v>
      </c>
      <c r="G10" s="7">
        <v>9060.9388346899996</v>
      </c>
      <c r="H10" s="254">
        <f t="shared" si="2"/>
        <v>0.46099150248031456</v>
      </c>
      <c r="I10" s="7">
        <v>6487.1984557599999</v>
      </c>
      <c r="J10" s="254">
        <f t="shared" si="3"/>
        <v>0.33004784797348141</v>
      </c>
      <c r="K10" s="7">
        <v>5026.8891034499993</v>
      </c>
      <c r="L10" s="254">
        <f>K10/$K$8</f>
        <v>0.39142474552646783</v>
      </c>
      <c r="M10" s="7">
        <v>1370.3105599999999</v>
      </c>
      <c r="N10" s="254">
        <f>M10/$M$8</f>
        <v>0.18490916503376914</v>
      </c>
      <c r="O10" s="7">
        <v>1355.1052382222185</v>
      </c>
      <c r="P10" s="254">
        <f>O10/$O$8</f>
        <v>0.18343523500104705</v>
      </c>
      <c r="Q10" s="7">
        <v>1359.3947739181469</v>
      </c>
      <c r="R10" s="254">
        <f>Q10/$Q$8</f>
        <v>0.18443524634092445</v>
      </c>
      <c r="S10" s="7">
        <v>1240.5766690999999</v>
      </c>
      <c r="T10" s="85">
        <f>S10/$S$8</f>
        <v>0.18344211913829711</v>
      </c>
      <c r="U10" s="402">
        <f t="shared" si="4"/>
        <v>-5.7000145935925828E-3</v>
      </c>
      <c r="V10" s="402">
        <f t="shared" si="5"/>
        <v>-1.2188078598124459E-2</v>
      </c>
      <c r="W10" s="402">
        <f t="shared" si="6"/>
        <v>0.3967414279803278</v>
      </c>
      <c r="X10" s="402">
        <f t="shared" si="7"/>
        <v>0.29049961561868892</v>
      </c>
      <c r="Y10" s="402">
        <f t="shared" si="8"/>
        <v>2.6684305369798795</v>
      </c>
      <c r="Z10" s="402">
        <f t="shared" si="9"/>
        <v>1.1220768209655391E-2</v>
      </c>
      <c r="AA10" s="402">
        <f t="shared" si="10"/>
        <v>-3.1554746113704661E-3</v>
      </c>
      <c r="AB10" s="85">
        <f t="shared" si="11"/>
        <v>9.5776510857927002E-2</v>
      </c>
      <c r="AC10" s="653">
        <v>29856.966450000004</v>
      </c>
      <c r="AD10" s="95">
        <f t="shared" si="12"/>
        <v>0.29807065010785777</v>
      </c>
      <c r="AE10" s="770">
        <v>29871.96645</v>
      </c>
      <c r="AF10" s="254">
        <f t="shared" si="13"/>
        <v>0.29962886490855711</v>
      </c>
      <c r="AG10" s="770">
        <v>31582.349880000002</v>
      </c>
      <c r="AH10" s="254">
        <f t="shared" si="14"/>
        <v>0.28689881750781232</v>
      </c>
      <c r="AI10" s="770">
        <v>32186.264149999999</v>
      </c>
      <c r="AJ10" s="254">
        <f t="shared" si="15"/>
        <v>0.20155176834214852</v>
      </c>
      <c r="AK10" s="475">
        <v>29118.987539999998</v>
      </c>
      <c r="AL10" s="254">
        <f t="shared" si="16"/>
        <v>0.17263268843206489</v>
      </c>
      <c r="AM10" s="6">
        <v>9419.5735600000007</v>
      </c>
      <c r="AN10" s="254">
        <f>M10/AM10</f>
        <v>0.14547479790581941</v>
      </c>
      <c r="AO10" s="7">
        <v>9419.5735600000007</v>
      </c>
      <c r="AP10" s="254">
        <f>O10/AO10</f>
        <v>0.14386057177541894</v>
      </c>
      <c r="AQ10" s="7">
        <v>9426.8418499999989</v>
      </c>
      <c r="AR10" s="254">
        <f>Q10/AQ10</f>
        <v>0.14420468652692492</v>
      </c>
      <c r="AS10" s="6">
        <v>9398.0588800000005</v>
      </c>
      <c r="AT10" s="85">
        <f>S10/AS10</f>
        <v>0.13200350039730757</v>
      </c>
    </row>
    <row r="11" spans="2:46" x14ac:dyDescent="0.25">
      <c r="B11" s="175" t="s">
        <v>66</v>
      </c>
      <c r="C11" s="176">
        <v>7464.2523799999999</v>
      </c>
      <c r="D11" s="180">
        <f t="shared" si="0"/>
        <v>0.3797572174722873</v>
      </c>
      <c r="E11" s="189">
        <v>7464.2523799999999</v>
      </c>
      <c r="F11" s="255">
        <f t="shared" si="1"/>
        <v>0.3797572174722873</v>
      </c>
      <c r="G11" s="189">
        <v>7385.2401600000003</v>
      </c>
      <c r="H11" s="255">
        <f t="shared" si="2"/>
        <v>0.37573732917189895</v>
      </c>
      <c r="I11" s="189">
        <v>4500.2049500000003</v>
      </c>
      <c r="J11" s="255">
        <f t="shared" si="3"/>
        <v>0.22895599222316407</v>
      </c>
      <c r="K11" s="189">
        <v>4509.81862</v>
      </c>
      <c r="L11" s="255">
        <f>K11/$K$8</f>
        <v>0.35116243254551133</v>
      </c>
      <c r="M11" s="189">
        <v>4454.1216799999993</v>
      </c>
      <c r="N11" s="255">
        <f>M11/$M$8</f>
        <v>0.60103741797597254</v>
      </c>
      <c r="O11" s="189">
        <v>4454.1216799999993</v>
      </c>
      <c r="P11" s="255">
        <f>O11/$O$8</f>
        <v>0.60293683032761969</v>
      </c>
      <c r="Q11" s="189">
        <v>4454.1125199999997</v>
      </c>
      <c r="R11" s="255">
        <f>Q11/$Q$8</f>
        <v>0.60430962044132475</v>
      </c>
      <c r="S11" s="189">
        <v>4117.6845200000007</v>
      </c>
      <c r="T11" s="178">
        <f>S11/$S$8</f>
        <v>0.60887552789441857</v>
      </c>
      <c r="U11" s="401">
        <f t="shared" si="4"/>
        <v>0</v>
      </c>
      <c r="V11" s="401">
        <f t="shared" si="5"/>
        <v>1.0698666297671166E-2</v>
      </c>
      <c r="W11" s="401">
        <f t="shared" si="6"/>
        <v>0.64108973747962295</v>
      </c>
      <c r="X11" s="401">
        <f t="shared" si="7"/>
        <v>-2.1317198783483956E-3</v>
      </c>
      <c r="Y11" s="401">
        <f t="shared" si="8"/>
        <v>1.2504584293260873E-2</v>
      </c>
      <c r="Z11" s="401">
        <f t="shared" si="9"/>
        <v>0</v>
      </c>
      <c r="AA11" s="401">
        <f t="shared" si="10"/>
        <v>2.0565264030668431E-6</v>
      </c>
      <c r="AB11" s="178">
        <f t="shared" si="11"/>
        <v>8.1703199544776908E-2</v>
      </c>
      <c r="AC11" s="652">
        <v>132601.76458000002</v>
      </c>
      <c r="AD11" s="180">
        <f t="shared" si="12"/>
        <v>5.6290746986981E-2</v>
      </c>
      <c r="AE11" s="769">
        <v>132601.76457999999</v>
      </c>
      <c r="AF11" s="255">
        <f t="shared" si="13"/>
        <v>5.6290746986981013E-2</v>
      </c>
      <c r="AG11" s="769">
        <v>132821.76457999999</v>
      </c>
      <c r="AH11" s="255">
        <f t="shared" si="14"/>
        <v>5.5602635481866301E-2</v>
      </c>
      <c r="AI11" s="769">
        <v>100095.32500999999</v>
      </c>
      <c r="AJ11" s="255">
        <f t="shared" si="15"/>
        <v>4.4959192145591305E-2</v>
      </c>
      <c r="AK11" s="474">
        <v>133988.07082999998</v>
      </c>
      <c r="AL11" s="255">
        <f t="shared" si="16"/>
        <v>3.3658359226038277E-2</v>
      </c>
      <c r="AM11" s="177">
        <v>121830.2711599999</v>
      </c>
      <c r="AN11" s="255">
        <f>M11/AM11</f>
        <v>3.6560057181112188E-2</v>
      </c>
      <c r="AO11" s="189">
        <v>121830.2711599999</v>
      </c>
      <c r="AP11" s="255">
        <f>O11/AO11</f>
        <v>3.6560057181112188E-2</v>
      </c>
      <c r="AQ11" s="189">
        <v>121615.75775999999</v>
      </c>
      <c r="AR11" s="255">
        <f>Q11/AQ11</f>
        <v>3.6624468753382045E-2</v>
      </c>
      <c r="AS11" s="177">
        <v>124689.62743999998</v>
      </c>
      <c r="AT11" s="178">
        <f>S11/AS11</f>
        <v>3.3023472798340101E-2</v>
      </c>
    </row>
    <row r="12" spans="2:46" ht="15.75" thickBot="1" x14ac:dyDescent="0.3">
      <c r="B12" s="472" t="s">
        <v>64</v>
      </c>
      <c r="C12" s="163">
        <v>7464.2523799999999</v>
      </c>
      <c r="D12" s="767">
        <f t="shared" si="0"/>
        <v>0.3797572174722873</v>
      </c>
      <c r="E12" s="164">
        <v>7464.2523799999999</v>
      </c>
      <c r="F12" s="305">
        <f t="shared" si="1"/>
        <v>0.3797572174722873</v>
      </c>
      <c r="G12" s="164">
        <v>7385.2401600000003</v>
      </c>
      <c r="H12" s="305">
        <f t="shared" si="2"/>
        <v>0.37573732917189895</v>
      </c>
      <c r="I12" s="164">
        <v>4500.2049500000003</v>
      </c>
      <c r="J12" s="305">
        <f t="shared" si="3"/>
        <v>0.22895599222316407</v>
      </c>
      <c r="K12" s="164">
        <v>4509.1986200000001</v>
      </c>
      <c r="L12" s="305">
        <f>K12/$K$8</f>
        <v>0.35111415550234765</v>
      </c>
      <c r="M12" s="164">
        <v>4442.2447199999997</v>
      </c>
      <c r="N12" s="305">
        <f>M12/$M$8</f>
        <v>0.59943474569069188</v>
      </c>
      <c r="O12" s="164">
        <v>4442.2447199999997</v>
      </c>
      <c r="P12" s="305">
        <f>O12/$O$8</f>
        <v>0.60132909324030959</v>
      </c>
      <c r="Q12" s="164">
        <v>4442.2355600000001</v>
      </c>
      <c r="R12" s="305">
        <f>Q12/$Q$8</f>
        <v>0.6026982194815671</v>
      </c>
      <c r="S12" s="164">
        <v>4106.5275600000004</v>
      </c>
      <c r="T12" s="306">
        <f>S12/$S$8</f>
        <v>0.60722576578255649</v>
      </c>
      <c r="U12" s="403">
        <f t="shared" si="4"/>
        <v>0</v>
      </c>
      <c r="V12" s="403">
        <f t="shared" si="5"/>
        <v>1.0698666297671166E-2</v>
      </c>
      <c r="W12" s="403">
        <f t="shared" si="6"/>
        <v>0.64108973747962295</v>
      </c>
      <c r="X12" s="403">
        <f t="shared" si="7"/>
        <v>-1.9945162672829518E-3</v>
      </c>
      <c r="Y12" s="403">
        <f t="shared" si="8"/>
        <v>1.5072087248718804E-2</v>
      </c>
      <c r="Z12" s="403">
        <f t="shared" si="9"/>
        <v>0</v>
      </c>
      <c r="AA12" s="403">
        <f t="shared" si="10"/>
        <v>2.0620248241879797E-6</v>
      </c>
      <c r="AB12" s="306">
        <f t="shared" si="11"/>
        <v>8.1749847065436379E-2</v>
      </c>
      <c r="AC12" s="654">
        <v>35044.269700000004</v>
      </c>
      <c r="AD12" s="767">
        <f t="shared" si="12"/>
        <v>0.21299494735939664</v>
      </c>
      <c r="AE12" s="771">
        <v>35044.269699999997</v>
      </c>
      <c r="AF12" s="305">
        <f t="shared" si="13"/>
        <v>0.2129949473593967</v>
      </c>
      <c r="AG12" s="771">
        <v>35264.269699999997</v>
      </c>
      <c r="AH12" s="305">
        <f t="shared" si="14"/>
        <v>0.2094255807032919</v>
      </c>
      <c r="AI12" s="771">
        <v>31957.129379999998</v>
      </c>
      <c r="AJ12" s="305">
        <f t="shared" si="15"/>
        <v>0.14082006229309199</v>
      </c>
      <c r="AK12" s="476">
        <v>39577.433470000004</v>
      </c>
      <c r="AL12" s="305">
        <f t="shared" si="16"/>
        <v>0.11393357842210781</v>
      </c>
      <c r="AM12" s="165">
        <v>40414.215049999897</v>
      </c>
      <c r="AN12" s="305">
        <f>M12/AM12</f>
        <v>0.10991787702678667</v>
      </c>
      <c r="AO12" s="164">
        <v>40414.215049999897</v>
      </c>
      <c r="AP12" s="305">
        <f>O12/AO12</f>
        <v>0.10991787702678667</v>
      </c>
      <c r="AQ12" s="164">
        <v>40414.215049999999</v>
      </c>
      <c r="AR12" s="305">
        <f>Q12/AQ12</f>
        <v>0.10991765037386271</v>
      </c>
      <c r="AS12" s="165">
        <v>36667.477150000006</v>
      </c>
      <c r="AT12" s="306">
        <f>S12/AS12</f>
        <v>0.11199373066221437</v>
      </c>
    </row>
  </sheetData>
  <mergeCells count="39">
    <mergeCell ref="T6:T7"/>
    <mergeCell ref="AC6:AD6"/>
    <mergeCell ref="AK6:AL6"/>
    <mergeCell ref="AM6:AN6"/>
    <mergeCell ref="AO6:AP6"/>
    <mergeCell ref="AI6:AJ6"/>
    <mergeCell ref="AG6:AH6"/>
    <mergeCell ref="AE6:AF6"/>
    <mergeCell ref="S5:T5"/>
    <mergeCell ref="U5:AB5"/>
    <mergeCell ref="AC5:AT5"/>
    <mergeCell ref="C6:C7"/>
    <mergeCell ref="D6:D7"/>
    <mergeCell ref="K6:K7"/>
    <mergeCell ref="L6:L7"/>
    <mergeCell ref="M6:M7"/>
    <mergeCell ref="N6:N7"/>
    <mergeCell ref="O6:O7"/>
    <mergeCell ref="Q5:R5"/>
    <mergeCell ref="Q6:Q7"/>
    <mergeCell ref="R6:R7"/>
    <mergeCell ref="AQ6:AR6"/>
    <mergeCell ref="AS6:AT6"/>
    <mergeCell ref="S6:S7"/>
    <mergeCell ref="B5:B7"/>
    <mergeCell ref="C5:D5"/>
    <mergeCell ref="K5:L5"/>
    <mergeCell ref="M5:N5"/>
    <mergeCell ref="O5:P5"/>
    <mergeCell ref="P6:P7"/>
    <mergeCell ref="I5:J5"/>
    <mergeCell ref="I6:I7"/>
    <mergeCell ref="J6:J7"/>
    <mergeCell ref="G5:H5"/>
    <mergeCell ref="G6:G7"/>
    <mergeCell ref="H6:H7"/>
    <mergeCell ref="E5:F5"/>
    <mergeCell ref="E6:E7"/>
    <mergeCell ref="F6:F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AT14"/>
  <sheetViews>
    <sheetView workbookViewId="0">
      <selection activeCell="E25" sqref="E25"/>
    </sheetView>
  </sheetViews>
  <sheetFormatPr baseColWidth="10" defaultRowHeight="15" x14ac:dyDescent="0.25"/>
  <cols>
    <col min="1" max="1" width="4.140625" customWidth="1"/>
    <col min="2" max="2" width="35.7109375" customWidth="1"/>
    <col min="3" max="3" width="9.7109375" customWidth="1"/>
    <col min="4" max="4" width="7.7109375" bestFit="1" customWidth="1"/>
    <col min="5" max="5" width="9.7109375" customWidth="1"/>
    <col min="6" max="6" width="7.7109375" bestFit="1" customWidth="1"/>
    <col min="7" max="7" width="9.7109375" customWidth="1"/>
    <col min="8" max="8" width="7.7109375" bestFit="1" customWidth="1"/>
    <col min="9" max="9" width="9.7109375" customWidth="1"/>
    <col min="10" max="10" width="7.7109375" bestFit="1" customWidth="1"/>
    <col min="11" max="11" width="9.7109375" customWidth="1"/>
    <col min="12" max="12" width="7.7109375" bestFit="1" customWidth="1"/>
    <col min="13" max="13" width="9.7109375" customWidth="1"/>
    <col min="14" max="14" width="7.7109375" bestFit="1" customWidth="1"/>
    <col min="15" max="15" width="10.85546875" customWidth="1"/>
    <col min="16" max="16" width="7.7109375" bestFit="1" customWidth="1"/>
    <col min="17" max="17" width="10.42578125" customWidth="1"/>
    <col min="18" max="18" width="7.7109375" bestFit="1" customWidth="1"/>
    <col min="19" max="20" width="9.7109375" bestFit="1" customWidth="1"/>
    <col min="21" max="21" width="12.42578125" bestFit="1" customWidth="1"/>
    <col min="22" max="22" width="9.7109375" bestFit="1" customWidth="1"/>
    <col min="23" max="24" width="10" bestFit="1" customWidth="1"/>
    <col min="25" max="25" width="9.7109375" bestFit="1" customWidth="1"/>
    <col min="26" max="26" width="10.7109375" customWidth="1"/>
    <col min="27" max="27" width="9.5703125" bestFit="1" customWidth="1"/>
    <col min="28" max="28" width="10.42578125" customWidth="1"/>
    <col min="29" max="29" width="11" bestFit="1" customWidth="1"/>
    <col min="30" max="30" width="10.5703125" bestFit="1" customWidth="1"/>
    <col min="31" max="31" width="11" bestFit="1" customWidth="1"/>
    <col min="32" max="32" width="10.5703125" bestFit="1" customWidth="1"/>
    <col min="33" max="33" width="11" bestFit="1" customWidth="1"/>
    <col min="34" max="34" width="10.5703125" bestFit="1" customWidth="1"/>
    <col min="35" max="35" width="11" bestFit="1" customWidth="1"/>
    <col min="36" max="36" width="10.5703125" bestFit="1" customWidth="1"/>
    <col min="37" max="37" width="11" bestFit="1" customWidth="1"/>
    <col min="38" max="38" width="10.5703125" bestFit="1" customWidth="1"/>
    <col min="39" max="39" width="11" bestFit="1" customWidth="1"/>
    <col min="40" max="40" width="10.5703125" bestFit="1" customWidth="1"/>
    <col min="41" max="41" width="11" bestFit="1" customWidth="1"/>
    <col min="42" max="42" width="10.5703125" bestFit="1" customWidth="1"/>
    <col min="43" max="43" width="11" bestFit="1" customWidth="1"/>
    <col min="44" max="44" width="10.5703125" bestFit="1" customWidth="1"/>
    <col min="45" max="45" width="11" bestFit="1" customWidth="1"/>
    <col min="46" max="46" width="10.5703125" bestFit="1" customWidth="1"/>
  </cols>
  <sheetData>
    <row r="1" spans="2:46" ht="66" customHeight="1" x14ac:dyDescent="0.25"/>
    <row r="3" spans="2:46" x14ac:dyDescent="0.25">
      <c r="B3" s="1" t="s">
        <v>210</v>
      </c>
    </row>
    <row r="4" spans="2:46" ht="15.75" thickBot="1" x14ac:dyDescent="0.3">
      <c r="B4" s="5" t="s">
        <v>136</v>
      </c>
    </row>
    <row r="5" spans="2:46" x14ac:dyDescent="0.25">
      <c r="B5" s="892" t="s">
        <v>85</v>
      </c>
      <c r="C5" s="902" t="s">
        <v>493</v>
      </c>
      <c r="D5" s="903"/>
      <c r="E5" s="904">
        <v>2024</v>
      </c>
      <c r="F5" s="905"/>
      <c r="G5" s="904">
        <v>2023</v>
      </c>
      <c r="H5" s="905"/>
      <c r="I5" s="904">
        <v>2022</v>
      </c>
      <c r="J5" s="905"/>
      <c r="K5" s="904">
        <v>2021</v>
      </c>
      <c r="L5" s="905"/>
      <c r="M5" s="906">
        <v>2020</v>
      </c>
      <c r="N5" s="906"/>
      <c r="O5" s="906">
        <v>2019</v>
      </c>
      <c r="P5" s="906"/>
      <c r="Q5" s="906">
        <v>2018</v>
      </c>
      <c r="R5" s="906"/>
      <c r="S5" s="906">
        <v>2017</v>
      </c>
      <c r="T5" s="911"/>
      <c r="U5" s="902" t="s">
        <v>209</v>
      </c>
      <c r="V5" s="903"/>
      <c r="W5" s="903"/>
      <c r="X5" s="903"/>
      <c r="Y5" s="912"/>
      <c r="Z5" s="912"/>
      <c r="AA5" s="912"/>
      <c r="AB5" s="913"/>
      <c r="AC5" s="902" t="s">
        <v>106</v>
      </c>
      <c r="AD5" s="912"/>
      <c r="AE5" s="912"/>
      <c r="AF5" s="912"/>
      <c r="AG5" s="912"/>
      <c r="AH5" s="912"/>
      <c r="AI5" s="912"/>
      <c r="AJ5" s="912"/>
      <c r="AK5" s="912"/>
      <c r="AL5" s="912"/>
      <c r="AM5" s="912"/>
      <c r="AN5" s="912"/>
      <c r="AO5" s="912"/>
      <c r="AP5" s="912"/>
      <c r="AQ5" s="912"/>
      <c r="AR5" s="912"/>
      <c r="AS5" s="912"/>
      <c r="AT5" s="913"/>
    </row>
    <row r="6" spans="2:46" ht="15" customHeight="1" x14ac:dyDescent="0.25">
      <c r="B6" s="901"/>
      <c r="C6" s="914" t="s">
        <v>86</v>
      </c>
      <c r="D6" s="907" t="s">
        <v>84</v>
      </c>
      <c r="E6" s="909" t="s">
        <v>87</v>
      </c>
      <c r="F6" s="909" t="s">
        <v>84</v>
      </c>
      <c r="G6" s="909" t="s">
        <v>105</v>
      </c>
      <c r="H6" s="909" t="s">
        <v>84</v>
      </c>
      <c r="I6" s="909" t="s">
        <v>183</v>
      </c>
      <c r="J6" s="907" t="s">
        <v>84</v>
      </c>
      <c r="K6" s="909" t="s">
        <v>234</v>
      </c>
      <c r="L6" s="907" t="s">
        <v>84</v>
      </c>
      <c r="M6" s="909" t="s">
        <v>295</v>
      </c>
      <c r="N6" s="907" t="s">
        <v>84</v>
      </c>
      <c r="O6" s="909" t="s">
        <v>390</v>
      </c>
      <c r="P6" s="907" t="s">
        <v>84</v>
      </c>
      <c r="Q6" s="909" t="s">
        <v>434</v>
      </c>
      <c r="R6" s="907" t="s">
        <v>84</v>
      </c>
      <c r="S6" s="909" t="s">
        <v>522</v>
      </c>
      <c r="T6" s="921" t="s">
        <v>84</v>
      </c>
      <c r="U6" s="651" t="s">
        <v>523</v>
      </c>
      <c r="V6" s="399" t="s">
        <v>491</v>
      </c>
      <c r="W6" s="399" t="s">
        <v>413</v>
      </c>
      <c r="X6" s="399" t="s">
        <v>296</v>
      </c>
      <c r="Y6" s="399" t="s">
        <v>235</v>
      </c>
      <c r="Z6" s="648" t="s">
        <v>182</v>
      </c>
      <c r="AA6" s="649" t="s">
        <v>103</v>
      </c>
      <c r="AB6" s="650" t="s">
        <v>104</v>
      </c>
      <c r="AC6" s="923" t="s">
        <v>493</v>
      </c>
      <c r="AD6" s="924"/>
      <c r="AE6" s="917">
        <v>2024</v>
      </c>
      <c r="AF6" s="918"/>
      <c r="AG6" s="917">
        <v>2023</v>
      </c>
      <c r="AH6" s="918"/>
      <c r="AI6" s="917">
        <v>2022</v>
      </c>
      <c r="AJ6" s="918"/>
      <c r="AK6" s="919">
        <v>2021</v>
      </c>
      <c r="AL6" s="918"/>
      <c r="AM6" s="919">
        <v>2020</v>
      </c>
      <c r="AN6" s="924"/>
      <c r="AO6" s="917">
        <v>2019</v>
      </c>
      <c r="AP6" s="918"/>
      <c r="AQ6" s="917">
        <v>2018</v>
      </c>
      <c r="AR6" s="918"/>
      <c r="AS6" s="917">
        <v>2017</v>
      </c>
      <c r="AT6" s="920"/>
    </row>
    <row r="7" spans="2:46" ht="30.75" thickBot="1" x14ac:dyDescent="0.3">
      <c r="B7" s="893"/>
      <c r="C7" s="915"/>
      <c r="D7" s="908" t="s">
        <v>84</v>
      </c>
      <c r="E7" s="910"/>
      <c r="F7" s="910" t="s">
        <v>84</v>
      </c>
      <c r="G7" s="910"/>
      <c r="H7" s="910" t="s">
        <v>84</v>
      </c>
      <c r="I7" s="910"/>
      <c r="J7" s="908" t="s">
        <v>84</v>
      </c>
      <c r="K7" s="910"/>
      <c r="L7" s="908" t="s">
        <v>84</v>
      </c>
      <c r="M7" s="910"/>
      <c r="N7" s="908" t="s">
        <v>84</v>
      </c>
      <c r="O7" s="916"/>
      <c r="P7" s="908" t="s">
        <v>84</v>
      </c>
      <c r="Q7" s="916"/>
      <c r="R7" s="908" t="s">
        <v>84</v>
      </c>
      <c r="S7" s="916"/>
      <c r="T7" s="922" t="s">
        <v>84</v>
      </c>
      <c r="U7" s="477" t="s">
        <v>84</v>
      </c>
      <c r="V7" s="258" t="s">
        <v>84</v>
      </c>
      <c r="W7" s="258" t="s">
        <v>84</v>
      </c>
      <c r="X7" s="258" t="s">
        <v>84</v>
      </c>
      <c r="Y7" s="258" t="s">
        <v>84</v>
      </c>
      <c r="Z7" s="261" t="s">
        <v>84</v>
      </c>
      <c r="AA7" s="258" t="s">
        <v>84</v>
      </c>
      <c r="AB7" s="478" t="s">
        <v>84</v>
      </c>
      <c r="AC7" s="847" t="s">
        <v>236</v>
      </c>
      <c r="AD7" s="262" t="s">
        <v>435</v>
      </c>
      <c r="AE7" s="259" t="s">
        <v>237</v>
      </c>
      <c r="AF7" s="259" t="s">
        <v>436</v>
      </c>
      <c r="AG7" s="259" t="s">
        <v>383</v>
      </c>
      <c r="AH7" s="259" t="s">
        <v>437</v>
      </c>
      <c r="AI7" s="259" t="s">
        <v>384</v>
      </c>
      <c r="AJ7" s="259" t="s">
        <v>438</v>
      </c>
      <c r="AK7" s="259" t="s">
        <v>391</v>
      </c>
      <c r="AL7" s="262" t="s">
        <v>441</v>
      </c>
      <c r="AM7" s="259" t="s">
        <v>392</v>
      </c>
      <c r="AN7" s="259" t="s">
        <v>442</v>
      </c>
      <c r="AO7" s="259" t="s">
        <v>439</v>
      </c>
      <c r="AP7" s="259" t="s">
        <v>443</v>
      </c>
      <c r="AQ7" s="259" t="s">
        <v>440</v>
      </c>
      <c r="AR7" s="259" t="s">
        <v>444</v>
      </c>
      <c r="AS7" s="398" t="s">
        <v>524</v>
      </c>
      <c r="AT7" s="260" t="s">
        <v>525</v>
      </c>
    </row>
    <row r="8" spans="2:46" x14ac:dyDescent="0.25">
      <c r="B8" s="86" t="s">
        <v>35</v>
      </c>
      <c r="C8" s="160">
        <v>17803.159670000001</v>
      </c>
      <c r="D8" s="173">
        <f>C8/$C$8</f>
        <v>1</v>
      </c>
      <c r="E8" s="162">
        <v>17796.951220020001</v>
      </c>
      <c r="F8" s="256">
        <f>E8/$C$8</f>
        <v>0.9996512725777289</v>
      </c>
      <c r="G8" s="162">
        <v>17766.98503</v>
      </c>
      <c r="H8" s="256">
        <f>G8/$C$8</f>
        <v>0.99796807753957528</v>
      </c>
      <c r="I8" s="162">
        <v>13298.386879999998</v>
      </c>
      <c r="J8" s="256">
        <f>I8/$C$8</f>
        <v>0.74696779259970525</v>
      </c>
      <c r="K8" s="162">
        <v>12345.186740000001</v>
      </c>
      <c r="L8" s="256">
        <f>K8/$K$8</f>
        <v>1</v>
      </c>
      <c r="M8" s="162">
        <v>7069.6512499999999</v>
      </c>
      <c r="N8" s="256">
        <f>M8/$M$8</f>
        <v>1</v>
      </c>
      <c r="O8" s="162">
        <v>7069.6512499999999</v>
      </c>
      <c r="P8" s="256">
        <f>O8/$O$8</f>
        <v>1</v>
      </c>
      <c r="Q8" s="161">
        <v>7061.95172</v>
      </c>
      <c r="R8" s="256">
        <f>Q8/$Q$8</f>
        <v>1</v>
      </c>
      <c r="S8" s="161">
        <v>6513.7775899999997</v>
      </c>
      <c r="T8" s="171">
        <f>S8/$S$8</f>
        <v>1</v>
      </c>
      <c r="U8" s="400">
        <f>(C8-E8)/E8</f>
        <v>3.4884907550998605E-4</v>
      </c>
      <c r="V8" s="400">
        <f>(E8-G8)/G8</f>
        <v>1.6866221235286758E-3</v>
      </c>
      <c r="W8" s="400">
        <f>(G8-I8)/I8</f>
        <v>0.33602557891592955</v>
      </c>
      <c r="X8" s="400">
        <f>(I8-K8)/K8</f>
        <v>7.7212290107488243E-2</v>
      </c>
      <c r="Y8" s="400">
        <f>(K8-M8)/M8</f>
        <v>0.74622287626988693</v>
      </c>
      <c r="Z8" s="400">
        <f>(M8-O8)/O8</f>
        <v>0</v>
      </c>
      <c r="AA8" s="400">
        <f>(O8-Q8)/Q8</f>
        <v>1.0902835795654332E-3</v>
      </c>
      <c r="AB8" s="171">
        <f>(Q8-S8)/S8</f>
        <v>8.415610180512785E-2</v>
      </c>
      <c r="AC8" s="841">
        <v>578183.02509000001</v>
      </c>
      <c r="AD8" s="173">
        <f>C8/AC8</f>
        <v>3.0791564085142002E-2</v>
      </c>
      <c r="AE8" s="768">
        <v>578183.02509000001</v>
      </c>
      <c r="AF8" s="256">
        <f>E8/AE8</f>
        <v>3.0780826222370893E-2</v>
      </c>
      <c r="AG8" s="768">
        <v>583543.30709999998</v>
      </c>
      <c r="AH8" s="256">
        <f>G8/AG8</f>
        <v>3.0446729169588998E-2</v>
      </c>
      <c r="AI8" s="768">
        <v>527107.76322000008</v>
      </c>
      <c r="AJ8" s="256">
        <f>I8/AI8</f>
        <v>2.5228971773746427E-2</v>
      </c>
      <c r="AK8" s="473">
        <v>550483.87476999999</v>
      </c>
      <c r="AL8" s="256">
        <f>K8/AK8</f>
        <v>2.2426064242404915E-2</v>
      </c>
      <c r="AM8" s="161">
        <v>449738.82645999989</v>
      </c>
      <c r="AN8" s="256">
        <f>M8/AM8</f>
        <v>1.5719459459719962E-2</v>
      </c>
      <c r="AO8" s="162">
        <v>449738.82645999989</v>
      </c>
      <c r="AP8" s="256">
        <f>O8/AO8</f>
        <v>1.5719459459719962E-2</v>
      </c>
      <c r="AQ8" s="162">
        <v>449785.08396999998</v>
      </c>
      <c r="AR8" s="256">
        <f>Q8/AQ8</f>
        <v>1.5700724571984744E-2</v>
      </c>
      <c r="AS8" s="161">
        <v>443133.32949999999</v>
      </c>
      <c r="AT8" s="171">
        <f>S8/AS8</f>
        <v>1.4699362824614617E-2</v>
      </c>
    </row>
    <row r="9" spans="2:46" x14ac:dyDescent="0.25">
      <c r="B9" s="175" t="s">
        <v>63</v>
      </c>
      <c r="C9" s="176">
        <v>10485.407289999999</v>
      </c>
      <c r="D9" s="180">
        <f t="shared" ref="D9:D12" si="0">C9/$C$8</f>
        <v>0.588963278674004</v>
      </c>
      <c r="E9" s="189">
        <v>10479.19884001</v>
      </c>
      <c r="F9" s="255">
        <f t="shared" ref="F9:F12" si="1">E9/$C$8</f>
        <v>0.58861455125117124</v>
      </c>
      <c r="G9" s="189">
        <v>10449.24487</v>
      </c>
      <c r="H9" s="255">
        <f t="shared" ref="H9:H12" si="2">G9/$C$8</f>
        <v>0.58693204260859166</v>
      </c>
      <c r="I9" s="189">
        <v>8818.6819299999988</v>
      </c>
      <c r="J9" s="255">
        <f t="shared" ref="J9:J12" si="3">I9/$C$8</f>
        <v>0.4953436408740583</v>
      </c>
      <c r="K9" s="189">
        <v>7855.8681200000001</v>
      </c>
      <c r="L9" s="255">
        <f>K9/$K$8</f>
        <v>0.63635069160565805</v>
      </c>
      <c r="M9" s="189">
        <v>2852.0442700000003</v>
      </c>
      <c r="N9" s="255">
        <f>M9/$M$8</f>
        <v>0.40342078684574439</v>
      </c>
      <c r="O9" s="189">
        <v>2852.0442700000003</v>
      </c>
      <c r="P9" s="255">
        <f>O9/$O$8</f>
        <v>0.40342078684574439</v>
      </c>
      <c r="Q9" s="189">
        <v>2844.3539000000001</v>
      </c>
      <c r="R9" s="255">
        <f>Q9/$Q$8</f>
        <v>0.40277164341757921</v>
      </c>
      <c r="S9" s="189">
        <v>2612.1077700000001</v>
      </c>
      <c r="T9" s="178">
        <f>S9/$S$8</f>
        <v>0.40101273553001371</v>
      </c>
      <c r="U9" s="401">
        <f t="shared" ref="U9:U12" si="4">(C9-E9)/E9</f>
        <v>5.9245464131238456E-4</v>
      </c>
      <c r="V9" s="401">
        <f t="shared" ref="V9:V12" si="5">(E9-G9)/G9</f>
        <v>2.8666157586179205E-3</v>
      </c>
      <c r="W9" s="401">
        <f t="shared" ref="W9:W12" si="6">(G9-I9)/I9</f>
        <v>0.18489871308920219</v>
      </c>
      <c r="X9" s="401">
        <f t="shared" ref="X9:X12" si="7">(I9-K9)/K9</f>
        <v>0.12255982347117084</v>
      </c>
      <c r="Y9" s="401">
        <f t="shared" ref="Y9:Y12" si="8">(K9-M9)/M9</f>
        <v>1.7544692074502755</v>
      </c>
      <c r="Z9" s="401">
        <f t="shared" ref="Z9:Z12" si="9">(M9-O9)/O9</f>
        <v>0</v>
      </c>
      <c r="AA9" s="401">
        <f t="shared" ref="AA9:AA12" si="10">(O9-Q9)/Q9</f>
        <v>2.7037317683992336E-3</v>
      </c>
      <c r="AB9" s="178">
        <f t="shared" ref="AB9:AB12" si="11">(Q9-S9)/S9</f>
        <v>8.8911388981473757E-2</v>
      </c>
      <c r="AC9" s="652">
        <v>445581.26050999999</v>
      </c>
      <c r="AD9" s="180">
        <f t="shared" ref="AD9:AD12" si="12">C9/AC9</f>
        <v>2.3531975465033453E-2</v>
      </c>
      <c r="AE9" s="769">
        <v>445581.26050999999</v>
      </c>
      <c r="AF9" s="255">
        <f t="shared" ref="AF9:AF12" si="13">E9/AE9</f>
        <v>2.3518042091841562E-2</v>
      </c>
      <c r="AG9" s="769">
        <v>450721.54251999996</v>
      </c>
      <c r="AH9" s="255">
        <f t="shared" ref="AH9:AH12" si="14">G9/AG9</f>
        <v>2.3183371293011436E-2</v>
      </c>
      <c r="AI9" s="769">
        <v>427012.43821000005</v>
      </c>
      <c r="AJ9" s="255">
        <f t="shared" ref="AJ9:AJ12" si="15">I9/AI9</f>
        <v>2.0652049310242965E-2</v>
      </c>
      <c r="AK9" s="474">
        <v>416495.80394000001</v>
      </c>
      <c r="AL9" s="255">
        <f t="shared" ref="AL9:AL12" si="16">K9/AK9</f>
        <v>1.8861818164035354E-2</v>
      </c>
      <c r="AM9" s="177">
        <v>327908.55530000001</v>
      </c>
      <c r="AN9" s="255">
        <f>M9/AM9</f>
        <v>8.6976817893351273E-3</v>
      </c>
      <c r="AO9" s="189">
        <v>327908.55530000001</v>
      </c>
      <c r="AP9" s="255">
        <f>O9/AO9</f>
        <v>8.6976817893351273E-3</v>
      </c>
      <c r="AQ9" s="189">
        <v>328169.32620999997</v>
      </c>
      <c r="AR9" s="255">
        <f>Q9/AQ9</f>
        <v>8.667336258538251E-3</v>
      </c>
      <c r="AS9" s="177">
        <v>318443.70205999992</v>
      </c>
      <c r="AT9" s="178">
        <f>S9/AS9</f>
        <v>8.2027301940731639E-3</v>
      </c>
    </row>
    <row r="10" spans="2:46" x14ac:dyDescent="0.25">
      <c r="B10" s="76" t="s">
        <v>62</v>
      </c>
      <c r="C10" s="9">
        <v>7704.44715</v>
      </c>
      <c r="D10" s="95">
        <f t="shared" si="0"/>
        <v>0.43275729099833432</v>
      </c>
      <c r="E10" s="7">
        <v>7719.44715</v>
      </c>
      <c r="F10" s="254">
        <f t="shared" si="1"/>
        <v>0.43359983806739627</v>
      </c>
      <c r="G10" s="7">
        <v>7719.44715</v>
      </c>
      <c r="H10" s="254">
        <f t="shared" si="2"/>
        <v>0.43359983806739627</v>
      </c>
      <c r="I10" s="7">
        <v>6126.4084199999998</v>
      </c>
      <c r="J10" s="254">
        <f t="shared" si="3"/>
        <v>0.34411916387648728</v>
      </c>
      <c r="K10" s="7">
        <v>4845.0141700000004</v>
      </c>
      <c r="L10" s="254">
        <f>K10/$K$8</f>
        <v>0.39246179681523391</v>
      </c>
      <c r="M10" s="7">
        <v>1309.4077</v>
      </c>
      <c r="N10" s="254">
        <f>M10/$M$8</f>
        <v>0.18521531737509683</v>
      </c>
      <c r="O10" s="7">
        <v>1309.4077</v>
      </c>
      <c r="P10" s="254">
        <f>O10/$O$8</f>
        <v>0.18521531737509683</v>
      </c>
      <c r="Q10" s="7">
        <v>1310.3553400000001</v>
      </c>
      <c r="R10" s="254">
        <f>Q10/$Q$8</f>
        <v>0.18555144412683694</v>
      </c>
      <c r="S10" s="7">
        <v>1215.6036799999999</v>
      </c>
      <c r="T10" s="85">
        <f>S10/$S$8</f>
        <v>0.18662038474666434</v>
      </c>
      <c r="U10" s="402">
        <f t="shared" si="4"/>
        <v>-1.9431443351484051E-3</v>
      </c>
      <c r="V10" s="402">
        <f t="shared" si="5"/>
        <v>0</v>
      </c>
      <c r="W10" s="402">
        <f t="shared" si="6"/>
        <v>0.26002816345045443</v>
      </c>
      <c r="X10" s="402">
        <f t="shared" si="7"/>
        <v>0.26447688387256035</v>
      </c>
      <c r="Y10" s="402">
        <f t="shared" si="8"/>
        <v>2.7001570786547235</v>
      </c>
      <c r="Z10" s="402">
        <f t="shared" si="9"/>
        <v>0</v>
      </c>
      <c r="AA10" s="402">
        <f t="shared" si="10"/>
        <v>-7.2319314545632495E-4</v>
      </c>
      <c r="AB10" s="85">
        <f t="shared" si="11"/>
        <v>7.7946177326478752E-2</v>
      </c>
      <c r="AC10" s="653">
        <v>29856.966450000004</v>
      </c>
      <c r="AD10" s="95">
        <f t="shared" si="12"/>
        <v>0.25804520907715994</v>
      </c>
      <c r="AE10" s="770">
        <v>29871.96645</v>
      </c>
      <c r="AF10" s="254">
        <f t="shared" si="13"/>
        <v>0.2584177765103241</v>
      </c>
      <c r="AG10" s="770">
        <v>31582.349880000002</v>
      </c>
      <c r="AH10" s="254">
        <f t="shared" si="14"/>
        <v>0.24442282411950783</v>
      </c>
      <c r="AI10" s="770">
        <v>32186.264149999999</v>
      </c>
      <c r="AJ10" s="254">
        <f t="shared" si="15"/>
        <v>0.19034232713211607</v>
      </c>
      <c r="AK10" s="475">
        <v>29118.987539999998</v>
      </c>
      <c r="AL10" s="254">
        <f t="shared" si="16"/>
        <v>0.16638676613822956</v>
      </c>
      <c r="AM10" s="6">
        <v>9419.5735600000007</v>
      </c>
      <c r="AN10" s="254">
        <f>M10/AM10</f>
        <v>0.13900923344984206</v>
      </c>
      <c r="AO10" s="7">
        <v>9419.5735600000007</v>
      </c>
      <c r="AP10" s="254">
        <f>O10/AO10</f>
        <v>0.13900923344984206</v>
      </c>
      <c r="AQ10" s="7">
        <v>9426.8418499999989</v>
      </c>
      <c r="AR10" s="254">
        <f>Q10/AQ10</f>
        <v>0.13900258016951883</v>
      </c>
      <c r="AS10" s="6">
        <v>9398.0588800000005</v>
      </c>
      <c r="AT10" s="85">
        <f>S10/AS10</f>
        <v>0.12934625070150654</v>
      </c>
    </row>
    <row r="11" spans="2:46" x14ac:dyDescent="0.25">
      <c r="B11" s="175" t="s">
        <v>66</v>
      </c>
      <c r="C11" s="176">
        <v>7317.7523799999999</v>
      </c>
      <c r="D11" s="180">
        <f t="shared" si="0"/>
        <v>0.41103672132599595</v>
      </c>
      <c r="E11" s="189">
        <v>7317.7523800099998</v>
      </c>
      <c r="F11" s="255">
        <f t="shared" si="1"/>
        <v>0.41103672132655761</v>
      </c>
      <c r="G11" s="189">
        <v>7317.7401600000003</v>
      </c>
      <c r="H11" s="255">
        <f t="shared" si="2"/>
        <v>0.41103603493098367</v>
      </c>
      <c r="I11" s="189">
        <v>4479.7049500000003</v>
      </c>
      <c r="J11" s="255">
        <f t="shared" si="3"/>
        <v>0.25162415172564701</v>
      </c>
      <c r="K11" s="189">
        <v>4489.31862</v>
      </c>
      <c r="L11" s="255">
        <f>K11/$K$8</f>
        <v>0.36364930839434184</v>
      </c>
      <c r="M11" s="189">
        <v>4217.6069800000005</v>
      </c>
      <c r="N11" s="255">
        <f>M11/$M$8</f>
        <v>0.59657921315425577</v>
      </c>
      <c r="O11" s="189">
        <v>4217.6069800000005</v>
      </c>
      <c r="P11" s="255">
        <f>O11/$O$8</f>
        <v>0.59657921315425577</v>
      </c>
      <c r="Q11" s="189">
        <v>4217.59782</v>
      </c>
      <c r="R11" s="255">
        <f>Q11/$Q$8</f>
        <v>0.59722835658242079</v>
      </c>
      <c r="S11" s="189">
        <v>3901.6698199999996</v>
      </c>
      <c r="T11" s="178">
        <f>S11/$S$8</f>
        <v>0.59898726446998629</v>
      </c>
      <c r="U11" s="401">
        <f t="shared" si="4"/>
        <v>-1.3665253655357605E-12</v>
      </c>
      <c r="V11" s="401">
        <f t="shared" si="5"/>
        <v>1.6699158117565334E-6</v>
      </c>
      <c r="W11" s="401">
        <f t="shared" si="6"/>
        <v>0.63353172623567533</v>
      </c>
      <c r="X11" s="401">
        <f t="shared" si="7"/>
        <v>-2.1414541523452238E-3</v>
      </c>
      <c r="Y11" s="401">
        <f t="shared" si="8"/>
        <v>6.4423176765512541E-2</v>
      </c>
      <c r="Z11" s="401">
        <f t="shared" si="9"/>
        <v>0</v>
      </c>
      <c r="AA11" s="401">
        <f t="shared" si="10"/>
        <v>2.1718524125470279E-6</v>
      </c>
      <c r="AB11" s="178">
        <f t="shared" si="11"/>
        <v>8.0972510380183937E-2</v>
      </c>
      <c r="AC11" s="652">
        <v>132601.76458000002</v>
      </c>
      <c r="AD11" s="180">
        <f t="shared" si="12"/>
        <v>5.518593514330742E-2</v>
      </c>
      <c r="AE11" s="769">
        <v>132601.76457999999</v>
      </c>
      <c r="AF11" s="255">
        <f t="shared" si="13"/>
        <v>5.5185935143382846E-2</v>
      </c>
      <c r="AG11" s="769">
        <v>132821.76457999999</v>
      </c>
      <c r="AH11" s="255">
        <f t="shared" si="14"/>
        <v>5.5094435638162645E-2</v>
      </c>
      <c r="AI11" s="769">
        <v>100095.32500999999</v>
      </c>
      <c r="AJ11" s="255">
        <f t="shared" si="15"/>
        <v>4.4754387375758625E-2</v>
      </c>
      <c r="AK11" s="474">
        <v>133988.07082999998</v>
      </c>
      <c r="AL11" s="255">
        <f t="shared" si="16"/>
        <v>3.35053605309081E-2</v>
      </c>
      <c r="AM11" s="177">
        <v>121830.2711599999</v>
      </c>
      <c r="AN11" s="255">
        <f>M11/AM11</f>
        <v>3.4618711259872433E-2</v>
      </c>
      <c r="AO11" s="189">
        <v>121830.2711599999</v>
      </c>
      <c r="AP11" s="255">
        <f>O11/AO11</f>
        <v>3.4618711259872433E-2</v>
      </c>
      <c r="AQ11" s="189">
        <v>121615.75775999999</v>
      </c>
      <c r="AR11" s="255">
        <f>Q11/AQ11</f>
        <v>3.4679698566061873E-2</v>
      </c>
      <c r="AS11" s="177">
        <v>124689.62743999998</v>
      </c>
      <c r="AT11" s="178">
        <f>S11/AS11</f>
        <v>3.1291053635375272E-2</v>
      </c>
    </row>
    <row r="12" spans="2:46" ht="15.75" thickBot="1" x14ac:dyDescent="0.3">
      <c r="B12" s="472" t="s">
        <v>64</v>
      </c>
      <c r="C12" s="163">
        <v>7317.7523799999999</v>
      </c>
      <c r="D12" s="767">
        <f t="shared" si="0"/>
        <v>0.41103672132599595</v>
      </c>
      <c r="E12" s="164">
        <v>7317.7523800099998</v>
      </c>
      <c r="F12" s="305">
        <f t="shared" si="1"/>
        <v>0.41103672132655761</v>
      </c>
      <c r="G12" s="164">
        <v>7317.7401600000003</v>
      </c>
      <c r="H12" s="305">
        <f t="shared" si="2"/>
        <v>0.41103603493098367</v>
      </c>
      <c r="I12" s="164">
        <v>4479.7049500000003</v>
      </c>
      <c r="J12" s="305">
        <f t="shared" si="3"/>
        <v>0.25162415172564701</v>
      </c>
      <c r="K12" s="164">
        <v>4488.6986200000001</v>
      </c>
      <c r="L12" s="305">
        <f>K12/$K$8</f>
        <v>0.36359908639178673</v>
      </c>
      <c r="M12" s="164">
        <v>4205.73002</v>
      </c>
      <c r="N12" s="305">
        <f>M12/$M$8</f>
        <v>0.59489922080668411</v>
      </c>
      <c r="O12" s="164">
        <v>4205.73002</v>
      </c>
      <c r="P12" s="305">
        <f>O12/$O$8</f>
        <v>0.59489922080668411</v>
      </c>
      <c r="Q12" s="164">
        <v>4205.7208600000004</v>
      </c>
      <c r="R12" s="305">
        <f>Q12/$Q$8</f>
        <v>0.59554653256677892</v>
      </c>
      <c r="S12" s="164">
        <v>3890.5128599999998</v>
      </c>
      <c r="T12" s="306">
        <f>S12/$S$8</f>
        <v>0.59727443963894999</v>
      </c>
      <c r="U12" s="403">
        <f t="shared" si="4"/>
        <v>-1.3665253655357605E-12</v>
      </c>
      <c r="V12" s="403">
        <f t="shared" si="5"/>
        <v>1.6699158117565334E-6</v>
      </c>
      <c r="W12" s="403">
        <f t="shared" si="6"/>
        <v>0.63353172623567533</v>
      </c>
      <c r="X12" s="403">
        <f t="shared" si="7"/>
        <v>-2.0036252734650824E-3</v>
      </c>
      <c r="Y12" s="403">
        <f t="shared" si="8"/>
        <v>6.728168442918743E-2</v>
      </c>
      <c r="Z12" s="403">
        <f t="shared" si="9"/>
        <v>0</v>
      </c>
      <c r="AA12" s="403">
        <f t="shared" si="10"/>
        <v>2.1779857257598855E-6</v>
      </c>
      <c r="AB12" s="306">
        <f t="shared" si="11"/>
        <v>8.1019652509258272E-2</v>
      </c>
      <c r="AC12" s="654">
        <v>35044.269700000004</v>
      </c>
      <c r="AD12" s="767">
        <f t="shared" si="12"/>
        <v>0.20881452068039527</v>
      </c>
      <c r="AE12" s="771">
        <v>35044.269699999997</v>
      </c>
      <c r="AF12" s="305">
        <f t="shared" si="13"/>
        <v>0.20881452068068065</v>
      </c>
      <c r="AG12" s="771">
        <v>35264.269699999997</v>
      </c>
      <c r="AH12" s="305">
        <f t="shared" si="14"/>
        <v>0.2075114619486931</v>
      </c>
      <c r="AI12" s="771">
        <v>31957.129379999998</v>
      </c>
      <c r="AJ12" s="305">
        <f t="shared" si="15"/>
        <v>0.1401785778920297</v>
      </c>
      <c r="AK12" s="476">
        <v>39577.433470000004</v>
      </c>
      <c r="AL12" s="305">
        <f t="shared" si="16"/>
        <v>0.11341560648197331</v>
      </c>
      <c r="AM12" s="165">
        <v>40414.215049999897</v>
      </c>
      <c r="AN12" s="305">
        <f>M12/AM12</f>
        <v>0.10406561193373991</v>
      </c>
      <c r="AO12" s="164">
        <v>40414.215049999897</v>
      </c>
      <c r="AP12" s="305">
        <f>O12/AO12</f>
        <v>0.10406561193373991</v>
      </c>
      <c r="AQ12" s="164">
        <v>40414.215049999999</v>
      </c>
      <c r="AR12" s="305">
        <f>Q12/AQ12</f>
        <v>0.10406538528081595</v>
      </c>
      <c r="AS12" s="165">
        <v>36667.477150000006</v>
      </c>
      <c r="AT12" s="306">
        <f>S12/AS12</f>
        <v>0.10610255088138779</v>
      </c>
    </row>
    <row r="14" spans="2:46" x14ac:dyDescent="0.25">
      <c r="C14" s="3"/>
      <c r="E14" s="3"/>
      <c r="G14" s="3"/>
    </row>
  </sheetData>
  <mergeCells count="39">
    <mergeCell ref="E5:F5"/>
    <mergeCell ref="E6:E7"/>
    <mergeCell ref="F6:F7"/>
    <mergeCell ref="AE6:AF6"/>
    <mergeCell ref="G5:H5"/>
    <mergeCell ref="G6:G7"/>
    <mergeCell ref="H6:H7"/>
    <mergeCell ref="Q5:R5"/>
    <mergeCell ref="Q6:Q7"/>
    <mergeCell ref="R6:R7"/>
    <mergeCell ref="S5:T5"/>
    <mergeCell ref="S6:S7"/>
    <mergeCell ref="T6:T7"/>
    <mergeCell ref="B5:B7"/>
    <mergeCell ref="O5:P5"/>
    <mergeCell ref="M5:N5"/>
    <mergeCell ref="M6:M7"/>
    <mergeCell ref="N6:N7"/>
    <mergeCell ref="K5:L5"/>
    <mergeCell ref="K6:K7"/>
    <mergeCell ref="L6:L7"/>
    <mergeCell ref="C5:D5"/>
    <mergeCell ref="C6:C7"/>
    <mergeCell ref="D6:D7"/>
    <mergeCell ref="I5:J5"/>
    <mergeCell ref="I6:I7"/>
    <mergeCell ref="O6:O7"/>
    <mergeCell ref="P6:P7"/>
    <mergeCell ref="J6:J7"/>
    <mergeCell ref="AM6:AN6"/>
    <mergeCell ref="AC6:AD6"/>
    <mergeCell ref="U5:AB5"/>
    <mergeCell ref="AK6:AL6"/>
    <mergeCell ref="AC5:AT5"/>
    <mergeCell ref="AG6:AH6"/>
    <mergeCell ref="AI6:AJ6"/>
    <mergeCell ref="AO6:AP6"/>
    <mergeCell ref="AQ6:AR6"/>
    <mergeCell ref="AS6:AT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P1291"/>
  <sheetViews>
    <sheetView workbookViewId="0">
      <selection activeCell="M155" sqref="M155"/>
    </sheetView>
  </sheetViews>
  <sheetFormatPr baseColWidth="10" defaultRowHeight="15" x14ac:dyDescent="0.25"/>
  <cols>
    <col min="1" max="1" width="4.140625" customWidth="1"/>
    <col min="2" max="2" width="3.42578125" customWidth="1"/>
    <col min="3" max="3" width="62.5703125" customWidth="1"/>
    <col min="4" max="4" width="15" customWidth="1"/>
    <col min="5" max="6" width="13.85546875" customWidth="1"/>
    <col min="7" max="7" width="12.42578125" bestFit="1" customWidth="1"/>
    <col min="8" max="8" width="16.5703125" customWidth="1"/>
    <col min="9" max="9" width="16.85546875" customWidth="1"/>
    <col min="10" max="10" width="17.85546875" customWidth="1"/>
    <col min="11" max="11" width="17.140625" bestFit="1" customWidth="1"/>
  </cols>
  <sheetData>
    <row r="1" spans="2:12" ht="66" customHeight="1" x14ac:dyDescent="0.25"/>
    <row r="3" spans="2:12" x14ac:dyDescent="0.25">
      <c r="B3" s="1" t="s">
        <v>137</v>
      </c>
    </row>
    <row r="4" spans="2:12" ht="15.75" thickBot="1" x14ac:dyDescent="0.3">
      <c r="B4" s="5" t="s">
        <v>136</v>
      </c>
      <c r="D4" s="3"/>
      <c r="E4" s="3"/>
      <c r="F4" s="3"/>
      <c r="H4" s="3"/>
    </row>
    <row r="5" spans="2:12" ht="15.75" thickBot="1" x14ac:dyDescent="0.3">
      <c r="B5" s="892" t="s">
        <v>184</v>
      </c>
      <c r="C5" s="925"/>
      <c r="D5" s="928" t="s">
        <v>493</v>
      </c>
      <c r="E5" s="929"/>
      <c r="F5" s="929"/>
      <c r="G5" s="930"/>
    </row>
    <row r="6" spans="2:12" ht="30" customHeight="1" x14ac:dyDescent="0.25">
      <c r="B6" s="901"/>
      <c r="C6" s="926"/>
      <c r="D6" s="931" t="s">
        <v>107</v>
      </c>
      <c r="E6" s="933" t="s">
        <v>108</v>
      </c>
      <c r="F6" s="935" t="s">
        <v>50</v>
      </c>
      <c r="G6" s="937" t="s">
        <v>148</v>
      </c>
    </row>
    <row r="7" spans="2:12" ht="15.75" thickBot="1" x14ac:dyDescent="0.3">
      <c r="B7" s="893"/>
      <c r="C7" s="927"/>
      <c r="D7" s="932"/>
      <c r="E7" s="934"/>
      <c r="F7" s="936"/>
      <c r="G7" s="938"/>
    </row>
    <row r="8" spans="2:12" x14ac:dyDescent="0.25">
      <c r="B8" s="193"/>
      <c r="C8" s="227" t="s">
        <v>225</v>
      </c>
      <c r="D8" s="160">
        <f>SUM(D9:D11)</f>
        <v>19655.327236920002</v>
      </c>
      <c r="E8" s="298">
        <f>SUM(E9:E11)</f>
        <v>21319.040500469997</v>
      </c>
      <c r="F8" s="194">
        <f>SUM(F9:F11)</f>
        <v>16390.50727563</v>
      </c>
      <c r="G8" s="486">
        <f t="shared" ref="G8:G15" si="0">F8/E8</f>
        <v>0.76882011998938959</v>
      </c>
      <c r="H8" s="11"/>
      <c r="I8" s="11"/>
      <c r="J8" s="11"/>
      <c r="K8" s="11"/>
      <c r="L8" s="11"/>
    </row>
    <row r="9" spans="2:12" x14ac:dyDescent="0.25">
      <c r="B9" s="230"/>
      <c r="C9" s="231" t="s">
        <v>540</v>
      </c>
      <c r="D9" s="484">
        <v>17803.159670000001</v>
      </c>
      <c r="E9" s="485">
        <v>20511.115960939998</v>
      </c>
      <c r="F9" s="485">
        <v>15676.01171339</v>
      </c>
      <c r="G9" s="307">
        <f t="shared" si="0"/>
        <v>0.76426907942221922</v>
      </c>
      <c r="H9" s="635"/>
      <c r="I9" s="11"/>
      <c r="J9" s="11"/>
      <c r="K9" s="11"/>
    </row>
    <row r="10" spans="2:12" x14ac:dyDescent="0.25">
      <c r="B10" s="230"/>
      <c r="C10" s="886" t="s">
        <v>541</v>
      </c>
      <c r="D10" s="266">
        <v>1841.1071882700001</v>
      </c>
      <c r="E10" s="267">
        <v>792.50859684999989</v>
      </c>
      <c r="F10" s="268">
        <v>699.07961955999986</v>
      </c>
      <c r="G10" s="307">
        <f t="shared" si="0"/>
        <v>0.88210982485066525</v>
      </c>
      <c r="H10" s="636"/>
      <c r="I10" s="636"/>
      <c r="J10" s="636"/>
      <c r="K10" s="636"/>
    </row>
    <row r="11" spans="2:12" x14ac:dyDescent="0.25">
      <c r="B11" s="230"/>
      <c r="C11" s="231" t="s">
        <v>542</v>
      </c>
      <c r="D11" s="266">
        <v>11.060378650000001</v>
      </c>
      <c r="E11" s="267">
        <v>15.415942680000001</v>
      </c>
      <c r="F11" s="268">
        <v>15.415942680000001</v>
      </c>
      <c r="G11" s="307">
        <f t="shared" si="0"/>
        <v>1</v>
      </c>
      <c r="H11" s="11"/>
      <c r="I11" s="638"/>
      <c r="J11" s="638"/>
      <c r="K11" s="638"/>
    </row>
    <row r="12" spans="2:12" x14ac:dyDescent="0.25">
      <c r="B12" s="235"/>
      <c r="C12" s="236" t="s">
        <v>135</v>
      </c>
      <c r="D12" s="419">
        <f>SUM(D13:D15)</f>
        <v>15914.118829609999</v>
      </c>
      <c r="E12" s="809">
        <f t="shared" ref="E12:F12" si="1">SUM(E13:E15)</f>
        <v>17306.98626351</v>
      </c>
      <c r="F12" s="420">
        <f t="shared" si="1"/>
        <v>13225.427850609998</v>
      </c>
      <c r="G12" s="309">
        <f t="shared" si="0"/>
        <v>0.76416700454049891</v>
      </c>
      <c r="H12" s="3"/>
      <c r="I12" s="3"/>
      <c r="J12" s="3"/>
      <c r="K12" s="3"/>
    </row>
    <row r="13" spans="2:12" x14ac:dyDescent="0.25">
      <c r="B13" s="239"/>
      <c r="C13" s="240" t="s">
        <v>540</v>
      </c>
      <c r="D13" s="851">
        <v>14128.984259999999</v>
      </c>
      <c r="E13" s="852">
        <v>16614.213895739998</v>
      </c>
      <c r="F13" s="852">
        <v>12595.713880359999</v>
      </c>
      <c r="G13" s="487">
        <f t="shared" si="0"/>
        <v>0.75812879016741375</v>
      </c>
      <c r="H13" s="3"/>
      <c r="I13" s="3"/>
      <c r="J13" s="3"/>
      <c r="K13" s="3"/>
    </row>
    <row r="14" spans="2:12" x14ac:dyDescent="0.25">
      <c r="B14" s="239"/>
      <c r="C14" s="54" t="s">
        <v>541</v>
      </c>
      <c r="D14" s="851">
        <v>1774.0741909600001</v>
      </c>
      <c r="E14" s="852">
        <v>677.35642509000002</v>
      </c>
      <c r="F14" s="852">
        <v>614.29802756999993</v>
      </c>
      <c r="G14" s="487">
        <f t="shared" si="0"/>
        <v>0.90690514597005334</v>
      </c>
      <c r="H14" s="3"/>
      <c r="I14" s="3"/>
    </row>
    <row r="15" spans="2:12" x14ac:dyDescent="0.25">
      <c r="B15" s="479"/>
      <c r="C15" s="480" t="s">
        <v>542</v>
      </c>
      <c r="D15" s="851">
        <v>11.060378650000001</v>
      </c>
      <c r="E15" s="852">
        <v>15.415942680000001</v>
      </c>
      <c r="F15" s="852">
        <v>15.415942680000001</v>
      </c>
      <c r="G15" s="487">
        <f t="shared" si="0"/>
        <v>1</v>
      </c>
      <c r="I15" s="3"/>
    </row>
    <row r="16" spans="2:12" x14ac:dyDescent="0.25">
      <c r="B16" s="90"/>
      <c r="C16" s="236" t="s">
        <v>222</v>
      </c>
      <c r="D16" s="419">
        <f>SUM(D17:D18)</f>
        <v>3741.20840731</v>
      </c>
      <c r="E16" s="809">
        <f>SUM(E17:E18)</f>
        <v>4012.0542369599998</v>
      </c>
      <c r="F16" s="420">
        <f>SUM(F17:F18)</f>
        <v>3165.0794250200001</v>
      </c>
      <c r="G16" s="309">
        <f>F16/E16</f>
        <v>0.78889248202642281</v>
      </c>
      <c r="H16" s="11"/>
      <c r="I16" s="11"/>
      <c r="J16" s="11"/>
    </row>
    <row r="17" spans="2:11" x14ac:dyDescent="0.25">
      <c r="B17" s="239"/>
      <c r="C17" s="240" t="s">
        <v>540</v>
      </c>
      <c r="D17" s="851">
        <v>3674.1754099999998</v>
      </c>
      <c r="E17" s="852">
        <v>3896.9020651999999</v>
      </c>
      <c r="F17" s="852">
        <v>3080.2978330300002</v>
      </c>
      <c r="G17" s="487">
        <f t="shared" ref="G17:G18" si="2">F17/E17</f>
        <v>0.79044784331060958</v>
      </c>
      <c r="H17" s="3"/>
      <c r="I17" s="3"/>
      <c r="J17" s="3"/>
    </row>
    <row r="18" spans="2:11" ht="15.75" thickBot="1" x14ac:dyDescent="0.3">
      <c r="B18" s="14"/>
      <c r="C18" s="54" t="s">
        <v>541</v>
      </c>
      <c r="D18" s="851">
        <v>67.032997309999999</v>
      </c>
      <c r="E18" s="852">
        <v>115.15217175999999</v>
      </c>
      <c r="F18" s="852">
        <v>84.78159199000001</v>
      </c>
      <c r="G18" s="487">
        <f t="shared" si="2"/>
        <v>0.73625699536698008</v>
      </c>
      <c r="H18" s="3"/>
      <c r="I18" s="3"/>
      <c r="J18" s="3"/>
    </row>
    <row r="19" spans="2:11" x14ac:dyDescent="0.25">
      <c r="B19" s="193" t="s">
        <v>11</v>
      </c>
      <c r="C19" s="227" t="s">
        <v>255</v>
      </c>
      <c r="D19" s="481">
        <f>SUM(D20:D21)</f>
        <v>11.180157790000001</v>
      </c>
      <c r="E19" s="482">
        <f>SUM(E20:E21)</f>
        <v>20.9345389</v>
      </c>
      <c r="F19" s="483">
        <f>SUM(F20:F21)</f>
        <v>18.87053182</v>
      </c>
      <c r="G19" s="486">
        <f>F19/E19</f>
        <v>0.90140661373726272</v>
      </c>
      <c r="H19" s="11"/>
      <c r="I19" s="11"/>
      <c r="J19" s="11"/>
      <c r="K19" s="531"/>
    </row>
    <row r="20" spans="2:11" x14ac:dyDescent="0.25">
      <c r="B20" s="230"/>
      <c r="C20" s="231" t="s">
        <v>540</v>
      </c>
      <c r="D20" s="484">
        <v>1.75966</v>
      </c>
      <c r="E20" s="485">
        <v>1.4552219099999999</v>
      </c>
      <c r="F20" s="485">
        <v>1.4552218299999999</v>
      </c>
      <c r="G20" s="234">
        <f>F20/E20</f>
        <v>0.99999994502556666</v>
      </c>
      <c r="H20" s="3"/>
      <c r="I20" s="3"/>
      <c r="J20" s="3"/>
      <c r="K20" s="531"/>
    </row>
    <row r="21" spans="2:11" x14ac:dyDescent="0.25">
      <c r="B21" s="230"/>
      <c r="C21" s="886" t="s">
        <v>541</v>
      </c>
      <c r="D21" s="484">
        <v>9.4204977900000006</v>
      </c>
      <c r="E21" s="485">
        <v>19.479316990000001</v>
      </c>
      <c r="F21" s="485">
        <v>17.415309990000001</v>
      </c>
      <c r="G21" s="234">
        <f>F21/E21</f>
        <v>0.89404110005193771</v>
      </c>
      <c r="H21" s="3"/>
      <c r="I21" s="3"/>
      <c r="J21" s="3"/>
    </row>
    <row r="22" spans="2:11" x14ac:dyDescent="0.25">
      <c r="B22" s="235"/>
      <c r="C22" s="236" t="s">
        <v>135</v>
      </c>
      <c r="D22" s="419">
        <f>SUM(D23:D24)</f>
        <v>1.75966</v>
      </c>
      <c r="E22" s="420">
        <f>SUM(E23:E24)</f>
        <v>1.4552219099999999</v>
      </c>
      <c r="F22" s="420">
        <f>SUM(F23:F24)</f>
        <v>1.4552218299999999</v>
      </c>
      <c r="G22" s="53">
        <f>F22/E22</f>
        <v>0.99999994502556666</v>
      </c>
    </row>
    <row r="23" spans="2:11" x14ac:dyDescent="0.25">
      <c r="B23" s="239"/>
      <c r="C23" s="240" t="s">
        <v>540</v>
      </c>
      <c r="D23" s="271">
        <v>1.75966</v>
      </c>
      <c r="E23" s="272">
        <v>1.4552219099999999</v>
      </c>
      <c r="F23" s="272">
        <v>1.4552218299999999</v>
      </c>
      <c r="G23" s="487">
        <f>F23/E23</f>
        <v>0.99999994502556666</v>
      </c>
    </row>
    <row r="24" spans="2:11" x14ac:dyDescent="0.25">
      <c r="B24" s="239"/>
      <c r="C24" s="54" t="s">
        <v>541</v>
      </c>
      <c r="D24" s="271">
        <v>0</v>
      </c>
      <c r="E24" s="272">
        <v>0</v>
      </c>
      <c r="F24" s="272">
        <v>0</v>
      </c>
      <c r="G24" s="48">
        <v>0</v>
      </c>
    </row>
    <row r="25" spans="2:11" x14ac:dyDescent="0.25">
      <c r="B25" s="90"/>
      <c r="C25" s="236" t="s">
        <v>222</v>
      </c>
      <c r="D25" s="269">
        <f>SUM(D26:D27)</f>
        <v>9.4204977900000006</v>
      </c>
      <c r="E25" s="270">
        <f>SUM(E26:E27)</f>
        <v>19.479316990000001</v>
      </c>
      <c r="F25" s="270">
        <f>SUM(F26:F27)</f>
        <v>17.415309990000001</v>
      </c>
      <c r="G25" s="53">
        <f>F25/E25</f>
        <v>0.89404110005193771</v>
      </c>
    </row>
    <row r="26" spans="2:11" x14ac:dyDescent="0.25">
      <c r="B26" s="239"/>
      <c r="C26" s="240" t="s">
        <v>540</v>
      </c>
      <c r="D26" s="271">
        <v>0</v>
      </c>
      <c r="E26" s="272">
        <v>0</v>
      </c>
      <c r="F26" s="272">
        <v>0</v>
      </c>
      <c r="G26" s="48">
        <v>0</v>
      </c>
    </row>
    <row r="27" spans="2:11" ht="15.75" thickBot="1" x14ac:dyDescent="0.3">
      <c r="B27" s="14"/>
      <c r="C27" s="55" t="s">
        <v>541</v>
      </c>
      <c r="D27" s="271">
        <v>9.4204977900000006</v>
      </c>
      <c r="E27" s="272">
        <v>19.479316990000001</v>
      </c>
      <c r="F27" s="272">
        <v>17.415309990000001</v>
      </c>
      <c r="G27" s="487">
        <f>F27/E27</f>
        <v>0.89404110005193771</v>
      </c>
      <c r="I27" s="637"/>
      <c r="J27" s="1"/>
      <c r="K27" s="1"/>
    </row>
    <row r="28" spans="2:11" x14ac:dyDescent="0.25">
      <c r="B28" s="193" t="s">
        <v>445</v>
      </c>
      <c r="C28" s="227" t="s">
        <v>446</v>
      </c>
      <c r="D28" s="481">
        <f>SUM(D29:D30)</f>
        <v>18.760379999999998</v>
      </c>
      <c r="E28" s="482">
        <f>SUM(E29:E30)</f>
        <v>24.819772369999999</v>
      </c>
      <c r="F28" s="483">
        <f>SUM(F29:F30)</f>
        <v>19.714222849999999</v>
      </c>
      <c r="G28" s="486">
        <f t="shared" ref="G28:G29" si="3">F28/E28</f>
        <v>0.79429507072469574</v>
      </c>
      <c r="H28" s="96"/>
      <c r="I28" s="96"/>
      <c r="J28" s="96"/>
    </row>
    <row r="29" spans="2:11" x14ac:dyDescent="0.25">
      <c r="B29" s="230"/>
      <c r="C29" s="231" t="s">
        <v>540</v>
      </c>
      <c r="D29" s="484">
        <f t="shared" ref="D29:F29" si="4">D32+D35</f>
        <v>18.760379999999998</v>
      </c>
      <c r="E29" s="485">
        <f t="shared" si="4"/>
        <v>24.819772369999999</v>
      </c>
      <c r="F29" s="485">
        <f t="shared" si="4"/>
        <v>19.714222849999999</v>
      </c>
      <c r="G29" s="307">
        <f t="shared" si="3"/>
        <v>0.79429507072469574</v>
      </c>
      <c r="I29" s="775"/>
      <c r="J29" s="775"/>
      <c r="K29" s="775"/>
    </row>
    <row r="30" spans="2:11" x14ac:dyDescent="0.25">
      <c r="B30" s="230"/>
      <c r="C30" s="231" t="s">
        <v>541</v>
      </c>
      <c r="D30" s="484">
        <f t="shared" ref="D30:F30" si="5">D33+D36</f>
        <v>0</v>
      </c>
      <c r="E30" s="485">
        <f t="shared" si="5"/>
        <v>0</v>
      </c>
      <c r="F30" s="485">
        <f t="shared" si="5"/>
        <v>0</v>
      </c>
      <c r="G30" s="496">
        <f>G33+G36</f>
        <v>0</v>
      </c>
      <c r="I30" s="776"/>
      <c r="J30" s="776"/>
      <c r="K30" s="776"/>
    </row>
    <row r="31" spans="2:11" x14ac:dyDescent="0.25">
      <c r="B31" s="235"/>
      <c r="C31" s="236" t="s">
        <v>135</v>
      </c>
      <c r="D31" s="269">
        <f>SUM(D32:D33)</f>
        <v>1.58263</v>
      </c>
      <c r="E31" s="490">
        <f t="shared" ref="E31:F31" si="6">SUM(E32:E33)</f>
        <v>1.5821540999999999</v>
      </c>
      <c r="F31" s="490">
        <f t="shared" si="6"/>
        <v>1.5102683400000001</v>
      </c>
      <c r="G31" s="309">
        <f t="shared" ref="G31:G32" si="7">F31/E31</f>
        <v>0.95456462805993436</v>
      </c>
      <c r="I31" s="489"/>
    </row>
    <row r="32" spans="2:11" x14ac:dyDescent="0.25">
      <c r="B32" s="239"/>
      <c r="C32" s="240" t="s">
        <v>540</v>
      </c>
      <c r="D32" s="271">
        <v>1.58263</v>
      </c>
      <c r="E32" s="491">
        <v>1.5821540999999999</v>
      </c>
      <c r="F32" s="491">
        <v>1.5102683400000001</v>
      </c>
      <c r="G32" s="492">
        <f t="shared" si="7"/>
        <v>0.95456462805993436</v>
      </c>
      <c r="I32" s="489"/>
    </row>
    <row r="33" spans="2:11" x14ac:dyDescent="0.25">
      <c r="B33" s="239"/>
      <c r="C33" s="54" t="s">
        <v>541</v>
      </c>
      <c r="D33" s="271">
        <v>0</v>
      </c>
      <c r="E33" s="491">
        <v>0</v>
      </c>
      <c r="F33" s="491">
        <v>0</v>
      </c>
      <c r="G33" s="310">
        <v>0</v>
      </c>
    </row>
    <row r="34" spans="2:11" x14ac:dyDescent="0.25">
      <c r="B34" s="90"/>
      <c r="C34" s="236" t="s">
        <v>222</v>
      </c>
      <c r="D34" s="269">
        <f>SUM(D35:D36)</f>
        <v>17.17775</v>
      </c>
      <c r="E34" s="490">
        <f t="shared" ref="E34:F34" si="8">SUM(E35:E36)</f>
        <v>23.237618269999999</v>
      </c>
      <c r="F34" s="490">
        <f t="shared" si="8"/>
        <v>18.203954509999999</v>
      </c>
      <c r="G34" s="309">
        <f t="shared" ref="G34:G35" si="9">F34/E34</f>
        <v>0.78338297404177126</v>
      </c>
    </row>
    <row r="35" spans="2:11" x14ac:dyDescent="0.25">
      <c r="B35" s="239"/>
      <c r="C35" s="240" t="s">
        <v>540</v>
      </c>
      <c r="D35" s="271">
        <v>17.17775</v>
      </c>
      <c r="E35" s="491">
        <v>23.237618269999999</v>
      </c>
      <c r="F35" s="491">
        <v>18.203954509999999</v>
      </c>
      <c r="G35" s="492">
        <f t="shared" si="9"/>
        <v>0.78338297404177126</v>
      </c>
    </row>
    <row r="36" spans="2:11" ht="15.75" thickBot="1" x14ac:dyDescent="0.3">
      <c r="B36" s="14"/>
      <c r="C36" s="55" t="s">
        <v>541</v>
      </c>
      <c r="D36" s="494">
        <v>0</v>
      </c>
      <c r="E36" s="274">
        <v>0</v>
      </c>
      <c r="F36" s="274">
        <v>0</v>
      </c>
      <c r="G36" s="495">
        <v>0</v>
      </c>
    </row>
    <row r="37" spans="2:11" x14ac:dyDescent="0.25">
      <c r="B37" s="193" t="s">
        <v>13</v>
      </c>
      <c r="C37" s="227" t="s">
        <v>14</v>
      </c>
      <c r="D37" s="481">
        <f>SUM(D38:D39)</f>
        <v>497.24867096000003</v>
      </c>
      <c r="E37" s="482">
        <f>SUM(E38:E39)</f>
        <v>598.12732812000002</v>
      </c>
      <c r="F37" s="483">
        <f>SUM(F38:F39)</f>
        <v>492.52994283999999</v>
      </c>
      <c r="G37" s="486">
        <f t="shared" ref="G37:G44" si="10">F37/E37</f>
        <v>0.82345333457358028</v>
      </c>
      <c r="H37" s="96"/>
      <c r="I37" s="96"/>
      <c r="J37" s="96"/>
    </row>
    <row r="38" spans="2:11" x14ac:dyDescent="0.25">
      <c r="B38" s="230"/>
      <c r="C38" s="231" t="s">
        <v>540</v>
      </c>
      <c r="D38" s="484">
        <f t="shared" ref="D38:F38" si="11">D41+D44</f>
        <v>232.10148000000001</v>
      </c>
      <c r="E38" s="485">
        <f t="shared" si="11"/>
        <v>333.09613716000001</v>
      </c>
      <c r="F38" s="485">
        <f t="shared" si="11"/>
        <v>227.55875187999999</v>
      </c>
      <c r="G38" s="234">
        <f t="shared" si="10"/>
        <v>0.683162386151281</v>
      </c>
      <c r="I38" s="775"/>
      <c r="J38" s="775"/>
      <c r="K38" s="775"/>
    </row>
    <row r="39" spans="2:11" x14ac:dyDescent="0.25">
      <c r="B39" s="230"/>
      <c r="C39" s="231" t="s">
        <v>541</v>
      </c>
      <c r="D39" s="484">
        <f t="shared" ref="D39:F39" si="12">D42+D45</f>
        <v>265.14719095999999</v>
      </c>
      <c r="E39" s="485">
        <f t="shared" si="12"/>
        <v>265.03119096</v>
      </c>
      <c r="F39" s="485">
        <f t="shared" si="12"/>
        <v>264.97119096</v>
      </c>
      <c r="G39" s="234">
        <f t="shared" si="10"/>
        <v>0.99977361155197364</v>
      </c>
      <c r="I39" s="776"/>
      <c r="J39" s="776"/>
      <c r="K39" s="776"/>
    </row>
    <row r="40" spans="2:11" x14ac:dyDescent="0.25">
      <c r="B40" s="235"/>
      <c r="C40" s="236" t="s">
        <v>135</v>
      </c>
      <c r="D40" s="269">
        <f>SUM(D41:D42)</f>
        <v>301.48027095999998</v>
      </c>
      <c r="E40" s="270">
        <f>SUM(E41:E42)</f>
        <v>353.23819780000002</v>
      </c>
      <c r="F40" s="270">
        <f>SUM(F41:F42)</f>
        <v>318.06536934000002</v>
      </c>
      <c r="G40" s="53">
        <f t="shared" si="10"/>
        <v>0.90042744901582106</v>
      </c>
      <c r="I40" s="489"/>
    </row>
    <row r="41" spans="2:11" x14ac:dyDescent="0.25">
      <c r="B41" s="239"/>
      <c r="C41" s="240" t="s">
        <v>540</v>
      </c>
      <c r="D41" s="271">
        <v>36.333080000000002</v>
      </c>
      <c r="E41" s="272">
        <v>88.207006840000005</v>
      </c>
      <c r="F41" s="272">
        <v>53.094178380000002</v>
      </c>
      <c r="G41" s="487">
        <f t="shared" si="10"/>
        <v>0.60192699290100971</v>
      </c>
      <c r="I41" s="489"/>
    </row>
    <row r="42" spans="2:11" x14ac:dyDescent="0.25">
      <c r="B42" s="239"/>
      <c r="C42" s="54" t="s">
        <v>541</v>
      </c>
      <c r="D42" s="271">
        <v>265.14719095999999</v>
      </c>
      <c r="E42" s="272">
        <v>265.03119096</v>
      </c>
      <c r="F42" s="272">
        <v>264.97119096</v>
      </c>
      <c r="G42" s="487">
        <f t="shared" si="10"/>
        <v>0.99977361155197364</v>
      </c>
    </row>
    <row r="43" spans="2:11" x14ac:dyDescent="0.25">
      <c r="B43" s="90"/>
      <c r="C43" s="236" t="s">
        <v>222</v>
      </c>
      <c r="D43" s="269">
        <f>SUM(D44:D45)</f>
        <v>195.76840000000001</v>
      </c>
      <c r="E43" s="270">
        <f>SUM(E44:E45)</f>
        <v>244.88913031999999</v>
      </c>
      <c r="F43" s="270">
        <f>SUM(F44:F45)</f>
        <v>174.4645735</v>
      </c>
      <c r="G43" s="53">
        <f t="shared" si="10"/>
        <v>0.71242269214654297</v>
      </c>
    </row>
    <row r="44" spans="2:11" x14ac:dyDescent="0.25">
      <c r="B44" s="239"/>
      <c r="C44" s="240" t="s">
        <v>540</v>
      </c>
      <c r="D44" s="271">
        <v>195.76840000000001</v>
      </c>
      <c r="E44" s="272">
        <v>244.88913031999999</v>
      </c>
      <c r="F44" s="272">
        <v>174.4645735</v>
      </c>
      <c r="G44" s="487">
        <f t="shared" si="10"/>
        <v>0.71242269214654297</v>
      </c>
    </row>
    <row r="45" spans="2:11" ht="15.75" thickBot="1" x14ac:dyDescent="0.3">
      <c r="B45" s="14"/>
      <c r="C45" s="55" t="s">
        <v>541</v>
      </c>
      <c r="D45" s="271">
        <v>0</v>
      </c>
      <c r="E45" s="272">
        <v>0</v>
      </c>
      <c r="F45" s="272">
        <v>0</v>
      </c>
      <c r="G45" s="48">
        <v>0</v>
      </c>
    </row>
    <row r="46" spans="2:11" x14ac:dyDescent="0.25">
      <c r="B46" s="193" t="s">
        <v>15</v>
      </c>
      <c r="C46" s="227" t="s">
        <v>37</v>
      </c>
      <c r="D46" s="481">
        <f>SUM(D47:D48)</f>
        <v>21.363779999999998</v>
      </c>
      <c r="E46" s="482">
        <f>SUM(E47:E48)</f>
        <v>28.70886698</v>
      </c>
      <c r="F46" s="483">
        <f>SUM(F47:F48)</f>
        <v>19.281171950000001</v>
      </c>
      <c r="G46" s="486">
        <f>F46/E46</f>
        <v>0.6716103412730362</v>
      </c>
    </row>
    <row r="47" spans="2:11" x14ac:dyDescent="0.25">
      <c r="B47" s="230"/>
      <c r="C47" s="231" t="s">
        <v>540</v>
      </c>
      <c r="D47" s="484">
        <f t="shared" ref="D47:F48" si="13">D50+D53</f>
        <v>21.363779999999998</v>
      </c>
      <c r="E47" s="485">
        <f t="shared" si="13"/>
        <v>28.70886698</v>
      </c>
      <c r="F47" s="485">
        <f t="shared" si="13"/>
        <v>19.281171950000001</v>
      </c>
      <c r="G47" s="307">
        <f>F47/E47</f>
        <v>0.6716103412730362</v>
      </c>
      <c r="I47" s="3"/>
      <c r="J47" s="3"/>
      <c r="K47" s="3"/>
    </row>
    <row r="48" spans="2:11" x14ac:dyDescent="0.25">
      <c r="B48" s="230"/>
      <c r="C48" s="231" t="s">
        <v>541</v>
      </c>
      <c r="D48" s="484">
        <f t="shared" si="13"/>
        <v>0</v>
      </c>
      <c r="E48" s="485">
        <f t="shared" si="13"/>
        <v>0</v>
      </c>
      <c r="F48" s="485">
        <f t="shared" si="13"/>
        <v>0</v>
      </c>
      <c r="G48" s="496">
        <v>0</v>
      </c>
      <c r="I48" s="3"/>
      <c r="J48" s="3"/>
      <c r="K48" s="3"/>
    </row>
    <row r="49" spans="2:11" x14ac:dyDescent="0.25">
      <c r="B49" s="235"/>
      <c r="C49" s="236" t="s">
        <v>135</v>
      </c>
      <c r="D49" s="269">
        <f>SUM(D50:D51)</f>
        <v>14.851760000000001</v>
      </c>
      <c r="E49" s="490">
        <f>SUM(E50:E51)</f>
        <v>21.86463513</v>
      </c>
      <c r="F49" s="490">
        <f>SUM(F50:F51)</f>
        <v>13.016576069999999</v>
      </c>
      <c r="G49" s="309">
        <f>F49/E49</f>
        <v>0.59532555620561134</v>
      </c>
    </row>
    <row r="50" spans="2:11" x14ac:dyDescent="0.25">
      <c r="B50" s="239"/>
      <c r="C50" s="240" t="s">
        <v>540</v>
      </c>
      <c r="D50" s="271">
        <v>14.851760000000001</v>
      </c>
      <c r="E50" s="491">
        <v>21.86463513</v>
      </c>
      <c r="F50" s="491">
        <v>13.016576069999999</v>
      </c>
      <c r="G50" s="492">
        <f>F50/E50</f>
        <v>0.59532555620561134</v>
      </c>
    </row>
    <row r="51" spans="2:11" x14ac:dyDescent="0.25">
      <c r="B51" s="239"/>
      <c r="C51" s="54" t="s">
        <v>541</v>
      </c>
      <c r="D51" s="271">
        <v>0</v>
      </c>
      <c r="E51" s="491">
        <v>0</v>
      </c>
      <c r="F51" s="491">
        <v>0</v>
      </c>
      <c r="G51" s="310">
        <v>0</v>
      </c>
    </row>
    <row r="52" spans="2:11" x14ac:dyDescent="0.25">
      <c r="B52" s="90"/>
      <c r="C52" s="236" t="s">
        <v>222</v>
      </c>
      <c r="D52" s="269">
        <f>SUM(D53:D54)</f>
        <v>6.5120199999999997</v>
      </c>
      <c r="E52" s="490">
        <f>SUM(E53:E54)</f>
        <v>6.8442318499999999</v>
      </c>
      <c r="F52" s="490">
        <f>SUM(F53:F54)</f>
        <v>6.2645958799999999</v>
      </c>
      <c r="G52" s="309">
        <f>F52/E52</f>
        <v>0.91531029592458946</v>
      </c>
    </row>
    <row r="53" spans="2:11" x14ac:dyDescent="0.25">
      <c r="B53" s="239"/>
      <c r="C53" s="240" t="s">
        <v>540</v>
      </c>
      <c r="D53" s="271">
        <v>6.5120199999999997</v>
      </c>
      <c r="E53" s="491">
        <v>6.8442318499999999</v>
      </c>
      <c r="F53" s="491">
        <v>6.2645958799999999</v>
      </c>
      <c r="G53" s="492">
        <f>F53/E53</f>
        <v>0.91531029592458946</v>
      </c>
    </row>
    <row r="54" spans="2:11" ht="15.75" thickBot="1" x14ac:dyDescent="0.3">
      <c r="B54" s="14"/>
      <c r="C54" s="55" t="s">
        <v>541</v>
      </c>
      <c r="D54" s="494">
        <v>0</v>
      </c>
      <c r="E54" s="274">
        <v>0</v>
      </c>
      <c r="F54" s="274">
        <v>0</v>
      </c>
      <c r="G54" s="495">
        <v>0</v>
      </c>
    </row>
    <row r="55" spans="2:11" x14ac:dyDescent="0.25">
      <c r="B55" s="193" t="s">
        <v>30</v>
      </c>
      <c r="C55" s="227" t="s">
        <v>41</v>
      </c>
      <c r="D55" s="481">
        <v>5.0000000000000001E-3</v>
      </c>
      <c r="E55" s="482">
        <v>5.0000000000000001E-3</v>
      </c>
      <c r="F55" s="483">
        <v>3.7499999999999999E-3</v>
      </c>
      <c r="G55" s="486">
        <f>F55/E55</f>
        <v>0.75</v>
      </c>
    </row>
    <row r="56" spans="2:11" x14ac:dyDescent="0.25">
      <c r="B56" s="230"/>
      <c r="C56" s="231" t="s">
        <v>540</v>
      </c>
      <c r="D56" s="484">
        <f>D59+D62</f>
        <v>0</v>
      </c>
      <c r="E56" s="485">
        <f t="shared" ref="E56:F57" si="14">E59+E62</f>
        <v>0</v>
      </c>
      <c r="F56" s="485">
        <f t="shared" si="14"/>
        <v>0</v>
      </c>
      <c r="G56" s="496">
        <v>0</v>
      </c>
    </row>
    <row r="57" spans="2:11" x14ac:dyDescent="0.25">
      <c r="B57" s="230"/>
      <c r="C57" s="231" t="s">
        <v>541</v>
      </c>
      <c r="D57" s="484">
        <f>D60+D63</f>
        <v>5.0000000000000001E-3</v>
      </c>
      <c r="E57" s="485">
        <f t="shared" si="14"/>
        <v>5.0000000000000001E-3</v>
      </c>
      <c r="F57" s="485">
        <f t="shared" si="14"/>
        <v>1.25E-3</v>
      </c>
      <c r="G57" s="307">
        <f>F57/E57</f>
        <v>0.25</v>
      </c>
    </row>
    <row r="58" spans="2:11" x14ac:dyDescent="0.25">
      <c r="B58" s="235"/>
      <c r="C58" s="236" t="s">
        <v>135</v>
      </c>
      <c r="D58" s="269">
        <f>SUM(D59:D60)</f>
        <v>5.0000000000000001E-3</v>
      </c>
      <c r="E58" s="490">
        <f t="shared" ref="E58:F58" si="15">SUM(E59:E60)</f>
        <v>5.0000000000000001E-3</v>
      </c>
      <c r="F58" s="490">
        <f t="shared" si="15"/>
        <v>1.25E-3</v>
      </c>
      <c r="G58" s="309">
        <f>F58/E58</f>
        <v>0.25</v>
      </c>
    </row>
    <row r="59" spans="2:11" x14ac:dyDescent="0.25">
      <c r="B59" s="239"/>
      <c r="C59" s="240" t="s">
        <v>540</v>
      </c>
      <c r="D59" s="271">
        <v>0</v>
      </c>
      <c r="E59" s="491">
        <v>0</v>
      </c>
      <c r="F59" s="491">
        <v>0</v>
      </c>
      <c r="G59" s="310">
        <v>0</v>
      </c>
    </row>
    <row r="60" spans="2:11" x14ac:dyDescent="0.25">
      <c r="B60" s="239"/>
      <c r="C60" s="54" t="s">
        <v>541</v>
      </c>
      <c r="D60" s="271">
        <v>5.0000000000000001E-3</v>
      </c>
      <c r="E60" s="491">
        <v>5.0000000000000001E-3</v>
      </c>
      <c r="F60" s="491">
        <v>1.25E-3</v>
      </c>
      <c r="G60" s="492">
        <f>F60/E60</f>
        <v>0.25</v>
      </c>
    </row>
    <row r="61" spans="2:11" x14ac:dyDescent="0.25">
      <c r="B61" s="90"/>
      <c r="C61" s="236" t="s">
        <v>222</v>
      </c>
      <c r="D61" s="269">
        <f>SUM(D62:D63)</f>
        <v>0</v>
      </c>
      <c r="E61" s="490">
        <f t="shared" ref="E61:G61" si="16">SUM(E62:E63)</f>
        <v>0</v>
      </c>
      <c r="F61" s="490">
        <f t="shared" si="16"/>
        <v>0</v>
      </c>
      <c r="G61" s="309">
        <f t="shared" si="16"/>
        <v>0</v>
      </c>
    </row>
    <row r="62" spans="2:11" x14ac:dyDescent="0.25">
      <c r="B62" s="239"/>
      <c r="C62" s="240" t="s">
        <v>540</v>
      </c>
      <c r="D62" s="271">
        <v>0</v>
      </c>
      <c r="E62" s="491">
        <v>0</v>
      </c>
      <c r="F62" s="491">
        <v>0</v>
      </c>
      <c r="G62" s="310">
        <v>0</v>
      </c>
    </row>
    <row r="63" spans="2:11" ht="15.75" thickBot="1" x14ac:dyDescent="0.3">
      <c r="B63" s="14"/>
      <c r="C63" s="55" t="s">
        <v>541</v>
      </c>
      <c r="D63" s="494">
        <v>0</v>
      </c>
      <c r="E63" s="274">
        <v>0</v>
      </c>
      <c r="F63" s="274">
        <v>0</v>
      </c>
      <c r="G63" s="495">
        <v>0</v>
      </c>
    </row>
    <row r="64" spans="2:11" x14ac:dyDescent="0.25">
      <c r="B64" s="193" t="s">
        <v>73</v>
      </c>
      <c r="C64" s="227" t="s">
        <v>448</v>
      </c>
      <c r="D64" s="481">
        <f>SUM(D65:D66)</f>
        <v>36.928100000000001</v>
      </c>
      <c r="E64" s="482">
        <f>SUM(E65:E66)</f>
        <v>46.134903580000007</v>
      </c>
      <c r="F64" s="483">
        <f>SUM(F65:F66)</f>
        <v>24.085087110000003</v>
      </c>
      <c r="G64" s="486">
        <f t="shared" ref="G64:G72" si="17">F64/E64</f>
        <v>0.52205781829012332</v>
      </c>
      <c r="I64" s="96"/>
      <c r="J64" s="96"/>
      <c r="K64" s="96"/>
    </row>
    <row r="65" spans="2:11" x14ac:dyDescent="0.25">
      <c r="B65" s="230"/>
      <c r="C65" s="231" t="s">
        <v>540</v>
      </c>
      <c r="D65" s="484">
        <f t="shared" ref="D65:F65" si="18">D68+D71</f>
        <v>34.849179999999997</v>
      </c>
      <c r="E65" s="485">
        <f t="shared" si="18"/>
        <v>44.037819140000003</v>
      </c>
      <c r="F65" s="485">
        <f t="shared" si="18"/>
        <v>22.008389110000003</v>
      </c>
      <c r="G65" s="307">
        <f t="shared" si="17"/>
        <v>0.49976110397368784</v>
      </c>
      <c r="I65" s="777"/>
      <c r="J65" s="777"/>
      <c r="K65" s="777"/>
    </row>
    <row r="66" spans="2:11" x14ac:dyDescent="0.25">
      <c r="B66" s="230"/>
      <c r="C66" s="231" t="s">
        <v>541</v>
      </c>
      <c r="D66" s="484">
        <f t="shared" ref="D66:F66" si="19">D69+D72</f>
        <v>2.0789200000000001</v>
      </c>
      <c r="E66" s="485">
        <f t="shared" si="19"/>
        <v>2.0970844400000002</v>
      </c>
      <c r="F66" s="485">
        <f t="shared" si="19"/>
        <v>2.0766979999999999</v>
      </c>
      <c r="G66" s="307">
        <f t="shared" si="17"/>
        <v>0.99027867471087605</v>
      </c>
      <c r="I66" s="489"/>
      <c r="J66" s="489"/>
      <c r="K66" s="489"/>
    </row>
    <row r="67" spans="2:11" x14ac:dyDescent="0.25">
      <c r="B67" s="235"/>
      <c r="C67" s="236" t="s">
        <v>135</v>
      </c>
      <c r="D67" s="269">
        <f>SUM(D68:D69)</f>
        <v>35.90363</v>
      </c>
      <c r="E67" s="490">
        <f>SUM(E68:E69)</f>
        <v>44.075291180000001</v>
      </c>
      <c r="F67" s="490">
        <f>SUM(F68:F69)</f>
        <v>22.386603010000002</v>
      </c>
      <c r="G67" s="309">
        <f t="shared" si="17"/>
        <v>0.50791730265773827</v>
      </c>
      <c r="I67" s="488"/>
      <c r="J67" s="1"/>
      <c r="K67" s="1"/>
    </row>
    <row r="68" spans="2:11" x14ac:dyDescent="0.25">
      <c r="B68" s="239"/>
      <c r="C68" s="240" t="s">
        <v>540</v>
      </c>
      <c r="D68" s="271">
        <v>33.844709999999999</v>
      </c>
      <c r="E68" s="660">
        <v>41.998206740000001</v>
      </c>
      <c r="F68" s="491">
        <v>20.309905010000001</v>
      </c>
      <c r="G68" s="492">
        <f t="shared" si="17"/>
        <v>0.48358981457787836</v>
      </c>
      <c r="I68" s="489"/>
    </row>
    <row r="69" spans="2:11" x14ac:dyDescent="0.25">
      <c r="B69" s="239"/>
      <c r="C69" s="54" t="s">
        <v>541</v>
      </c>
      <c r="D69" s="271">
        <v>2.0589200000000001</v>
      </c>
      <c r="E69" s="491">
        <v>2.0770844400000001</v>
      </c>
      <c r="F69" s="491">
        <v>2.0766979999999999</v>
      </c>
      <c r="G69" s="492">
        <f t="shared" si="17"/>
        <v>0.99981395075108248</v>
      </c>
      <c r="I69" s="489"/>
    </row>
    <row r="70" spans="2:11" x14ac:dyDescent="0.25">
      <c r="B70" s="90"/>
      <c r="C70" s="236" t="s">
        <v>222</v>
      </c>
      <c r="D70" s="269">
        <f>SUM(D71:D72)</f>
        <v>1.02447</v>
      </c>
      <c r="E70" s="490">
        <f>SUM(E71:E72)</f>
        <v>2.0596124000000002</v>
      </c>
      <c r="F70" s="490">
        <f>SUM(F71:F72)</f>
        <v>1.6984840999999999</v>
      </c>
      <c r="G70" s="309">
        <f t="shared" si="17"/>
        <v>0.82466200922076394</v>
      </c>
    </row>
    <row r="71" spans="2:11" x14ac:dyDescent="0.25">
      <c r="B71" s="239"/>
      <c r="C71" s="240" t="s">
        <v>540</v>
      </c>
      <c r="D71" s="271">
        <v>1.00447</v>
      </c>
      <c r="E71" s="660">
        <v>2.0396124000000002</v>
      </c>
      <c r="F71" s="491">
        <v>1.6984840999999999</v>
      </c>
      <c r="G71" s="492">
        <f t="shared" si="17"/>
        <v>0.83274846730682739</v>
      </c>
    </row>
    <row r="72" spans="2:11" ht="15.75" thickBot="1" x14ac:dyDescent="0.3">
      <c r="B72" s="14"/>
      <c r="C72" s="55" t="s">
        <v>541</v>
      </c>
      <c r="D72" s="494">
        <v>0.02</v>
      </c>
      <c r="E72" s="274">
        <v>0.02</v>
      </c>
      <c r="F72" s="274">
        <v>0</v>
      </c>
      <c r="G72" s="497">
        <f t="shared" si="17"/>
        <v>0</v>
      </c>
    </row>
    <row r="73" spans="2:11" x14ac:dyDescent="0.25">
      <c r="B73" s="193" t="s">
        <v>74</v>
      </c>
      <c r="C73" s="227" t="s">
        <v>449</v>
      </c>
      <c r="D73" s="481">
        <f>SUM(D74:D75)</f>
        <v>72.879739999999998</v>
      </c>
      <c r="E73" s="482">
        <f t="shared" ref="E73:F73" si="20">SUM(E74:E75)</f>
        <v>67.077703460000009</v>
      </c>
      <c r="F73" s="483">
        <f t="shared" si="20"/>
        <v>46.819709149999994</v>
      </c>
      <c r="G73" s="486">
        <f>F73/E73</f>
        <v>0.6979921305433433</v>
      </c>
      <c r="H73" s="96"/>
      <c r="I73" s="96"/>
      <c r="J73" s="96"/>
    </row>
    <row r="74" spans="2:11" x14ac:dyDescent="0.25">
      <c r="B74" s="230"/>
      <c r="C74" s="231" t="s">
        <v>540</v>
      </c>
      <c r="D74" s="484">
        <v>0</v>
      </c>
      <c r="E74" s="485">
        <v>0</v>
      </c>
      <c r="F74" s="485">
        <v>0</v>
      </c>
      <c r="G74" s="496">
        <v>0</v>
      </c>
    </row>
    <row r="75" spans="2:11" x14ac:dyDescent="0.25">
      <c r="B75" s="230"/>
      <c r="C75" s="231" t="s">
        <v>541</v>
      </c>
      <c r="D75" s="484">
        <f>D78+D81</f>
        <v>72.879739999999998</v>
      </c>
      <c r="E75" s="485">
        <f>E78+E81</f>
        <v>67.077703460000009</v>
      </c>
      <c r="F75" s="485">
        <f>F78+F81</f>
        <v>46.819709149999994</v>
      </c>
      <c r="G75" s="307">
        <f>F75/E75</f>
        <v>0.6979921305433433</v>
      </c>
    </row>
    <row r="76" spans="2:11" x14ac:dyDescent="0.25">
      <c r="B76" s="235"/>
      <c r="C76" s="236" t="s">
        <v>135</v>
      </c>
      <c r="D76" s="269">
        <v>21.046939999999999</v>
      </c>
      <c r="E76" s="490">
        <v>50.728870689999994</v>
      </c>
      <c r="F76" s="490">
        <v>34.259518970000002</v>
      </c>
      <c r="G76" s="309">
        <v>0.67534558731569516</v>
      </c>
    </row>
    <row r="77" spans="2:11" x14ac:dyDescent="0.25">
      <c r="B77" s="239"/>
      <c r="C77" s="240" t="s">
        <v>540</v>
      </c>
      <c r="D77" s="271">
        <v>0</v>
      </c>
      <c r="E77" s="491">
        <v>0</v>
      </c>
      <c r="F77" s="491">
        <v>0</v>
      </c>
      <c r="G77" s="310">
        <v>0</v>
      </c>
    </row>
    <row r="78" spans="2:11" x14ac:dyDescent="0.25">
      <c r="B78" s="239"/>
      <c r="C78" s="54" t="s">
        <v>541</v>
      </c>
      <c r="D78" s="271">
        <v>63.046939999999999</v>
      </c>
      <c r="E78" s="272">
        <v>48.886907350000001</v>
      </c>
      <c r="F78" s="272">
        <v>40.062928569999997</v>
      </c>
      <c r="G78" s="492">
        <f>F78/E78</f>
        <v>0.81950220911243621</v>
      </c>
    </row>
    <row r="79" spans="2:11" x14ac:dyDescent="0.25">
      <c r="B79" s="90"/>
      <c r="C79" s="236" t="s">
        <v>222</v>
      </c>
      <c r="D79" s="269">
        <v>9.9327999999999985</v>
      </c>
      <c r="E79" s="490">
        <v>7.0327999999999999</v>
      </c>
      <c r="F79" s="490">
        <v>6.9286287900000003</v>
      </c>
      <c r="G79" s="309">
        <f>F79/E79</f>
        <v>0.98518780428847685</v>
      </c>
    </row>
    <row r="80" spans="2:11" x14ac:dyDescent="0.25">
      <c r="B80" s="239"/>
      <c r="C80" s="240" t="s">
        <v>540</v>
      </c>
      <c r="D80" s="271">
        <v>0</v>
      </c>
      <c r="E80" s="491">
        <v>0</v>
      </c>
      <c r="F80" s="491">
        <v>0</v>
      </c>
      <c r="G80" s="310">
        <v>0</v>
      </c>
    </row>
    <row r="81" spans="2:12" ht="15.75" thickBot="1" x14ac:dyDescent="0.3">
      <c r="B81" s="14"/>
      <c r="C81" s="55" t="s">
        <v>541</v>
      </c>
      <c r="D81" s="271">
        <v>9.8328000000000007</v>
      </c>
      <c r="E81" s="491">
        <v>18.190796110000001</v>
      </c>
      <c r="F81" s="491">
        <v>6.75678058</v>
      </c>
      <c r="G81" s="492">
        <f>F81/E81</f>
        <v>0.37143952024648358</v>
      </c>
    </row>
    <row r="82" spans="2:12" x14ac:dyDescent="0.25">
      <c r="B82" s="193" t="s">
        <v>31</v>
      </c>
      <c r="C82" s="227" t="s">
        <v>239</v>
      </c>
      <c r="D82" s="481">
        <f>SUM(D83:D84)</f>
        <v>0.64724000000000004</v>
      </c>
      <c r="E82" s="482">
        <f t="shared" ref="E82:F82" si="21">SUM(E83:E84)</f>
        <v>1.8367821600000001</v>
      </c>
      <c r="F82" s="483">
        <f t="shared" si="21"/>
        <v>0.215</v>
      </c>
      <c r="G82" s="486">
        <f>F82/E82</f>
        <v>0.11705253060602461</v>
      </c>
    </row>
    <row r="83" spans="2:12" x14ac:dyDescent="0.25">
      <c r="B83" s="230"/>
      <c r="C83" s="231" t="s">
        <v>540</v>
      </c>
      <c r="D83" s="484">
        <f>D86+D89</f>
        <v>0</v>
      </c>
      <c r="E83" s="485">
        <f t="shared" ref="E83:F84" si="22">E86+E89</f>
        <v>0</v>
      </c>
      <c r="F83" s="485">
        <f t="shared" si="22"/>
        <v>0</v>
      </c>
      <c r="G83" s="496">
        <v>0</v>
      </c>
    </row>
    <row r="84" spans="2:12" x14ac:dyDescent="0.25">
      <c r="B84" s="230"/>
      <c r="C84" s="231" t="s">
        <v>541</v>
      </c>
      <c r="D84" s="484">
        <f>D87+D90</f>
        <v>0.64724000000000004</v>
      </c>
      <c r="E84" s="485">
        <f t="shared" si="22"/>
        <v>1.8367821600000001</v>
      </c>
      <c r="F84" s="485">
        <f t="shared" si="22"/>
        <v>0.215</v>
      </c>
      <c r="G84" s="234">
        <f>F84/E84</f>
        <v>0.11705253060602461</v>
      </c>
    </row>
    <row r="85" spans="2:12" x14ac:dyDescent="0.25">
      <c r="B85" s="235"/>
      <c r="C85" s="236" t="s">
        <v>135</v>
      </c>
      <c r="D85" s="269">
        <f>SUM(D86:D87)</f>
        <v>0</v>
      </c>
      <c r="E85" s="490">
        <f t="shared" ref="E85:F85" si="23">SUM(E86:E87)</f>
        <v>0</v>
      </c>
      <c r="F85" s="490">
        <f t="shared" si="23"/>
        <v>0</v>
      </c>
      <c r="G85" s="493">
        <v>0</v>
      </c>
    </row>
    <row r="86" spans="2:12" x14ac:dyDescent="0.25">
      <c r="B86" s="239"/>
      <c r="C86" s="240" t="s">
        <v>540</v>
      </c>
      <c r="D86" s="271">
        <v>0</v>
      </c>
      <c r="E86" s="491">
        <v>0</v>
      </c>
      <c r="F86" s="491">
        <v>0</v>
      </c>
      <c r="G86" s="310">
        <v>0</v>
      </c>
    </row>
    <row r="87" spans="2:12" x14ac:dyDescent="0.25">
      <c r="B87" s="239"/>
      <c r="C87" s="54" t="s">
        <v>541</v>
      </c>
      <c r="D87" s="271">
        <v>0</v>
      </c>
      <c r="E87" s="491">
        <v>0</v>
      </c>
      <c r="F87" s="491">
        <v>0</v>
      </c>
      <c r="G87" s="310">
        <v>0</v>
      </c>
    </row>
    <row r="88" spans="2:12" x14ac:dyDescent="0.25">
      <c r="B88" s="90"/>
      <c r="C88" s="236" t="s">
        <v>222</v>
      </c>
      <c r="D88" s="269">
        <f>SUM(D89:D90)</f>
        <v>0.64724000000000004</v>
      </c>
      <c r="E88" s="490">
        <f t="shared" ref="E88:F88" si="24">SUM(E89:E90)</f>
        <v>1.8367821600000001</v>
      </c>
      <c r="F88" s="490">
        <f t="shared" si="24"/>
        <v>0.215</v>
      </c>
      <c r="G88" s="309">
        <f>F88/E88</f>
        <v>0.11705253060602461</v>
      </c>
    </row>
    <row r="89" spans="2:12" x14ac:dyDescent="0.25">
      <c r="B89" s="239"/>
      <c r="C89" s="240" t="s">
        <v>540</v>
      </c>
      <c r="D89" s="271">
        <v>0</v>
      </c>
      <c r="E89" s="491">
        <v>0</v>
      </c>
      <c r="F89" s="491">
        <v>0</v>
      </c>
      <c r="G89" s="310">
        <v>0</v>
      </c>
    </row>
    <row r="90" spans="2:12" ht="15.75" thickBot="1" x14ac:dyDescent="0.3">
      <c r="B90" s="14"/>
      <c r="C90" s="55" t="s">
        <v>541</v>
      </c>
      <c r="D90" s="273">
        <v>0.64724000000000004</v>
      </c>
      <c r="E90" s="274">
        <v>1.8367821600000001</v>
      </c>
      <c r="F90" s="274">
        <v>0.215</v>
      </c>
      <c r="G90" s="492">
        <f t="shared" ref="G90:G97" si="25">F90/E90</f>
        <v>0.11705253060602461</v>
      </c>
    </row>
    <row r="91" spans="2:12" x14ac:dyDescent="0.25">
      <c r="B91" s="193" t="s">
        <v>75</v>
      </c>
      <c r="C91" s="227" t="s">
        <v>450</v>
      </c>
      <c r="D91" s="481">
        <f>SUM(D92:D93)</f>
        <v>6159.9104100000004</v>
      </c>
      <c r="E91" s="482">
        <f>SUM(E92:E93)</f>
        <v>9049.6263692899993</v>
      </c>
      <c r="F91" s="483">
        <f>SUM(F92:F93)</f>
        <v>7992.1081971600006</v>
      </c>
      <c r="G91" s="486">
        <f t="shared" si="25"/>
        <v>0.8831423388131584</v>
      </c>
      <c r="H91" s="96"/>
      <c r="I91" s="96"/>
      <c r="J91" s="96"/>
      <c r="K91" s="3"/>
    </row>
    <row r="92" spans="2:12" x14ac:dyDescent="0.25">
      <c r="B92" s="230"/>
      <c r="C92" s="231" t="s">
        <v>540</v>
      </c>
      <c r="D92" s="484">
        <f t="shared" ref="D92:F92" si="26">D95+D98</f>
        <v>4874.66014</v>
      </c>
      <c r="E92" s="485">
        <f t="shared" si="26"/>
        <v>8928.0958857799997</v>
      </c>
      <c r="F92" s="485">
        <f t="shared" si="26"/>
        <v>7902.2684427200002</v>
      </c>
      <c r="G92" s="234">
        <f t="shared" si="25"/>
        <v>0.88510120677647963</v>
      </c>
      <c r="I92" s="11"/>
      <c r="J92" s="11"/>
      <c r="K92" s="11"/>
      <c r="L92" s="11"/>
    </row>
    <row r="93" spans="2:12" x14ac:dyDescent="0.25">
      <c r="B93" s="230"/>
      <c r="C93" s="231" t="s">
        <v>541</v>
      </c>
      <c r="D93" s="484">
        <f t="shared" ref="D93:F93" si="27">D96+D99</f>
        <v>1285.25027</v>
      </c>
      <c r="E93" s="485">
        <f t="shared" si="27"/>
        <v>121.53048351</v>
      </c>
      <c r="F93" s="485">
        <f t="shared" si="27"/>
        <v>89.839754439999993</v>
      </c>
      <c r="G93" s="234">
        <f t="shared" si="25"/>
        <v>0.73923637794634156</v>
      </c>
    </row>
    <row r="94" spans="2:12" x14ac:dyDescent="0.25">
      <c r="B94" s="235"/>
      <c r="C94" s="236" t="s">
        <v>135</v>
      </c>
      <c r="D94" s="269">
        <f>SUM(D95:D96)</f>
        <v>6151.3335200000001</v>
      </c>
      <c r="E94" s="490">
        <f t="shared" ref="E94:F94" si="28">SUM(E95:E96)</f>
        <v>9043.3439067099989</v>
      </c>
      <c r="F94" s="490">
        <f t="shared" si="28"/>
        <v>7987.2483657700004</v>
      </c>
      <c r="G94" s="309">
        <f t="shared" si="25"/>
        <v>0.88321846964634454</v>
      </c>
    </row>
    <row r="95" spans="2:12" x14ac:dyDescent="0.25">
      <c r="B95" s="239"/>
      <c r="C95" s="240" t="s">
        <v>540</v>
      </c>
      <c r="D95" s="271">
        <v>4874.66014</v>
      </c>
      <c r="E95" s="272">
        <v>8928.0958857799997</v>
      </c>
      <c r="F95" s="272">
        <v>7902.2684427200002</v>
      </c>
      <c r="G95" s="492">
        <f t="shared" si="25"/>
        <v>0.88510120677647963</v>
      </c>
    </row>
    <row r="96" spans="2:12" x14ac:dyDescent="0.25">
      <c r="B96" s="239"/>
      <c r="C96" s="54" t="s">
        <v>541</v>
      </c>
      <c r="D96" s="271">
        <v>1276.67338</v>
      </c>
      <c r="E96" s="272">
        <v>115.24802093</v>
      </c>
      <c r="F96" s="272">
        <v>84.979923049999996</v>
      </c>
      <c r="G96" s="492">
        <f t="shared" si="25"/>
        <v>0.73736557351918075</v>
      </c>
      <c r="I96" s="1"/>
    </row>
    <row r="97" spans="2:11" x14ac:dyDescent="0.25">
      <c r="B97" s="90"/>
      <c r="C97" s="236" t="s">
        <v>222</v>
      </c>
      <c r="D97" s="269">
        <f>SUM(D98:D99)</f>
        <v>8.5768900000000006</v>
      </c>
      <c r="E97" s="490">
        <f>SUM(E98:E99)</f>
        <v>6.2824625799999998</v>
      </c>
      <c r="F97" s="490">
        <f>SUM(F98:F99)</f>
        <v>4.8598313900000001</v>
      </c>
      <c r="G97" s="309">
        <f t="shared" si="25"/>
        <v>0.77355516696129689</v>
      </c>
    </row>
    <row r="98" spans="2:11" x14ac:dyDescent="0.25">
      <c r="B98" s="239"/>
      <c r="C98" s="240" t="s">
        <v>540</v>
      </c>
      <c r="D98" s="271">
        <v>0</v>
      </c>
      <c r="E98" s="491">
        <v>0</v>
      </c>
      <c r="F98" s="491">
        <v>0</v>
      </c>
      <c r="G98" s="310">
        <v>0</v>
      </c>
    </row>
    <row r="99" spans="2:11" ht="15.75" thickBot="1" x14ac:dyDescent="0.3">
      <c r="B99" s="14"/>
      <c r="C99" s="55" t="s">
        <v>541</v>
      </c>
      <c r="D99" s="273">
        <v>8.5768900000000006</v>
      </c>
      <c r="E99" s="274">
        <v>6.2824625799999998</v>
      </c>
      <c r="F99" s="274">
        <v>4.8598313900000001</v>
      </c>
      <c r="G99" s="492">
        <f t="shared" ref="G99:G106" si="29">F99/E99</f>
        <v>0.77355516696129689</v>
      </c>
    </row>
    <row r="100" spans="2:11" x14ac:dyDescent="0.25">
      <c r="B100" s="193" t="s">
        <v>33</v>
      </c>
      <c r="C100" s="227" t="s">
        <v>76</v>
      </c>
      <c r="D100" s="481">
        <f>SUM(D101:D102)</f>
        <v>32.686874000000003</v>
      </c>
      <c r="E100" s="482">
        <f>SUM(E101:E102)</f>
        <v>94.804298250000002</v>
      </c>
      <c r="F100" s="483">
        <f>SUM(F101:F102)</f>
        <v>75.139909379999992</v>
      </c>
      <c r="G100" s="486">
        <f t="shared" si="29"/>
        <v>0.79257914215930592</v>
      </c>
      <c r="H100" s="96"/>
      <c r="I100" s="96"/>
      <c r="J100" s="96"/>
    </row>
    <row r="101" spans="2:11" x14ac:dyDescent="0.25">
      <c r="B101" s="230"/>
      <c r="C101" s="231" t="s">
        <v>540</v>
      </c>
      <c r="D101" s="484">
        <f>D104+D107</f>
        <v>0</v>
      </c>
      <c r="E101" s="485">
        <f t="shared" ref="E101:F102" si="30">E104+E107</f>
        <v>40</v>
      </c>
      <c r="F101" s="485">
        <f t="shared" si="30"/>
        <v>30.94409954</v>
      </c>
      <c r="G101" s="234">
        <f t="shared" si="29"/>
        <v>0.77360248850000002</v>
      </c>
      <c r="I101" s="1"/>
      <c r="J101" s="1"/>
      <c r="K101" s="1"/>
    </row>
    <row r="102" spans="2:11" x14ac:dyDescent="0.25">
      <c r="B102" s="230"/>
      <c r="C102" s="231" t="s">
        <v>541</v>
      </c>
      <c r="D102" s="484">
        <f>D105+D108</f>
        <v>32.686874000000003</v>
      </c>
      <c r="E102" s="485">
        <f t="shared" si="30"/>
        <v>54.804298250000002</v>
      </c>
      <c r="F102" s="485">
        <f t="shared" si="30"/>
        <v>44.195809839999995</v>
      </c>
      <c r="G102" s="234">
        <f t="shared" si="29"/>
        <v>0.80642962780752314</v>
      </c>
    </row>
    <row r="103" spans="2:11" x14ac:dyDescent="0.25">
      <c r="B103" s="235"/>
      <c r="C103" s="236" t="s">
        <v>135</v>
      </c>
      <c r="D103" s="269">
        <f>SUM(D104:D105)</f>
        <v>22.190480000000001</v>
      </c>
      <c r="E103" s="490">
        <f>SUM(E104:E105)</f>
        <v>60.98033169</v>
      </c>
      <c r="F103" s="490">
        <f>SUM(F104:F105)</f>
        <v>53.801951099999997</v>
      </c>
      <c r="G103" s="309">
        <f t="shared" si="29"/>
        <v>0.88228367424283516</v>
      </c>
    </row>
    <row r="104" spans="2:11" x14ac:dyDescent="0.25">
      <c r="B104" s="239"/>
      <c r="C104" s="240" t="s">
        <v>540</v>
      </c>
      <c r="D104" s="271">
        <v>0</v>
      </c>
      <c r="E104" s="491">
        <v>40</v>
      </c>
      <c r="F104" s="491">
        <v>30.94409954</v>
      </c>
      <c r="G104" s="492">
        <f t="shared" si="29"/>
        <v>0.77360248850000002</v>
      </c>
    </row>
    <row r="105" spans="2:11" x14ac:dyDescent="0.25">
      <c r="B105" s="239"/>
      <c r="C105" s="54" t="s">
        <v>541</v>
      </c>
      <c r="D105" s="271">
        <v>22.190480000000001</v>
      </c>
      <c r="E105" s="272">
        <v>20.98033169</v>
      </c>
      <c r="F105" s="272">
        <v>22.85785156</v>
      </c>
      <c r="G105" s="492">
        <f t="shared" si="29"/>
        <v>1.0894895227464347</v>
      </c>
    </row>
    <row r="106" spans="2:11" x14ac:dyDescent="0.25">
      <c r="B106" s="90"/>
      <c r="C106" s="236" t="s">
        <v>222</v>
      </c>
      <c r="D106" s="269">
        <f>SUM(D107:D108)</f>
        <v>10.496394</v>
      </c>
      <c r="E106" s="490">
        <f t="shared" ref="E106:F106" si="31">SUM(E107:E108)</f>
        <v>33.823966560000002</v>
      </c>
      <c r="F106" s="490">
        <f t="shared" si="31"/>
        <v>21.337958279999999</v>
      </c>
      <c r="G106" s="309">
        <f t="shared" si="29"/>
        <v>0.63085322184637349</v>
      </c>
    </row>
    <row r="107" spans="2:11" x14ac:dyDescent="0.25">
      <c r="B107" s="239"/>
      <c r="C107" s="240" t="s">
        <v>540</v>
      </c>
      <c r="D107" s="271">
        <v>0</v>
      </c>
      <c r="E107" s="491">
        <v>0</v>
      </c>
      <c r="F107" s="491">
        <v>0</v>
      </c>
      <c r="G107" s="310">
        <v>0</v>
      </c>
    </row>
    <row r="108" spans="2:11" ht="15.75" thickBot="1" x14ac:dyDescent="0.3">
      <c r="B108" s="14"/>
      <c r="C108" s="55" t="s">
        <v>541</v>
      </c>
      <c r="D108" s="273">
        <v>10.496394</v>
      </c>
      <c r="E108" s="274">
        <v>33.823966560000002</v>
      </c>
      <c r="F108" s="274">
        <v>21.337958279999999</v>
      </c>
      <c r="G108" s="492">
        <f>F108/E108</f>
        <v>0.63085322184637349</v>
      </c>
    </row>
    <row r="109" spans="2:11" x14ac:dyDescent="0.25">
      <c r="B109" s="193" t="s">
        <v>32</v>
      </c>
      <c r="C109" s="227" t="s">
        <v>240</v>
      </c>
      <c r="D109" s="481">
        <f>SUM(D110:D111)</f>
        <v>70.86238152</v>
      </c>
      <c r="E109" s="482">
        <f>SUM(E110:E111)</f>
        <v>100.06480336</v>
      </c>
      <c r="F109" s="483">
        <f>SUM(F110:F111)</f>
        <v>99.768015509999998</v>
      </c>
      <c r="G109" s="486">
        <f>F109/E109</f>
        <v>0.99703404353944258</v>
      </c>
      <c r="I109" s="96"/>
      <c r="J109" s="96"/>
      <c r="K109" s="96"/>
    </row>
    <row r="110" spans="2:11" x14ac:dyDescent="0.25">
      <c r="B110" s="230"/>
      <c r="C110" s="231" t="s">
        <v>540</v>
      </c>
      <c r="D110" s="484">
        <f>D113+D116</f>
        <v>0</v>
      </c>
      <c r="E110" s="485">
        <f t="shared" ref="E110:F111" si="32">E113+E116</f>
        <v>0</v>
      </c>
      <c r="F110" s="485">
        <f t="shared" si="32"/>
        <v>0</v>
      </c>
      <c r="G110" s="496">
        <v>0</v>
      </c>
      <c r="I110" s="1"/>
      <c r="J110" s="1"/>
      <c r="K110" s="1"/>
    </row>
    <row r="111" spans="2:11" x14ac:dyDescent="0.25">
      <c r="B111" s="230"/>
      <c r="C111" s="231" t="s">
        <v>541</v>
      </c>
      <c r="D111" s="484">
        <f>D114+D117</f>
        <v>70.86238152</v>
      </c>
      <c r="E111" s="485">
        <f t="shared" si="32"/>
        <v>100.06480336</v>
      </c>
      <c r="F111" s="485">
        <f t="shared" si="32"/>
        <v>99.768015509999998</v>
      </c>
      <c r="G111" s="234">
        <f>F111/E111</f>
        <v>0.99703404353944258</v>
      </c>
    </row>
    <row r="112" spans="2:11" x14ac:dyDescent="0.25">
      <c r="B112" s="235"/>
      <c r="C112" s="236" t="s">
        <v>135</v>
      </c>
      <c r="D112" s="269">
        <f>SUM(D113:D114)</f>
        <v>47.119489999999999</v>
      </c>
      <c r="E112" s="490">
        <f t="shared" ref="E112:F112" si="33">SUM(E113:E114)</f>
        <v>67.306569019999998</v>
      </c>
      <c r="F112" s="490">
        <f t="shared" si="33"/>
        <v>67.305889019999995</v>
      </c>
      <c r="G112" s="309">
        <f>F112/E112</f>
        <v>0.99998989697424923</v>
      </c>
    </row>
    <row r="113" spans="2:7" x14ac:dyDescent="0.25">
      <c r="B113" s="239"/>
      <c r="C113" s="240" t="s">
        <v>540</v>
      </c>
      <c r="D113" s="271">
        <v>0</v>
      </c>
      <c r="E113" s="491">
        <v>0</v>
      </c>
      <c r="F113" s="491">
        <v>0</v>
      </c>
      <c r="G113" s="310">
        <v>0</v>
      </c>
    </row>
    <row r="114" spans="2:7" x14ac:dyDescent="0.25">
      <c r="B114" s="239"/>
      <c r="C114" s="54" t="s">
        <v>541</v>
      </c>
      <c r="D114" s="271">
        <v>47.119489999999999</v>
      </c>
      <c r="E114" s="272">
        <v>67.306569019999998</v>
      </c>
      <c r="F114" s="272">
        <v>67.305889019999995</v>
      </c>
      <c r="G114" s="492">
        <f>F114/E114</f>
        <v>0.99998989697424923</v>
      </c>
    </row>
    <row r="115" spans="2:7" x14ac:dyDescent="0.25">
      <c r="B115" s="90"/>
      <c r="C115" s="236" t="s">
        <v>222</v>
      </c>
      <c r="D115" s="269">
        <f>SUM(D116:D117)</f>
        <v>23.742891520000001</v>
      </c>
      <c r="E115" s="490">
        <f t="shared" ref="E115:F115" si="34">SUM(E116:E117)</f>
        <v>32.758234340000001</v>
      </c>
      <c r="F115" s="490">
        <f t="shared" si="34"/>
        <v>32.462126490000003</v>
      </c>
      <c r="G115" s="309">
        <f>F115/E115</f>
        <v>0.99096081165649297</v>
      </c>
    </row>
    <row r="116" spans="2:7" x14ac:dyDescent="0.25">
      <c r="B116" s="239"/>
      <c r="C116" s="240" t="s">
        <v>540</v>
      </c>
      <c r="D116" s="271">
        <v>0</v>
      </c>
      <c r="E116" s="491">
        <v>0</v>
      </c>
      <c r="F116" s="491">
        <v>0</v>
      </c>
      <c r="G116" s="310">
        <v>0</v>
      </c>
    </row>
    <row r="117" spans="2:7" ht="15.75" thickBot="1" x14ac:dyDescent="0.3">
      <c r="B117" s="14"/>
      <c r="C117" s="55" t="s">
        <v>541</v>
      </c>
      <c r="D117" s="640">
        <v>23.742891520000001</v>
      </c>
      <c r="E117" s="641">
        <v>32.758234340000001</v>
      </c>
      <c r="F117" s="641">
        <v>32.462126490000003</v>
      </c>
      <c r="G117" s="492">
        <f>F117/E117</f>
        <v>0.99096081165649297</v>
      </c>
    </row>
    <row r="118" spans="2:7" x14ac:dyDescent="0.25">
      <c r="B118" s="193" t="s">
        <v>34</v>
      </c>
      <c r="C118" s="227" t="s">
        <v>451</v>
      </c>
      <c r="D118" s="481">
        <f>SUM(D119:D120)</f>
        <v>15.426</v>
      </c>
      <c r="E118" s="482">
        <f t="shared" ref="E118:F118" si="35">SUM(E119:E120)</f>
        <v>17.026</v>
      </c>
      <c r="F118" s="483">
        <f t="shared" si="35"/>
        <v>9.1564971899999996</v>
      </c>
      <c r="G118" s="486">
        <f>F118/E118</f>
        <v>0.53779497180782332</v>
      </c>
    </row>
    <row r="119" spans="2:7" x14ac:dyDescent="0.25">
      <c r="B119" s="230"/>
      <c r="C119" s="231" t="s">
        <v>540</v>
      </c>
      <c r="D119" s="484">
        <f>D122+D125</f>
        <v>0</v>
      </c>
      <c r="E119" s="485">
        <f t="shared" ref="E119:F120" si="36">E122+E125</f>
        <v>0</v>
      </c>
      <c r="F119" s="485">
        <f t="shared" si="36"/>
        <v>0</v>
      </c>
      <c r="G119" s="496">
        <v>0</v>
      </c>
    </row>
    <row r="120" spans="2:7" x14ac:dyDescent="0.25">
      <c r="B120" s="230"/>
      <c r="C120" s="231" t="s">
        <v>541</v>
      </c>
      <c r="D120" s="484">
        <f>D123+D126</f>
        <v>15.426</v>
      </c>
      <c r="E120" s="485">
        <f t="shared" si="36"/>
        <v>17.026</v>
      </c>
      <c r="F120" s="485">
        <f t="shared" si="36"/>
        <v>9.1564971899999996</v>
      </c>
      <c r="G120" s="234">
        <f>F120/E120</f>
        <v>0.53779497180782332</v>
      </c>
    </row>
    <row r="121" spans="2:7" x14ac:dyDescent="0.25">
      <c r="B121" s="235"/>
      <c r="C121" s="236" t="s">
        <v>135</v>
      </c>
      <c r="D121" s="269">
        <f>SUM(D122:D123)</f>
        <v>14.906000000000001</v>
      </c>
      <c r="E121" s="490">
        <f t="shared" ref="E121:F121" si="37">SUM(E122:E123)</f>
        <v>16.706</v>
      </c>
      <c r="F121" s="490">
        <f t="shared" si="37"/>
        <v>8.84037221</v>
      </c>
      <c r="G121" s="309">
        <f>F121/E121</f>
        <v>0.52917348317969592</v>
      </c>
    </row>
    <row r="122" spans="2:7" x14ac:dyDescent="0.25">
      <c r="B122" s="239"/>
      <c r="C122" s="240" t="s">
        <v>540</v>
      </c>
      <c r="D122" s="271">
        <v>0</v>
      </c>
      <c r="E122" s="491">
        <v>0</v>
      </c>
      <c r="F122" s="491">
        <v>0</v>
      </c>
      <c r="G122" s="310">
        <v>0</v>
      </c>
    </row>
    <row r="123" spans="2:7" x14ac:dyDescent="0.25">
      <c r="B123" s="239"/>
      <c r="C123" s="54" t="s">
        <v>541</v>
      </c>
      <c r="D123" s="271">
        <v>14.906000000000001</v>
      </c>
      <c r="E123" s="272">
        <v>16.706</v>
      </c>
      <c r="F123" s="272">
        <v>8.84037221</v>
      </c>
      <c r="G123" s="492">
        <f>F123/E123</f>
        <v>0.52917348317969592</v>
      </c>
    </row>
    <row r="124" spans="2:7" x14ac:dyDescent="0.25">
      <c r="B124" s="90"/>
      <c r="C124" s="236" t="s">
        <v>222</v>
      </c>
      <c r="D124" s="269">
        <f>SUM(D125:D126)</f>
        <v>0.52</v>
      </c>
      <c r="E124" s="490">
        <f t="shared" ref="E124:F124" si="38">SUM(E125:E126)</f>
        <v>0.32</v>
      </c>
      <c r="F124" s="490">
        <f t="shared" si="38"/>
        <v>0.31612498</v>
      </c>
      <c r="G124" s="309">
        <f>F124/E124</f>
        <v>0.98789056249999996</v>
      </c>
    </row>
    <row r="125" spans="2:7" x14ac:dyDescent="0.25">
      <c r="B125" s="239"/>
      <c r="C125" s="240" t="s">
        <v>540</v>
      </c>
      <c r="D125" s="271">
        <v>0</v>
      </c>
      <c r="E125" s="491">
        <v>0</v>
      </c>
      <c r="F125" s="491">
        <v>0</v>
      </c>
      <c r="G125" s="310">
        <v>0</v>
      </c>
    </row>
    <row r="126" spans="2:7" ht="15.75" thickBot="1" x14ac:dyDescent="0.3">
      <c r="B126" s="14"/>
      <c r="C126" s="55" t="s">
        <v>541</v>
      </c>
      <c r="D126" s="273">
        <v>0.52</v>
      </c>
      <c r="E126" s="274">
        <v>0.32</v>
      </c>
      <c r="F126" s="274">
        <v>0.31612498</v>
      </c>
      <c r="G126" s="492">
        <f>F126/E126</f>
        <v>0.98789056249999996</v>
      </c>
    </row>
    <row r="127" spans="2:7" x14ac:dyDescent="0.25">
      <c r="B127" s="193" t="s">
        <v>80</v>
      </c>
      <c r="C127" s="227" t="s">
        <v>452</v>
      </c>
      <c r="D127" s="481">
        <f>SUM(D128:D129)</f>
        <v>6.5000000000000002E-2</v>
      </c>
      <c r="E127" s="482">
        <f t="shared" ref="E127:F127" si="39">SUM(E128:E129)</f>
        <v>0.05</v>
      </c>
      <c r="F127" s="483">
        <f t="shared" si="39"/>
        <v>0.05</v>
      </c>
      <c r="G127" s="486">
        <v>0</v>
      </c>
    </row>
    <row r="128" spans="2:7" x14ac:dyDescent="0.25">
      <c r="B128" s="230"/>
      <c r="C128" s="231" t="s">
        <v>540</v>
      </c>
      <c r="D128" s="484">
        <f>D131+D134</f>
        <v>0</v>
      </c>
      <c r="E128" s="485">
        <f t="shared" ref="E128:F129" si="40">E131+E134</f>
        <v>0</v>
      </c>
      <c r="F128" s="485">
        <f t="shared" si="40"/>
        <v>0</v>
      </c>
      <c r="G128" s="496">
        <v>0</v>
      </c>
    </row>
    <row r="129" spans="2:14" x14ac:dyDescent="0.25">
      <c r="B129" s="230"/>
      <c r="C129" s="231" t="s">
        <v>541</v>
      </c>
      <c r="D129" s="484">
        <f>D132+D135</f>
        <v>6.5000000000000002E-2</v>
      </c>
      <c r="E129" s="485">
        <f t="shared" si="40"/>
        <v>0.05</v>
      </c>
      <c r="F129" s="485">
        <f t="shared" si="40"/>
        <v>0.05</v>
      </c>
      <c r="G129" s="234">
        <v>0</v>
      </c>
    </row>
    <row r="130" spans="2:14" x14ac:dyDescent="0.25">
      <c r="B130" s="235"/>
      <c r="C130" s="236" t="s">
        <v>135</v>
      </c>
      <c r="D130" s="269">
        <f>SUM(D131:D132)</f>
        <v>6.5000000000000002E-2</v>
      </c>
      <c r="E130" s="490">
        <f t="shared" ref="E130:F130" si="41">SUM(E131:E132)</f>
        <v>0.05</v>
      </c>
      <c r="F130" s="490">
        <f t="shared" si="41"/>
        <v>0.05</v>
      </c>
      <c r="G130" s="309">
        <v>0</v>
      </c>
    </row>
    <row r="131" spans="2:14" x14ac:dyDescent="0.25">
      <c r="B131" s="239"/>
      <c r="C131" s="240" t="s">
        <v>540</v>
      </c>
      <c r="D131" s="271">
        <v>0</v>
      </c>
      <c r="E131" s="491">
        <v>0</v>
      </c>
      <c r="F131" s="491">
        <v>0</v>
      </c>
      <c r="G131" s="310">
        <v>0</v>
      </c>
    </row>
    <row r="132" spans="2:14" x14ac:dyDescent="0.25">
      <c r="B132" s="239"/>
      <c r="C132" s="54" t="s">
        <v>541</v>
      </c>
      <c r="D132" s="271">
        <v>6.5000000000000002E-2</v>
      </c>
      <c r="E132" s="491">
        <v>0.05</v>
      </c>
      <c r="F132" s="491">
        <v>0.05</v>
      </c>
      <c r="G132" s="492">
        <v>0</v>
      </c>
    </row>
    <row r="133" spans="2:14" x14ac:dyDescent="0.25">
      <c r="B133" s="90"/>
      <c r="C133" s="236" t="s">
        <v>222</v>
      </c>
      <c r="D133" s="269">
        <f>SUM(D134:D135)</f>
        <v>0</v>
      </c>
      <c r="E133" s="490">
        <f t="shared" ref="E133:F133" si="42">SUM(E134:E135)</f>
        <v>0</v>
      </c>
      <c r="F133" s="490">
        <f t="shared" si="42"/>
        <v>0</v>
      </c>
      <c r="G133" s="493">
        <v>0</v>
      </c>
    </row>
    <row r="134" spans="2:14" x14ac:dyDescent="0.25">
      <c r="B134" s="239"/>
      <c r="C134" s="240" t="s">
        <v>540</v>
      </c>
      <c r="D134" s="271">
        <v>0</v>
      </c>
      <c r="E134" s="491">
        <v>0</v>
      </c>
      <c r="F134" s="491">
        <v>0</v>
      </c>
      <c r="G134" s="310">
        <v>0</v>
      </c>
    </row>
    <row r="135" spans="2:14" ht="15.75" thickBot="1" x14ac:dyDescent="0.3">
      <c r="B135" s="14"/>
      <c r="C135" s="55" t="s">
        <v>541</v>
      </c>
      <c r="D135" s="494">
        <v>0</v>
      </c>
      <c r="E135" s="274">
        <v>0</v>
      </c>
      <c r="F135" s="274">
        <v>0</v>
      </c>
      <c r="G135" s="495">
        <v>0</v>
      </c>
    </row>
    <row r="136" spans="2:14" x14ac:dyDescent="0.25">
      <c r="B136" s="193" t="s">
        <v>29</v>
      </c>
      <c r="C136" s="227" t="s">
        <v>242</v>
      </c>
      <c r="D136" s="481">
        <f>SUM(D137:D138)</f>
        <v>1.05979</v>
      </c>
      <c r="E136" s="482">
        <f t="shared" ref="E136:F136" si="43">SUM(E137:E138)</f>
        <v>1.9216089999999999</v>
      </c>
      <c r="F136" s="483">
        <f t="shared" si="43"/>
        <v>1.464564</v>
      </c>
      <c r="G136" s="486">
        <f>F136/E136</f>
        <v>0.76215504819138546</v>
      </c>
    </row>
    <row r="137" spans="2:14" x14ac:dyDescent="0.25">
      <c r="B137" s="230"/>
      <c r="C137" s="231" t="s">
        <v>540</v>
      </c>
      <c r="D137" s="484">
        <f>D140+D143</f>
        <v>0</v>
      </c>
      <c r="E137" s="485">
        <f t="shared" ref="E137:F138" si="44">E140+E143</f>
        <v>0</v>
      </c>
      <c r="F137" s="485">
        <f t="shared" si="44"/>
        <v>0</v>
      </c>
      <c r="G137" s="496">
        <v>0</v>
      </c>
    </row>
    <row r="138" spans="2:14" x14ac:dyDescent="0.25">
      <c r="B138" s="230"/>
      <c r="C138" s="231" t="s">
        <v>541</v>
      </c>
      <c r="D138" s="484">
        <f>D141+D144</f>
        <v>1.05979</v>
      </c>
      <c r="E138" s="485">
        <f t="shared" si="44"/>
        <v>1.9216089999999999</v>
      </c>
      <c r="F138" s="485">
        <f t="shared" si="44"/>
        <v>1.464564</v>
      </c>
      <c r="G138" s="234">
        <f>F138/E138</f>
        <v>0.76215504819138546</v>
      </c>
    </row>
    <row r="139" spans="2:14" x14ac:dyDescent="0.25">
      <c r="B139" s="235"/>
      <c r="C139" s="236" t="s">
        <v>135</v>
      </c>
      <c r="D139" s="269">
        <f>SUM(D140:D141)</f>
        <v>1.05979</v>
      </c>
      <c r="E139" s="490">
        <f t="shared" ref="E139:F139" si="45">SUM(E140:E141)</f>
        <v>1.9216089999999999</v>
      </c>
      <c r="F139" s="490">
        <f t="shared" si="45"/>
        <v>1.464564</v>
      </c>
      <c r="G139" s="309">
        <f>F139/E139</f>
        <v>0.76215504819138546</v>
      </c>
    </row>
    <row r="140" spans="2:14" x14ac:dyDescent="0.25">
      <c r="B140" s="239"/>
      <c r="C140" s="240" t="s">
        <v>540</v>
      </c>
      <c r="D140" s="271">
        <v>0</v>
      </c>
      <c r="E140" s="491">
        <v>0</v>
      </c>
      <c r="F140" s="491">
        <v>0</v>
      </c>
      <c r="G140" s="310">
        <v>0</v>
      </c>
      <c r="L140" s="174"/>
      <c r="M140" s="174"/>
      <c r="N140" s="174"/>
    </row>
    <row r="141" spans="2:14" x14ac:dyDescent="0.25">
      <c r="B141" s="239"/>
      <c r="C141" s="54" t="s">
        <v>541</v>
      </c>
      <c r="D141" s="271">
        <v>1.05979</v>
      </c>
      <c r="E141" s="491">
        <v>1.9216089999999999</v>
      </c>
      <c r="F141" s="491">
        <v>1.464564</v>
      </c>
      <c r="G141" s="492">
        <f>F141/E141</f>
        <v>0.76215504819138546</v>
      </c>
    </row>
    <row r="142" spans="2:14" x14ac:dyDescent="0.25">
      <c r="B142" s="90"/>
      <c r="C142" s="236" t="s">
        <v>222</v>
      </c>
      <c r="D142" s="269">
        <f>SUM(D143:D144)</f>
        <v>0</v>
      </c>
      <c r="E142" s="490">
        <f t="shared" ref="E142:F142" si="46">SUM(E143:E144)</f>
        <v>0</v>
      </c>
      <c r="F142" s="490">
        <f t="shared" si="46"/>
        <v>0</v>
      </c>
      <c r="G142" s="493">
        <v>0</v>
      </c>
    </row>
    <row r="143" spans="2:14" x14ac:dyDescent="0.25">
      <c r="B143" s="239"/>
      <c r="C143" s="240" t="s">
        <v>540</v>
      </c>
      <c r="D143" s="271">
        <v>0</v>
      </c>
      <c r="E143" s="491">
        <v>0</v>
      </c>
      <c r="F143" s="491">
        <v>0</v>
      </c>
      <c r="G143" s="310">
        <v>0</v>
      </c>
    </row>
    <row r="144" spans="2:14" ht="15.75" thickBot="1" x14ac:dyDescent="0.3">
      <c r="B144" s="14"/>
      <c r="C144" s="55" t="s">
        <v>541</v>
      </c>
      <c r="D144" s="271">
        <v>0</v>
      </c>
      <c r="E144" s="491">
        <v>0</v>
      </c>
      <c r="F144" s="491">
        <v>0</v>
      </c>
      <c r="G144" s="310">
        <v>0</v>
      </c>
    </row>
    <row r="145" spans="2:16" x14ac:dyDescent="0.25">
      <c r="B145" s="193" t="s">
        <v>82</v>
      </c>
      <c r="C145" s="227" t="s">
        <v>453</v>
      </c>
      <c r="D145" s="481">
        <f>SUM(D146:D147)</f>
        <v>6.0892599999999995</v>
      </c>
      <c r="E145" s="482">
        <f t="shared" ref="E145:F145" si="47">SUM(E146:E147)</f>
        <v>4.8367315</v>
      </c>
      <c r="F145" s="483">
        <f t="shared" si="47"/>
        <v>4.3297181</v>
      </c>
      <c r="G145" s="486">
        <f t="shared" ref="G145" si="48">F145/E145</f>
        <v>0.8951743755054421</v>
      </c>
    </row>
    <row r="146" spans="2:16" x14ac:dyDescent="0.25">
      <c r="B146" s="230"/>
      <c r="C146" s="231" t="s">
        <v>540</v>
      </c>
      <c r="D146" s="484">
        <f>D149+D152</f>
        <v>0</v>
      </c>
      <c r="E146" s="485">
        <f t="shared" ref="E146:F147" si="49">E149+E152</f>
        <v>0</v>
      </c>
      <c r="F146" s="485">
        <f t="shared" si="49"/>
        <v>0</v>
      </c>
      <c r="G146" s="496">
        <v>0</v>
      </c>
      <c r="I146" s="1"/>
      <c r="J146" s="1"/>
      <c r="K146" s="1"/>
    </row>
    <row r="147" spans="2:16" x14ac:dyDescent="0.25">
      <c r="B147" s="230"/>
      <c r="C147" s="231" t="s">
        <v>541</v>
      </c>
      <c r="D147" s="484">
        <f>D150+D153</f>
        <v>6.0892599999999995</v>
      </c>
      <c r="E147" s="485">
        <f t="shared" si="49"/>
        <v>4.8367315</v>
      </c>
      <c r="F147" s="485">
        <f t="shared" si="49"/>
        <v>4.3297181</v>
      </c>
      <c r="G147" s="234">
        <f t="shared" ref="G147:G148" si="50">F147/E147</f>
        <v>0.8951743755054421</v>
      </c>
    </row>
    <row r="148" spans="2:16" x14ac:dyDescent="0.25">
      <c r="B148" s="235"/>
      <c r="C148" s="236" t="s">
        <v>135</v>
      </c>
      <c r="D148" s="419">
        <f>SUM(D149:D150)</f>
        <v>4.0839999999999996</v>
      </c>
      <c r="E148" s="420">
        <f t="shared" ref="E148:F148" si="51">SUM(E149:E150)</f>
        <v>4.2789999999999999</v>
      </c>
      <c r="F148" s="420">
        <f t="shared" si="51"/>
        <v>4.2518536999999998</v>
      </c>
      <c r="G148" s="309">
        <f t="shared" si="50"/>
        <v>0.99365592428137417</v>
      </c>
    </row>
    <row r="149" spans="2:16" x14ac:dyDescent="0.25">
      <c r="B149" s="239"/>
      <c r="C149" s="240" t="s">
        <v>540</v>
      </c>
      <c r="D149" s="271">
        <v>0</v>
      </c>
      <c r="E149" s="491">
        <v>0</v>
      </c>
      <c r="F149" s="491">
        <v>0</v>
      </c>
      <c r="G149" s="310">
        <v>0</v>
      </c>
      <c r="I149" s="1"/>
    </row>
    <row r="150" spans="2:16" x14ac:dyDescent="0.25">
      <c r="B150" s="239"/>
      <c r="C150" s="54" t="s">
        <v>541</v>
      </c>
      <c r="D150" s="271">
        <v>4.0839999999999996</v>
      </c>
      <c r="E150" s="491">
        <v>4.2789999999999999</v>
      </c>
      <c r="F150" s="491">
        <v>4.2518536999999998</v>
      </c>
      <c r="G150" s="492">
        <f>F150/E150</f>
        <v>0.99365592428137417</v>
      </c>
    </row>
    <row r="151" spans="2:16" x14ac:dyDescent="0.25">
      <c r="B151" s="90"/>
      <c r="C151" s="236" t="s">
        <v>222</v>
      </c>
      <c r="D151" s="269">
        <f>SUM(D152:D153)</f>
        <v>2.0052599999999998</v>
      </c>
      <c r="E151" s="490">
        <f t="shared" ref="E151:F151" si="52">SUM(E152:E153)</f>
        <v>0.55773150000000005</v>
      </c>
      <c r="F151" s="490">
        <f t="shared" si="52"/>
        <v>7.78644E-2</v>
      </c>
      <c r="G151" s="309">
        <f t="shared" ref="G151" si="53">F151/E151</f>
        <v>0.13960911298716316</v>
      </c>
    </row>
    <row r="152" spans="2:16" x14ac:dyDescent="0.25">
      <c r="B152" s="239"/>
      <c r="C152" s="240" t="s">
        <v>540</v>
      </c>
      <c r="D152" s="271">
        <v>0</v>
      </c>
      <c r="E152" s="491">
        <v>0</v>
      </c>
      <c r="F152" s="491">
        <v>0</v>
      </c>
      <c r="G152" s="310">
        <v>0</v>
      </c>
    </row>
    <row r="153" spans="2:16" ht="15.75" thickBot="1" x14ac:dyDescent="0.3">
      <c r="B153" s="14"/>
      <c r="C153" s="55" t="s">
        <v>541</v>
      </c>
      <c r="D153" s="271">
        <v>2.0052599999999998</v>
      </c>
      <c r="E153" s="491">
        <v>0.55773150000000005</v>
      </c>
      <c r="F153" s="491">
        <v>7.78644E-2</v>
      </c>
      <c r="G153" s="492">
        <f>F153/E153</f>
        <v>0.13960911298716316</v>
      </c>
    </row>
    <row r="154" spans="2:16" x14ac:dyDescent="0.25">
      <c r="B154" s="193" t="s">
        <v>38</v>
      </c>
      <c r="C154" s="227" t="s">
        <v>194</v>
      </c>
      <c r="D154" s="481">
        <f>SUM(D155:D157)</f>
        <v>7973.7453126499995</v>
      </c>
      <c r="E154" s="482">
        <f>SUM(E155:E157)</f>
        <v>7682.6697690000001</v>
      </c>
      <c r="F154" s="483">
        <f>SUM(F155:F157)</f>
        <v>4612.7344176699999</v>
      </c>
      <c r="G154" s="486">
        <f>F154/E154</f>
        <v>0.60040774318878576</v>
      </c>
      <c r="I154" s="3"/>
      <c r="J154" s="3"/>
      <c r="K154" s="3"/>
    </row>
    <row r="155" spans="2:16" x14ac:dyDescent="0.25">
      <c r="B155" s="230"/>
      <c r="C155" s="231" t="s">
        <v>540</v>
      </c>
      <c r="D155" s="484">
        <f t="shared" ref="D155:F155" si="54">D159+D163</f>
        <v>7962.0159100000001</v>
      </c>
      <c r="E155" s="485">
        <f t="shared" si="54"/>
        <v>7559.5774293200002</v>
      </c>
      <c r="F155" s="485">
        <f t="shared" si="54"/>
        <v>4495.8220619900003</v>
      </c>
      <c r="G155" s="234">
        <f>F155/E155</f>
        <v>0.59471870008935257</v>
      </c>
      <c r="I155" s="3"/>
      <c r="J155" s="3"/>
      <c r="K155" s="3"/>
    </row>
    <row r="156" spans="2:16" x14ac:dyDescent="0.25">
      <c r="B156" s="230"/>
      <c r="C156" s="231" t="s">
        <v>541</v>
      </c>
      <c r="D156" s="484">
        <f t="shared" ref="D156:F156" si="55">D160+D164</f>
        <v>0.66902400000000006</v>
      </c>
      <c r="E156" s="485">
        <f t="shared" si="55"/>
        <v>107.67639700000001</v>
      </c>
      <c r="F156" s="485">
        <f t="shared" si="55"/>
        <v>101.496413</v>
      </c>
      <c r="G156" s="234">
        <f>F156/E156</f>
        <v>0.94260595476648423</v>
      </c>
    </row>
    <row r="157" spans="2:16" x14ac:dyDescent="0.25">
      <c r="B157" s="230"/>
      <c r="C157" s="231" t="s">
        <v>542</v>
      </c>
      <c r="D157" s="484">
        <f>D161</f>
        <v>11.060378650000001</v>
      </c>
      <c r="E157" s="485">
        <f t="shared" ref="E157:F157" si="56">E161</f>
        <v>15.415942680000001</v>
      </c>
      <c r="F157" s="485">
        <f t="shared" si="56"/>
        <v>15.415942680000001</v>
      </c>
      <c r="G157" s="234">
        <f t="shared" ref="G157:G165" si="57">F157/E157</f>
        <v>1</v>
      </c>
      <c r="I157" s="3"/>
      <c r="J157" s="3"/>
      <c r="K157" s="3"/>
      <c r="L157" s="3"/>
      <c r="M157" s="3"/>
      <c r="N157" s="3"/>
      <c r="O157" s="3"/>
      <c r="P157" s="3"/>
    </row>
    <row r="158" spans="2:16" x14ac:dyDescent="0.25">
      <c r="B158" s="235"/>
      <c r="C158" s="236" t="s">
        <v>135</v>
      </c>
      <c r="D158" s="269">
        <f>SUM(D159:D161)</f>
        <v>4519.8735186499998</v>
      </c>
      <c r="E158" s="490">
        <f>SUM(E159:E161)</f>
        <v>4062.6192726400004</v>
      </c>
      <c r="F158" s="490">
        <f>SUM(F159:F161)</f>
        <v>1733.0681926300001</v>
      </c>
      <c r="G158" s="309">
        <f t="shared" si="57"/>
        <v>0.42658887686115987</v>
      </c>
      <c r="H158" s="3"/>
      <c r="I158" s="3"/>
      <c r="J158" s="3"/>
      <c r="K158" s="3"/>
    </row>
    <row r="159" spans="2:16" x14ac:dyDescent="0.25">
      <c r="B159" s="239"/>
      <c r="C159" s="240" t="s">
        <v>540</v>
      </c>
      <c r="D159" s="271">
        <v>4508.30314</v>
      </c>
      <c r="E159" s="272">
        <v>3939.6859569600001</v>
      </c>
      <c r="F159" s="272">
        <v>1616.1558369500001</v>
      </c>
      <c r="G159" s="492">
        <f t="shared" si="57"/>
        <v>0.41022453429183542</v>
      </c>
      <c r="I159" s="3"/>
      <c r="J159" s="3"/>
      <c r="K159" s="3"/>
    </row>
    <row r="160" spans="2:16" x14ac:dyDescent="0.25">
      <c r="B160" s="239"/>
      <c r="C160" s="240" t="s">
        <v>541</v>
      </c>
      <c r="D160" s="271">
        <v>0.51</v>
      </c>
      <c r="E160" s="491">
        <v>107.51737300000001</v>
      </c>
      <c r="F160" s="491">
        <v>101.496413</v>
      </c>
      <c r="G160" s="492">
        <f t="shared" si="57"/>
        <v>0.94400011986900012</v>
      </c>
      <c r="J160" s="1"/>
      <c r="K160" s="1"/>
    </row>
    <row r="161" spans="2:11" x14ac:dyDescent="0.25">
      <c r="B161" s="479"/>
      <c r="C161" s="480" t="s">
        <v>542</v>
      </c>
      <c r="D161" s="271">
        <v>11.060378650000001</v>
      </c>
      <c r="E161" s="808">
        <v>15.415942680000001</v>
      </c>
      <c r="F161" s="491">
        <v>15.415942680000001</v>
      </c>
      <c r="G161" s="492">
        <f t="shared" si="57"/>
        <v>1</v>
      </c>
    </row>
    <row r="162" spans="2:11" x14ac:dyDescent="0.25">
      <c r="B162" s="90"/>
      <c r="C162" s="236" t="s">
        <v>222</v>
      </c>
      <c r="D162" s="269">
        <f>SUM(D163:D164)</f>
        <v>3453.8717940000001</v>
      </c>
      <c r="E162" s="490">
        <f>SUM(E163:E164)</f>
        <v>3620.0504963600001</v>
      </c>
      <c r="F162" s="490">
        <f>SUM(F163:F164)</f>
        <v>2879.66622504</v>
      </c>
      <c r="G162" s="309">
        <f t="shared" si="57"/>
        <v>0.79547681114822444</v>
      </c>
      <c r="I162" s="531"/>
      <c r="J162" s="531"/>
      <c r="K162" s="531"/>
    </row>
    <row r="163" spans="2:11" x14ac:dyDescent="0.25">
      <c r="B163" s="239"/>
      <c r="C163" s="240" t="s">
        <v>540</v>
      </c>
      <c r="D163" s="271">
        <v>3453.7127700000001</v>
      </c>
      <c r="E163" s="272">
        <v>3619.8914723600001</v>
      </c>
      <c r="F163" s="639">
        <v>2879.66622504</v>
      </c>
      <c r="G163" s="492">
        <f t="shared" si="57"/>
        <v>0.79551175692087595</v>
      </c>
      <c r="I163" s="3"/>
      <c r="J163" s="3"/>
      <c r="K163" s="3"/>
    </row>
    <row r="164" spans="2:11" ht="15.75" thickBot="1" x14ac:dyDescent="0.3">
      <c r="B164" s="14"/>
      <c r="C164" s="55" t="s">
        <v>541</v>
      </c>
      <c r="D164" s="271">
        <v>0.159024</v>
      </c>
      <c r="E164" s="491">
        <v>0.159024</v>
      </c>
      <c r="F164" s="491">
        <v>0</v>
      </c>
      <c r="G164" s="492">
        <f t="shared" si="57"/>
        <v>0</v>
      </c>
      <c r="I164" s="3"/>
      <c r="J164" s="3"/>
      <c r="K164" s="3"/>
    </row>
    <row r="165" spans="2:11" x14ac:dyDescent="0.25">
      <c r="B165" s="193" t="s">
        <v>245</v>
      </c>
      <c r="C165" s="227" t="s">
        <v>454</v>
      </c>
      <c r="D165" s="481">
        <f>SUM(D166:D167)</f>
        <v>2.2000000000000002</v>
      </c>
      <c r="E165" s="482">
        <f t="shared" ref="E165:F165" si="58">SUM(E166:E167)</f>
        <v>17.163948699999999</v>
      </c>
      <c r="F165" s="483">
        <f t="shared" si="58"/>
        <v>15.931093499999999</v>
      </c>
      <c r="G165" s="486">
        <f t="shared" si="57"/>
        <v>0.92817181980973884</v>
      </c>
      <c r="H165" s="11"/>
      <c r="I165" s="11"/>
      <c r="J165" s="11"/>
      <c r="K165" s="531"/>
    </row>
    <row r="166" spans="2:11" x14ac:dyDescent="0.25">
      <c r="B166" s="230"/>
      <c r="C166" s="231" t="s">
        <v>540</v>
      </c>
      <c r="D166" s="484">
        <f>D169+D172</f>
        <v>0</v>
      </c>
      <c r="E166" s="485">
        <f t="shared" ref="E166:F167" si="59">E169+E172</f>
        <v>0</v>
      </c>
      <c r="F166" s="485">
        <f t="shared" si="59"/>
        <v>0</v>
      </c>
      <c r="G166" s="496">
        <v>0</v>
      </c>
      <c r="H166" s="531"/>
      <c r="J166" s="531"/>
      <c r="K166" s="531"/>
    </row>
    <row r="167" spans="2:11" x14ac:dyDescent="0.25">
      <c r="B167" s="230"/>
      <c r="C167" s="231" t="s">
        <v>541</v>
      </c>
      <c r="D167" s="484">
        <f>D170+D173</f>
        <v>2.2000000000000002</v>
      </c>
      <c r="E167" s="485">
        <f t="shared" si="59"/>
        <v>17.163948699999999</v>
      </c>
      <c r="F167" s="485">
        <f t="shared" si="59"/>
        <v>15.931093499999999</v>
      </c>
      <c r="G167" s="234">
        <f>F167/E167</f>
        <v>0.92817181980973884</v>
      </c>
    </row>
    <row r="168" spans="2:11" x14ac:dyDescent="0.25">
      <c r="B168" s="235"/>
      <c r="C168" s="236" t="s">
        <v>135</v>
      </c>
      <c r="D168" s="269">
        <f>SUM(D169:D170)</f>
        <v>2.2000000000000002</v>
      </c>
      <c r="E168" s="490">
        <f t="shared" ref="E168:F168" si="60">SUM(E169:E170)</f>
        <v>17.163948699999999</v>
      </c>
      <c r="F168" s="490">
        <f t="shared" si="60"/>
        <v>15.931093499999999</v>
      </c>
      <c r="G168" s="309">
        <f>F168/E168</f>
        <v>0.92817181980973884</v>
      </c>
      <c r="I168" s="531"/>
      <c r="J168" s="531"/>
      <c r="K168" s="531"/>
    </row>
    <row r="169" spans="2:11" x14ac:dyDescent="0.25">
      <c r="B169" s="239"/>
      <c r="C169" s="240" t="s">
        <v>540</v>
      </c>
      <c r="D169" s="271">
        <v>0</v>
      </c>
      <c r="E169" s="491">
        <v>0</v>
      </c>
      <c r="F169" s="491">
        <v>0</v>
      </c>
      <c r="G169" s="310">
        <v>0</v>
      </c>
    </row>
    <row r="170" spans="2:11" x14ac:dyDescent="0.25">
      <c r="B170" s="239"/>
      <c r="C170" s="240" t="s">
        <v>541</v>
      </c>
      <c r="D170" s="271">
        <v>2.2000000000000002</v>
      </c>
      <c r="E170" s="272">
        <v>17.163948699999999</v>
      </c>
      <c r="F170" s="272">
        <v>15.931093499999999</v>
      </c>
      <c r="G170" s="492">
        <f t="shared" ref="G170" si="61">F170/E170</f>
        <v>0.92817181980973884</v>
      </c>
    </row>
    <row r="171" spans="2:11" x14ac:dyDescent="0.25">
      <c r="B171" s="90"/>
      <c r="C171" s="236" t="s">
        <v>222</v>
      </c>
      <c r="D171" s="269">
        <f>SUM(D172:D173)</f>
        <v>0</v>
      </c>
      <c r="E171" s="490">
        <f t="shared" ref="E171:F171" si="62">SUM(E172:E173)</f>
        <v>0</v>
      </c>
      <c r="F171" s="490">
        <f t="shared" si="62"/>
        <v>0</v>
      </c>
      <c r="G171" s="493">
        <v>0</v>
      </c>
    </row>
    <row r="172" spans="2:11" x14ac:dyDescent="0.25">
      <c r="B172" s="239"/>
      <c r="C172" s="240" t="s">
        <v>540</v>
      </c>
      <c r="D172" s="271">
        <v>0</v>
      </c>
      <c r="E172" s="491">
        <v>0</v>
      </c>
      <c r="F172" s="491">
        <v>0</v>
      </c>
      <c r="G172" s="310">
        <v>0</v>
      </c>
    </row>
    <row r="173" spans="2:11" ht="15.75" thickBot="1" x14ac:dyDescent="0.3">
      <c r="B173" s="14"/>
      <c r="C173" s="55" t="s">
        <v>541</v>
      </c>
      <c r="D173" s="273">
        <v>0</v>
      </c>
      <c r="E173" s="274">
        <v>0</v>
      </c>
      <c r="F173" s="274">
        <v>0</v>
      </c>
      <c r="G173" s="310">
        <v>0</v>
      </c>
    </row>
    <row r="174" spans="2:11" x14ac:dyDescent="0.25">
      <c r="B174" s="193" t="s">
        <v>247</v>
      </c>
      <c r="C174" s="227" t="s">
        <v>248</v>
      </c>
      <c r="D174" s="481">
        <f>SUM(D175:D176)</f>
        <v>0.70799999999999996</v>
      </c>
      <c r="E174" s="482">
        <f t="shared" ref="E174:F174" si="63">SUM(E175:E176)</f>
        <v>0.93300000000000005</v>
      </c>
      <c r="F174" s="483">
        <f t="shared" si="63"/>
        <v>0.93300000000000005</v>
      </c>
      <c r="G174" s="486">
        <f>F174/E174</f>
        <v>1</v>
      </c>
    </row>
    <row r="175" spans="2:11" x14ac:dyDescent="0.25">
      <c r="B175" s="230"/>
      <c r="C175" s="231" t="s">
        <v>540</v>
      </c>
      <c r="D175" s="484">
        <f>D178+D181</f>
        <v>0</v>
      </c>
      <c r="E175" s="485">
        <f t="shared" ref="E175:F176" si="64">E178+E181</f>
        <v>0</v>
      </c>
      <c r="F175" s="485">
        <f t="shared" si="64"/>
        <v>0</v>
      </c>
      <c r="G175" s="496">
        <v>0</v>
      </c>
    </row>
    <row r="176" spans="2:11" x14ac:dyDescent="0.25">
      <c r="B176" s="230"/>
      <c r="C176" s="231" t="s">
        <v>541</v>
      </c>
      <c r="D176" s="484">
        <f>D179+D182</f>
        <v>0.70799999999999996</v>
      </c>
      <c r="E176" s="485">
        <f t="shared" si="64"/>
        <v>0.93300000000000005</v>
      </c>
      <c r="F176" s="485">
        <f t="shared" si="64"/>
        <v>0.93300000000000005</v>
      </c>
      <c r="G176" s="234">
        <f>F176/E176</f>
        <v>1</v>
      </c>
    </row>
    <row r="177" spans="2:7" x14ac:dyDescent="0.25">
      <c r="B177" s="235"/>
      <c r="C177" s="236" t="s">
        <v>135</v>
      </c>
      <c r="D177" s="269">
        <f>SUM(D178:D179)</f>
        <v>8.0000000000000002E-3</v>
      </c>
      <c r="E177" s="490">
        <f t="shared" ref="E177:F177" si="65">SUM(E178:E179)</f>
        <v>8.0000000000000002E-3</v>
      </c>
      <c r="F177" s="490">
        <f t="shared" si="65"/>
        <v>8.0000000000000002E-3</v>
      </c>
      <c r="G177" s="309">
        <f>F177/E177</f>
        <v>1</v>
      </c>
    </row>
    <row r="178" spans="2:7" x14ac:dyDescent="0.25">
      <c r="B178" s="239"/>
      <c r="C178" s="240" t="s">
        <v>540</v>
      </c>
      <c r="D178" s="271">
        <v>0</v>
      </c>
      <c r="E178" s="491">
        <v>0</v>
      </c>
      <c r="F178" s="491">
        <v>0</v>
      </c>
      <c r="G178" s="310">
        <v>0</v>
      </c>
    </row>
    <row r="179" spans="2:7" x14ac:dyDescent="0.25">
      <c r="B179" s="239"/>
      <c r="C179" s="240" t="s">
        <v>541</v>
      </c>
      <c r="D179" s="271">
        <v>8.0000000000000002E-3</v>
      </c>
      <c r="E179" s="491">
        <v>8.0000000000000002E-3</v>
      </c>
      <c r="F179" s="491">
        <v>8.0000000000000002E-3</v>
      </c>
      <c r="G179" s="492">
        <f>F179/E179</f>
        <v>1</v>
      </c>
    </row>
    <row r="180" spans="2:7" x14ac:dyDescent="0.25">
      <c r="B180" s="90"/>
      <c r="C180" s="236" t="s">
        <v>222</v>
      </c>
      <c r="D180" s="269">
        <f>SUM(D181:D182)</f>
        <v>0.7</v>
      </c>
      <c r="E180" s="490">
        <f t="shared" ref="E180:F180" si="66">SUM(E181:E182)</f>
        <v>0.92500000000000004</v>
      </c>
      <c r="F180" s="490">
        <f t="shared" si="66"/>
        <v>0.92500000000000004</v>
      </c>
      <c r="G180" s="309">
        <f>F180/E180</f>
        <v>1</v>
      </c>
    </row>
    <row r="181" spans="2:7" x14ac:dyDescent="0.25">
      <c r="B181" s="239"/>
      <c r="C181" s="240" t="s">
        <v>540</v>
      </c>
      <c r="D181" s="271">
        <v>0</v>
      </c>
      <c r="E181" s="491">
        <v>0</v>
      </c>
      <c r="F181" s="491">
        <v>0</v>
      </c>
      <c r="G181" s="310">
        <v>0</v>
      </c>
    </row>
    <row r="182" spans="2:7" ht="15.75" thickBot="1" x14ac:dyDescent="0.3">
      <c r="B182" s="14"/>
      <c r="C182" s="55" t="s">
        <v>541</v>
      </c>
      <c r="D182" s="494">
        <v>0.7</v>
      </c>
      <c r="E182" s="274">
        <v>0.92500000000000004</v>
      </c>
      <c r="F182" s="274">
        <v>0.92500000000000004</v>
      </c>
      <c r="G182" s="492">
        <f>F182/E182</f>
        <v>1</v>
      </c>
    </row>
    <row r="183" spans="2:7" x14ac:dyDescent="0.25">
      <c r="B183" s="193" t="s">
        <v>249</v>
      </c>
      <c r="C183" s="227" t="s">
        <v>455</v>
      </c>
      <c r="D183" s="481">
        <f>SUM(D184:D185)</f>
        <v>97</v>
      </c>
      <c r="E183" s="482">
        <f t="shared" ref="E183:F183" si="67">SUM(E184:E185)</f>
        <v>62.071459150000003</v>
      </c>
      <c r="F183" s="483">
        <f t="shared" si="67"/>
        <v>0.91626326000000002</v>
      </c>
      <c r="G183" s="486">
        <f>F183/E183</f>
        <v>1.4761426145723207E-2</v>
      </c>
    </row>
    <row r="184" spans="2:7" x14ac:dyDescent="0.25">
      <c r="B184" s="230"/>
      <c r="C184" s="231" t="s">
        <v>540</v>
      </c>
      <c r="D184" s="484">
        <f>D187+D190</f>
        <v>97</v>
      </c>
      <c r="E184" s="485">
        <f t="shared" ref="E184:F185" si="68">E187+E190</f>
        <v>62.071459150000003</v>
      </c>
      <c r="F184" s="485">
        <f t="shared" si="68"/>
        <v>0.91626326000000002</v>
      </c>
      <c r="G184" s="307">
        <f>F184/E184</f>
        <v>1.4761426145723207E-2</v>
      </c>
    </row>
    <row r="185" spans="2:7" x14ac:dyDescent="0.25">
      <c r="B185" s="230"/>
      <c r="C185" s="231" t="s">
        <v>541</v>
      </c>
      <c r="D185" s="484">
        <f>D188+D191</f>
        <v>0</v>
      </c>
      <c r="E185" s="485">
        <f t="shared" si="68"/>
        <v>0</v>
      </c>
      <c r="F185" s="485">
        <f t="shared" si="68"/>
        <v>0</v>
      </c>
      <c r="G185" s="496">
        <v>0</v>
      </c>
    </row>
    <row r="186" spans="2:7" x14ac:dyDescent="0.25">
      <c r="B186" s="235"/>
      <c r="C186" s="236" t="s">
        <v>135</v>
      </c>
      <c r="D186" s="269">
        <f>SUM(D187:D188)</f>
        <v>97</v>
      </c>
      <c r="E186" s="490">
        <f t="shared" ref="E186:F186" si="69">SUM(E187:E188)</f>
        <v>62.071459150000003</v>
      </c>
      <c r="F186" s="490">
        <f t="shared" si="69"/>
        <v>0.91626326000000002</v>
      </c>
      <c r="G186" s="309">
        <f t="shared" ref="G186" si="70">F186/E186</f>
        <v>1.4761426145723207E-2</v>
      </c>
    </row>
    <row r="187" spans="2:7" x14ac:dyDescent="0.25">
      <c r="B187" s="239"/>
      <c r="C187" s="240" t="s">
        <v>540</v>
      </c>
      <c r="D187" s="271">
        <v>97</v>
      </c>
      <c r="E187" s="807">
        <v>62.071459150000003</v>
      </c>
      <c r="F187" s="491">
        <v>0.91626326000000002</v>
      </c>
      <c r="G187" s="492">
        <f>F187/E187</f>
        <v>1.4761426145723207E-2</v>
      </c>
    </row>
    <row r="188" spans="2:7" x14ac:dyDescent="0.25">
      <c r="B188" s="239"/>
      <c r="C188" s="240" t="s">
        <v>541</v>
      </c>
      <c r="D188" s="271">
        <v>0</v>
      </c>
      <c r="E188" s="491">
        <v>0</v>
      </c>
      <c r="F188" s="491">
        <v>0</v>
      </c>
      <c r="G188" s="310">
        <v>0</v>
      </c>
    </row>
    <row r="189" spans="2:7" x14ac:dyDescent="0.25">
      <c r="B189" s="90"/>
      <c r="C189" s="236" t="s">
        <v>222</v>
      </c>
      <c r="D189" s="269">
        <f>SUM(D190:D191)</f>
        <v>0</v>
      </c>
      <c r="E189" s="490">
        <f t="shared" ref="E189:F189" si="71">SUM(E190:E191)</f>
        <v>0</v>
      </c>
      <c r="F189" s="490">
        <f t="shared" si="71"/>
        <v>0</v>
      </c>
      <c r="G189" s="493">
        <v>0</v>
      </c>
    </row>
    <row r="190" spans="2:7" x14ac:dyDescent="0.25">
      <c r="B190" s="239"/>
      <c r="C190" s="240" t="s">
        <v>540</v>
      </c>
      <c r="D190" s="271">
        <v>0</v>
      </c>
      <c r="E190" s="491">
        <v>0</v>
      </c>
      <c r="F190" s="491">
        <v>0</v>
      </c>
      <c r="G190" s="310">
        <v>0</v>
      </c>
    </row>
    <row r="191" spans="2:7" ht="15.75" thickBot="1" x14ac:dyDescent="0.3">
      <c r="B191" s="14"/>
      <c r="C191" s="55" t="s">
        <v>541</v>
      </c>
      <c r="D191" s="271">
        <v>0</v>
      </c>
      <c r="E191" s="491">
        <v>0</v>
      </c>
      <c r="F191" s="491">
        <v>0</v>
      </c>
      <c r="G191" s="495">
        <v>0</v>
      </c>
    </row>
    <row r="192" spans="2:7" x14ac:dyDescent="0.25">
      <c r="B192" s="193" t="s">
        <v>250</v>
      </c>
      <c r="C192" s="227" t="s">
        <v>457</v>
      </c>
      <c r="D192" s="481">
        <f>SUM(D193:D194)</f>
        <v>4576.5611400000007</v>
      </c>
      <c r="E192" s="482">
        <f>SUM(E193:E194)</f>
        <v>3490.0522266500002</v>
      </c>
      <c r="F192" s="483">
        <f>SUM(F193:F194)</f>
        <v>2956.4586841400001</v>
      </c>
      <c r="G192" s="486">
        <f t="shared" ref="G192:G193" si="72">F192/E192</f>
        <v>0.84711015541959922</v>
      </c>
    </row>
    <row r="193" spans="2:9" x14ac:dyDescent="0.25">
      <c r="B193" s="230"/>
      <c r="C193" s="231" t="s">
        <v>540</v>
      </c>
      <c r="D193" s="484">
        <f>D196+D199</f>
        <v>4560.6491400000004</v>
      </c>
      <c r="E193" s="485">
        <f t="shared" ref="E193:F194" si="73">E196+E199</f>
        <v>3489.25336913</v>
      </c>
      <c r="F193" s="485">
        <f t="shared" si="73"/>
        <v>2956.0430882599999</v>
      </c>
      <c r="G193" s="307">
        <f t="shared" si="72"/>
        <v>0.84718499218560639</v>
      </c>
      <c r="I193" s="11"/>
    </row>
    <row r="194" spans="2:9" x14ac:dyDescent="0.25">
      <c r="B194" s="230"/>
      <c r="C194" s="231" t="s">
        <v>541</v>
      </c>
      <c r="D194" s="484">
        <f>D197+D200</f>
        <v>15.912000000000001</v>
      </c>
      <c r="E194" s="485">
        <f t="shared" si="73"/>
        <v>0.79885751999999999</v>
      </c>
      <c r="F194" s="485">
        <f t="shared" si="73"/>
        <v>0.41559587999999997</v>
      </c>
      <c r="G194" s="307">
        <v>0</v>
      </c>
    </row>
    <row r="195" spans="2:9" x14ac:dyDescent="0.25">
      <c r="B195" s="235"/>
      <c r="C195" s="236" t="s">
        <v>135</v>
      </c>
      <c r="D195" s="269">
        <f>SUM(D196:D197)</f>
        <v>4575.6491400000004</v>
      </c>
      <c r="E195" s="490">
        <f>SUM(E196:E197)</f>
        <v>3489.25336913</v>
      </c>
      <c r="F195" s="490">
        <f>SUM(F196:F197)</f>
        <v>2956.0430882599999</v>
      </c>
      <c r="G195" s="309">
        <f t="shared" ref="G195:G198" si="74">F195/E195</f>
        <v>0.84718499218560639</v>
      </c>
      <c r="I195" s="1"/>
    </row>
    <row r="196" spans="2:9" x14ac:dyDescent="0.25">
      <c r="B196" s="239"/>
      <c r="C196" s="240" t="s">
        <v>540</v>
      </c>
      <c r="D196" s="271">
        <v>4560.6491400000004</v>
      </c>
      <c r="E196" s="491">
        <v>3489.25336913</v>
      </c>
      <c r="F196" s="491">
        <v>2956.0430882599999</v>
      </c>
      <c r="G196" s="492">
        <f t="shared" si="74"/>
        <v>0.84718499218560639</v>
      </c>
    </row>
    <row r="197" spans="2:9" x14ac:dyDescent="0.25">
      <c r="B197" s="239"/>
      <c r="C197" s="240" t="s">
        <v>541</v>
      </c>
      <c r="D197" s="271">
        <v>15</v>
      </c>
      <c r="E197" s="491">
        <v>0</v>
      </c>
      <c r="F197" s="491">
        <v>0</v>
      </c>
      <c r="G197" s="310">
        <v>0</v>
      </c>
      <c r="I197" s="1"/>
    </row>
    <row r="198" spans="2:9" x14ac:dyDescent="0.25">
      <c r="B198" s="90"/>
      <c r="C198" s="236" t="s">
        <v>222</v>
      </c>
      <c r="D198" s="269">
        <f>SUM(D199:D200)</f>
        <v>0.91200000000000003</v>
      </c>
      <c r="E198" s="490">
        <f t="shared" ref="E198:F198" si="75">SUM(E199:E200)</f>
        <v>0.79885751999999999</v>
      </c>
      <c r="F198" s="490">
        <f t="shared" si="75"/>
        <v>0.41559587999999997</v>
      </c>
      <c r="G198" s="309">
        <f t="shared" si="74"/>
        <v>0.52023780160447131</v>
      </c>
    </row>
    <row r="199" spans="2:9" x14ac:dyDescent="0.25">
      <c r="B199" s="239"/>
      <c r="C199" s="240" t="s">
        <v>540</v>
      </c>
      <c r="D199" s="271">
        <v>0</v>
      </c>
      <c r="E199" s="491">
        <v>0</v>
      </c>
      <c r="F199" s="491">
        <v>0</v>
      </c>
      <c r="G199" s="310">
        <v>0</v>
      </c>
    </row>
    <row r="200" spans="2:9" ht="15.75" thickBot="1" x14ac:dyDescent="0.3">
      <c r="B200" s="14"/>
      <c r="C200" s="55" t="s">
        <v>541</v>
      </c>
      <c r="D200" s="494">
        <v>0.91200000000000003</v>
      </c>
      <c r="E200" s="274">
        <v>0.79885751999999999</v>
      </c>
      <c r="F200" s="274">
        <v>0.41559587999999997</v>
      </c>
      <c r="G200" s="492">
        <f t="shared" ref="G200" si="76">F200/E200</f>
        <v>0.52023780160447131</v>
      </c>
    </row>
    <row r="201" spans="2:9" x14ac:dyDescent="0.25">
      <c r="B201" s="193" t="s">
        <v>398</v>
      </c>
      <c r="C201" s="227" t="s">
        <v>399</v>
      </c>
      <c r="D201" s="481">
        <f>SUM(D202:D203)</f>
        <v>60</v>
      </c>
      <c r="E201" s="482">
        <f t="shared" ref="E201:F201" si="77">SUM(E202:E203)</f>
        <v>10.17539</v>
      </c>
      <c r="F201" s="483">
        <f t="shared" si="77"/>
        <v>0</v>
      </c>
      <c r="G201" s="486">
        <f>F201/E201</f>
        <v>0</v>
      </c>
    </row>
    <row r="202" spans="2:9" x14ac:dyDescent="0.25">
      <c r="B202" s="230"/>
      <c r="C202" s="231" t="s">
        <v>540</v>
      </c>
      <c r="D202" s="484">
        <f>D205+D208</f>
        <v>0</v>
      </c>
      <c r="E202" s="485">
        <f t="shared" ref="E202:G203" si="78">E205+E208</f>
        <v>0</v>
      </c>
      <c r="F202" s="485">
        <f t="shared" si="78"/>
        <v>0</v>
      </c>
      <c r="G202" s="496">
        <f t="shared" si="78"/>
        <v>0</v>
      </c>
    </row>
    <row r="203" spans="2:9" x14ac:dyDescent="0.25">
      <c r="B203" s="230"/>
      <c r="C203" s="231" t="s">
        <v>541</v>
      </c>
      <c r="D203" s="484">
        <f>D206+D209</f>
        <v>60</v>
      </c>
      <c r="E203" s="485">
        <f t="shared" si="78"/>
        <v>10.17539</v>
      </c>
      <c r="F203" s="485">
        <f t="shared" si="78"/>
        <v>0</v>
      </c>
      <c r="G203" s="496">
        <f t="shared" si="78"/>
        <v>0</v>
      </c>
    </row>
    <row r="204" spans="2:9" x14ac:dyDescent="0.25">
      <c r="B204" s="235"/>
      <c r="C204" s="655" t="s">
        <v>135</v>
      </c>
      <c r="D204" s="269">
        <f>SUM(D205:D206)</f>
        <v>60</v>
      </c>
      <c r="E204" s="490">
        <f t="shared" ref="E204:F204" si="79">SUM(E205:E206)</f>
        <v>10.17539</v>
      </c>
      <c r="F204" s="490">
        <f t="shared" si="79"/>
        <v>0</v>
      </c>
      <c r="G204" s="309">
        <f>F204/E204</f>
        <v>0</v>
      </c>
    </row>
    <row r="205" spans="2:9" x14ac:dyDescent="0.25">
      <c r="B205" s="479"/>
      <c r="C205" s="656" t="s">
        <v>540</v>
      </c>
      <c r="D205" s="271">
        <v>0</v>
      </c>
      <c r="E205" s="491">
        <v>0</v>
      </c>
      <c r="F205" s="491">
        <v>0</v>
      </c>
      <c r="G205" s="849">
        <v>0</v>
      </c>
    </row>
    <row r="206" spans="2:9" x14ac:dyDescent="0.25">
      <c r="B206" s="479"/>
      <c r="C206" s="656" t="s">
        <v>541</v>
      </c>
      <c r="D206" s="271">
        <v>60</v>
      </c>
      <c r="E206" s="491">
        <v>10.17539</v>
      </c>
      <c r="F206" s="491">
        <v>0</v>
      </c>
      <c r="G206" s="310">
        <f>F206/E206</f>
        <v>0</v>
      </c>
    </row>
    <row r="207" spans="2:9" x14ac:dyDescent="0.25">
      <c r="B207" s="657"/>
      <c r="C207" s="655" t="s">
        <v>222</v>
      </c>
      <c r="D207" s="269">
        <f>SUM(D208:D209)</f>
        <v>0</v>
      </c>
      <c r="E207" s="490">
        <f t="shared" ref="E207:F207" si="80">SUM(E208:E209)</f>
        <v>0</v>
      </c>
      <c r="F207" s="490">
        <f t="shared" si="80"/>
        <v>0</v>
      </c>
      <c r="G207" s="309">
        <v>0</v>
      </c>
    </row>
    <row r="208" spans="2:9" x14ac:dyDescent="0.25">
      <c r="B208" s="479"/>
      <c r="C208" s="656" t="s">
        <v>540</v>
      </c>
      <c r="D208" s="271">
        <v>0</v>
      </c>
      <c r="E208" s="491">
        <v>0</v>
      </c>
      <c r="F208" s="491">
        <v>0</v>
      </c>
      <c r="G208" s="310">
        <v>0</v>
      </c>
    </row>
    <row r="209" spans="2:12" ht="15.75" thickBot="1" x14ac:dyDescent="0.3">
      <c r="B209" s="658"/>
      <c r="C209" s="659" t="s">
        <v>541</v>
      </c>
      <c r="D209" s="494">
        <v>0</v>
      </c>
      <c r="E209" s="274">
        <v>0</v>
      </c>
      <c r="F209" s="274">
        <v>0</v>
      </c>
      <c r="G209" s="850">
        <v>0</v>
      </c>
    </row>
    <row r="210" spans="2:12" x14ac:dyDescent="0.25">
      <c r="B210" s="203"/>
      <c r="C210" s="84"/>
      <c r="D210" s="848"/>
      <c r="E210" s="848"/>
      <c r="F210" s="848"/>
      <c r="G210" s="6"/>
    </row>
    <row r="211" spans="2:12" ht="15.75" thickBot="1" x14ac:dyDescent="0.3">
      <c r="B211" s="5" t="s">
        <v>136</v>
      </c>
      <c r="D211" s="3"/>
      <c r="E211" s="3"/>
      <c r="F211" s="3"/>
      <c r="H211" s="3"/>
    </row>
    <row r="212" spans="2:12" ht="15.75" thickBot="1" x14ac:dyDescent="0.3">
      <c r="B212" s="892" t="s">
        <v>184</v>
      </c>
      <c r="C212" s="925"/>
      <c r="D212" s="928">
        <v>2024</v>
      </c>
      <c r="E212" s="929"/>
      <c r="F212" s="929"/>
      <c r="G212" s="930"/>
    </row>
    <row r="213" spans="2:12" ht="30" customHeight="1" x14ac:dyDescent="0.25">
      <c r="B213" s="901"/>
      <c r="C213" s="926"/>
      <c r="D213" s="931" t="s">
        <v>107</v>
      </c>
      <c r="E213" s="933" t="s">
        <v>108</v>
      </c>
      <c r="F213" s="935" t="s">
        <v>50</v>
      </c>
      <c r="G213" s="937" t="s">
        <v>148</v>
      </c>
    </row>
    <row r="214" spans="2:12" ht="15.75" thickBot="1" x14ac:dyDescent="0.3">
      <c r="B214" s="893"/>
      <c r="C214" s="927"/>
      <c r="D214" s="932"/>
      <c r="E214" s="934"/>
      <c r="F214" s="936"/>
      <c r="G214" s="938"/>
    </row>
    <row r="215" spans="2:12" x14ac:dyDescent="0.25">
      <c r="B215" s="193"/>
      <c r="C215" s="227" t="s">
        <v>225</v>
      </c>
      <c r="D215" s="160">
        <v>19682.642161015887</v>
      </c>
      <c r="E215" s="298">
        <v>21009.109572519999</v>
      </c>
      <c r="F215" s="194">
        <v>14384.81943037</v>
      </c>
      <c r="G215" s="486">
        <f t="shared" ref="G215:G222" si="81">F215/E215</f>
        <v>0.68469438843735686</v>
      </c>
      <c r="H215" s="11"/>
      <c r="I215" s="11"/>
      <c r="J215" s="11"/>
      <c r="K215" s="11"/>
      <c r="L215" s="11"/>
    </row>
    <row r="216" spans="2:12" x14ac:dyDescent="0.25">
      <c r="B216" s="230"/>
      <c r="C216" s="231" t="s">
        <v>540</v>
      </c>
      <c r="D216" s="484">
        <v>17796.951220000003</v>
      </c>
      <c r="E216" s="485">
        <v>19930.142703760001</v>
      </c>
      <c r="F216" s="485">
        <v>13605.883882259999</v>
      </c>
      <c r="G216" s="307">
        <f t="shared" si="81"/>
        <v>0.68267869851695173</v>
      </c>
      <c r="H216" s="635"/>
      <c r="I216" s="11"/>
      <c r="J216" s="11"/>
      <c r="K216" s="11"/>
    </row>
    <row r="217" spans="2:12" x14ac:dyDescent="0.25">
      <c r="B217" s="230"/>
      <c r="C217" s="231" t="s">
        <v>541</v>
      </c>
      <c r="D217" s="266">
        <v>1873.5627482600003</v>
      </c>
      <c r="E217" s="267">
        <v>1065.3589394200001</v>
      </c>
      <c r="F217" s="268">
        <v>765.32761876999996</v>
      </c>
      <c r="G217" s="307">
        <f t="shared" si="81"/>
        <v>0.71837536669721624</v>
      </c>
      <c r="H217" s="636"/>
      <c r="I217" s="636"/>
      <c r="J217" s="636"/>
      <c r="K217" s="636"/>
    </row>
    <row r="218" spans="2:12" x14ac:dyDescent="0.25">
      <c r="B218" s="230"/>
      <c r="C218" s="231" t="s">
        <v>542</v>
      </c>
      <c r="D218" s="266">
        <v>12.128192755886756</v>
      </c>
      <c r="E218" s="267">
        <v>13.60792934</v>
      </c>
      <c r="F218" s="268">
        <v>13.60792934</v>
      </c>
      <c r="G218" s="307">
        <f t="shared" si="81"/>
        <v>1</v>
      </c>
      <c r="H218" s="11"/>
      <c r="I218" s="638"/>
      <c r="J218" s="638"/>
      <c r="K218" s="638"/>
    </row>
    <row r="219" spans="2:12" x14ac:dyDescent="0.25">
      <c r="B219" s="235"/>
      <c r="C219" s="236" t="s">
        <v>135</v>
      </c>
      <c r="D219" s="419">
        <v>16259.934945495886</v>
      </c>
      <c r="E219" s="809">
        <v>17664.710505259995</v>
      </c>
      <c r="F219" s="420">
        <v>11596.711668200001</v>
      </c>
      <c r="G219" s="309">
        <f t="shared" si="81"/>
        <v>0.65649033222179698</v>
      </c>
      <c r="H219" s="3"/>
      <c r="I219" s="3"/>
      <c r="J219" s="3"/>
      <c r="K219" s="3"/>
    </row>
    <row r="220" spans="2:12" x14ac:dyDescent="0.25">
      <c r="B220" s="239"/>
      <c r="C220" s="240" t="s">
        <v>540</v>
      </c>
      <c r="D220" s="421">
        <v>14437.775809999999</v>
      </c>
      <c r="E220" s="422">
        <v>16656.367096279995</v>
      </c>
      <c r="F220" s="422">
        <v>10873.183985020001</v>
      </c>
      <c r="G220" s="487">
        <f t="shared" si="81"/>
        <v>0.65279444924388097</v>
      </c>
      <c r="H220" s="3"/>
      <c r="I220" s="3"/>
      <c r="J220" s="3"/>
      <c r="K220" s="3"/>
    </row>
    <row r="221" spans="2:12" x14ac:dyDescent="0.25">
      <c r="B221" s="239"/>
      <c r="C221" s="54" t="s">
        <v>541</v>
      </c>
      <c r="D221" s="421">
        <v>1810.0309427400002</v>
      </c>
      <c r="E221" s="422">
        <v>994.73547963999988</v>
      </c>
      <c r="F221" s="422">
        <v>709.91975384</v>
      </c>
      <c r="G221" s="487">
        <f t="shared" si="81"/>
        <v>0.71367692051853204</v>
      </c>
      <c r="H221" s="3"/>
      <c r="I221" s="3"/>
    </row>
    <row r="222" spans="2:12" x14ac:dyDescent="0.25">
      <c r="B222" s="479"/>
      <c r="C222" s="480" t="s">
        <v>542</v>
      </c>
      <c r="D222" s="421">
        <v>12.128192755886756</v>
      </c>
      <c r="E222" s="422">
        <v>13.60792934</v>
      </c>
      <c r="F222" s="422">
        <v>13.60792934</v>
      </c>
      <c r="G222" s="487">
        <f t="shared" si="81"/>
        <v>1</v>
      </c>
      <c r="I222" s="3"/>
    </row>
    <row r="223" spans="2:12" x14ac:dyDescent="0.25">
      <c r="B223" s="90"/>
      <c r="C223" s="236" t="s">
        <v>222</v>
      </c>
      <c r="D223" s="419">
        <f>SUM(D224:D225)</f>
        <v>3422.707215519999</v>
      </c>
      <c r="E223" s="809">
        <f>SUM(E224:E225)</f>
        <v>3344.3990672599994</v>
      </c>
      <c r="F223" s="420">
        <f>SUM(F224:F225)</f>
        <v>2788.1077621699997</v>
      </c>
      <c r="G223" s="309">
        <f>F223/E223</f>
        <v>0.83366479480998112</v>
      </c>
      <c r="H223" s="11"/>
      <c r="I223" s="11"/>
      <c r="J223" s="11"/>
    </row>
    <row r="224" spans="2:12" x14ac:dyDescent="0.25">
      <c r="B224" s="239"/>
      <c r="C224" s="240" t="s">
        <v>540</v>
      </c>
      <c r="D224" s="421">
        <v>3359.1754099999989</v>
      </c>
      <c r="E224" s="422">
        <v>3273.7756074799995</v>
      </c>
      <c r="F224" s="422">
        <v>2732.6998972399997</v>
      </c>
      <c r="G224" s="487">
        <f t="shared" ref="G224:G225" si="82">F224/E224</f>
        <v>0.83472425263242311</v>
      </c>
      <c r="H224" s="3"/>
      <c r="I224" s="3"/>
      <c r="J224" s="3"/>
    </row>
    <row r="225" spans="2:11" ht="15.75" thickBot="1" x14ac:dyDescent="0.3">
      <c r="B225" s="14"/>
      <c r="C225" s="55" t="s">
        <v>541</v>
      </c>
      <c r="D225" s="421">
        <v>63.531805519999999</v>
      </c>
      <c r="E225" s="422">
        <v>70.623459780000019</v>
      </c>
      <c r="F225" s="422">
        <v>55.407864930000009</v>
      </c>
      <c r="G225" s="487">
        <f t="shared" si="82"/>
        <v>0.78455325047231772</v>
      </c>
      <c r="H225" s="3"/>
      <c r="I225" s="3"/>
      <c r="J225" s="3"/>
    </row>
    <row r="226" spans="2:11" x14ac:dyDescent="0.25">
      <c r="B226" s="193" t="s">
        <v>11</v>
      </c>
      <c r="C226" s="227" t="s">
        <v>255</v>
      </c>
      <c r="D226" s="481">
        <f>SUM(D227:D228)</f>
        <v>8.9529600000000009</v>
      </c>
      <c r="E226" s="482">
        <f>SUM(E227:E228)</f>
        <v>9.5529600000000006</v>
      </c>
      <c r="F226" s="483">
        <f>SUM(F227:F228)</f>
        <v>16.680599520000001</v>
      </c>
      <c r="G226" s="486">
        <f>F226/E226</f>
        <v>1.7461184303085118</v>
      </c>
      <c r="H226" s="11"/>
      <c r="I226" s="11"/>
      <c r="J226" s="11"/>
      <c r="K226" s="531"/>
    </row>
    <row r="227" spans="2:11" x14ac:dyDescent="0.25">
      <c r="B227" s="230"/>
      <c r="C227" s="231" t="s">
        <v>540</v>
      </c>
      <c r="D227" s="484">
        <v>1.7596600000000002</v>
      </c>
      <c r="E227" s="485">
        <v>1.7596600000000002</v>
      </c>
      <c r="F227" s="485">
        <v>1.1398914499999999</v>
      </c>
      <c r="G227" s="234">
        <f>F227/E227</f>
        <v>0.64779073798347397</v>
      </c>
      <c r="H227" s="3"/>
      <c r="I227" s="3"/>
      <c r="J227" s="3"/>
      <c r="K227" s="531"/>
    </row>
    <row r="228" spans="2:11" x14ac:dyDescent="0.25">
      <c r="B228" s="230"/>
      <c r="C228" s="231" t="s">
        <v>541</v>
      </c>
      <c r="D228" s="484">
        <v>7.1932999999999998</v>
      </c>
      <c r="E228" s="485">
        <v>7.7933000000000003</v>
      </c>
      <c r="F228" s="485">
        <v>15.540708070000001</v>
      </c>
      <c r="G228" s="234">
        <f>F228/E228</f>
        <v>1.994111361040894</v>
      </c>
      <c r="H228" s="3"/>
      <c r="I228" s="3"/>
      <c r="J228" s="3"/>
    </row>
    <row r="229" spans="2:11" x14ac:dyDescent="0.25">
      <c r="B229" s="235"/>
      <c r="C229" s="236" t="s">
        <v>135</v>
      </c>
      <c r="D229" s="269">
        <f>SUM(D230:D231)</f>
        <v>1.7596600000000002</v>
      </c>
      <c r="E229" s="270">
        <f>SUM(E230:E231)</f>
        <v>1.7596600000000002</v>
      </c>
      <c r="F229" s="270">
        <f>SUM(F230:F231)</f>
        <v>1.1398914499999999</v>
      </c>
      <c r="G229" s="53">
        <f>F229/E229</f>
        <v>0.64779073798347397</v>
      </c>
    </row>
    <row r="230" spans="2:11" x14ac:dyDescent="0.25">
      <c r="B230" s="239"/>
      <c r="C230" s="240" t="s">
        <v>540</v>
      </c>
      <c r="D230" s="271">
        <v>1.7596600000000002</v>
      </c>
      <c r="E230" s="272">
        <v>1.7596600000000002</v>
      </c>
      <c r="F230" s="272">
        <v>1.1398914499999999</v>
      </c>
      <c r="G230" s="487">
        <f>F230/E230</f>
        <v>0.64779073798347397</v>
      </c>
    </row>
    <row r="231" spans="2:11" x14ac:dyDescent="0.25">
      <c r="B231" s="239"/>
      <c r="C231" s="54" t="s">
        <v>541</v>
      </c>
      <c r="D231" s="271">
        <v>0</v>
      </c>
      <c r="E231" s="272">
        <v>0</v>
      </c>
      <c r="F231" s="272">
        <v>0</v>
      </c>
      <c r="G231" s="48">
        <v>0</v>
      </c>
    </row>
    <row r="232" spans="2:11" x14ac:dyDescent="0.25">
      <c r="B232" s="90"/>
      <c r="C232" s="236" t="s">
        <v>222</v>
      </c>
      <c r="D232" s="269">
        <f>SUM(D233:D234)</f>
        <v>7.1932999999999998</v>
      </c>
      <c r="E232" s="270">
        <f>SUM(E233:E234)</f>
        <v>7.7933000000000003</v>
      </c>
      <c r="F232" s="270">
        <f>SUM(F233:F234)</f>
        <v>15.540708070000001</v>
      </c>
      <c r="G232" s="53">
        <f>F232/E232</f>
        <v>1.994111361040894</v>
      </c>
    </row>
    <row r="233" spans="2:11" x14ac:dyDescent="0.25">
      <c r="B233" s="239"/>
      <c r="C233" s="240" t="s">
        <v>540</v>
      </c>
      <c r="D233" s="271">
        <v>0</v>
      </c>
      <c r="E233" s="272">
        <v>0</v>
      </c>
      <c r="F233" s="272">
        <v>0</v>
      </c>
      <c r="G233" s="48">
        <v>0</v>
      </c>
    </row>
    <row r="234" spans="2:11" ht="15.75" thickBot="1" x14ac:dyDescent="0.3">
      <c r="B234" s="14"/>
      <c r="C234" s="55" t="s">
        <v>541</v>
      </c>
      <c r="D234" s="271">
        <v>7.1932999999999998</v>
      </c>
      <c r="E234" s="272">
        <v>7.7933000000000003</v>
      </c>
      <c r="F234" s="272">
        <v>15.540708070000001</v>
      </c>
      <c r="G234" s="487">
        <f>F234/E234</f>
        <v>1.994111361040894</v>
      </c>
      <c r="I234" s="637"/>
      <c r="J234" s="1"/>
      <c r="K234" s="1"/>
    </row>
    <row r="235" spans="2:11" x14ac:dyDescent="0.25">
      <c r="B235" s="193" t="s">
        <v>445</v>
      </c>
      <c r="C235" s="227" t="s">
        <v>446</v>
      </c>
      <c r="D235" s="481">
        <f>SUM(D236:D237)</f>
        <v>18.760380000000005</v>
      </c>
      <c r="E235" s="482">
        <f>SUM(E236:E237)</f>
        <v>22.855031740000001</v>
      </c>
      <c r="F235" s="483">
        <f>SUM(F236:F237)</f>
        <v>20.617533180000002</v>
      </c>
      <c r="G235" s="486">
        <f t="shared" ref="G235:G242" si="83">F235/E235</f>
        <v>0.90210039585794954</v>
      </c>
      <c r="H235" s="96"/>
      <c r="I235" s="96"/>
      <c r="J235" s="96"/>
    </row>
    <row r="236" spans="2:11" x14ac:dyDescent="0.25">
      <c r="B236" s="230"/>
      <c r="C236" s="231" t="s">
        <v>540</v>
      </c>
      <c r="D236" s="484">
        <f t="shared" ref="D236:F237" si="84">D239+D242</f>
        <v>18.760380000000005</v>
      </c>
      <c r="E236" s="485">
        <f t="shared" si="84"/>
        <v>22.855031740000001</v>
      </c>
      <c r="F236" s="485">
        <f t="shared" si="84"/>
        <v>20.617533180000002</v>
      </c>
      <c r="G236" s="307">
        <f t="shared" si="83"/>
        <v>0.90210039585794954</v>
      </c>
      <c r="I236" s="775"/>
      <c r="J236" s="775"/>
      <c r="K236" s="775"/>
    </row>
    <row r="237" spans="2:11" x14ac:dyDescent="0.25">
      <c r="B237" s="230"/>
      <c r="C237" s="231" t="s">
        <v>541</v>
      </c>
      <c r="D237" s="484">
        <f t="shared" si="84"/>
        <v>0</v>
      </c>
      <c r="E237" s="485">
        <f t="shared" si="84"/>
        <v>0</v>
      </c>
      <c r="F237" s="485">
        <f t="shared" si="84"/>
        <v>0</v>
      </c>
      <c r="G237" s="496">
        <f>G240+G243</f>
        <v>0</v>
      </c>
      <c r="I237" s="776"/>
      <c r="J237" s="776"/>
      <c r="K237" s="776"/>
    </row>
    <row r="238" spans="2:11" x14ac:dyDescent="0.25">
      <c r="B238" s="235"/>
      <c r="C238" s="236" t="s">
        <v>135</v>
      </c>
      <c r="D238" s="269">
        <v>1.58263</v>
      </c>
      <c r="E238" s="490">
        <v>1.5761106599999999</v>
      </c>
      <c r="F238" s="490">
        <v>1.32493653</v>
      </c>
      <c r="G238" s="309">
        <f t="shared" si="83"/>
        <v>0.84063674183892656</v>
      </c>
      <c r="I238" s="489"/>
    </row>
    <row r="239" spans="2:11" x14ac:dyDescent="0.25">
      <c r="B239" s="239"/>
      <c r="C239" s="240" t="s">
        <v>540</v>
      </c>
      <c r="D239" s="271">
        <v>1.58263</v>
      </c>
      <c r="E239" s="491">
        <v>1.5761106599999999</v>
      </c>
      <c r="F239" s="491">
        <v>1.32493653</v>
      </c>
      <c r="G239" s="492">
        <f t="shared" si="83"/>
        <v>0.84063674183892656</v>
      </c>
      <c r="I239" s="489"/>
    </row>
    <row r="240" spans="2:11" x14ac:dyDescent="0.25">
      <c r="B240" s="239"/>
      <c r="C240" s="54" t="s">
        <v>541</v>
      </c>
      <c r="D240" s="271">
        <v>0</v>
      </c>
      <c r="E240" s="491">
        <v>0</v>
      </c>
      <c r="F240" s="491">
        <v>0</v>
      </c>
      <c r="G240" s="310">
        <v>0</v>
      </c>
    </row>
    <row r="241" spans="2:11" x14ac:dyDescent="0.25">
      <c r="B241" s="90"/>
      <c r="C241" s="236" t="s">
        <v>222</v>
      </c>
      <c r="D241" s="269">
        <v>17.177750000000003</v>
      </c>
      <c r="E241" s="490">
        <v>21.27892108</v>
      </c>
      <c r="F241" s="490">
        <v>19.292596650000004</v>
      </c>
      <c r="G241" s="309">
        <f t="shared" si="83"/>
        <v>0.90665295375962751</v>
      </c>
    </row>
    <row r="242" spans="2:11" x14ac:dyDescent="0.25">
      <c r="B242" s="239"/>
      <c r="C242" s="240" t="s">
        <v>540</v>
      </c>
      <c r="D242" s="271">
        <v>17.177750000000003</v>
      </c>
      <c r="E242" s="491">
        <v>21.27892108</v>
      </c>
      <c r="F242" s="491">
        <v>19.292596650000004</v>
      </c>
      <c r="G242" s="492">
        <f t="shared" si="83"/>
        <v>0.90665295375962751</v>
      </c>
    </row>
    <row r="243" spans="2:11" ht="15.75" thickBot="1" x14ac:dyDescent="0.3">
      <c r="B243" s="14"/>
      <c r="C243" s="55" t="s">
        <v>541</v>
      </c>
      <c r="D243" s="494">
        <v>0</v>
      </c>
      <c r="E243" s="274">
        <v>0</v>
      </c>
      <c r="F243" s="274">
        <v>0</v>
      </c>
      <c r="G243" s="495">
        <v>0</v>
      </c>
    </row>
    <row r="244" spans="2:11" x14ac:dyDescent="0.25">
      <c r="B244" s="193" t="s">
        <v>13</v>
      </c>
      <c r="C244" s="227" t="s">
        <v>14</v>
      </c>
      <c r="D244" s="481">
        <f>SUM(D245:D246)</f>
        <v>524.45692273999998</v>
      </c>
      <c r="E244" s="482">
        <f>SUM(E245:E246)</f>
        <v>608.24325663000002</v>
      </c>
      <c r="F244" s="483">
        <f>SUM(F245:F246)</f>
        <v>505.24238237000003</v>
      </c>
      <c r="G244" s="486">
        <f t="shared" ref="G244:G251" si="85">F244/E244</f>
        <v>0.83065841974035004</v>
      </c>
      <c r="H244" s="96"/>
      <c r="I244" s="96"/>
      <c r="J244" s="96"/>
    </row>
    <row r="245" spans="2:11" x14ac:dyDescent="0.25">
      <c r="B245" s="230"/>
      <c r="C245" s="231" t="s">
        <v>540</v>
      </c>
      <c r="D245" s="484">
        <f t="shared" ref="D245:F246" si="86">D248+D251</f>
        <v>232.10147999999998</v>
      </c>
      <c r="E245" s="485">
        <f t="shared" si="86"/>
        <v>316.00381389</v>
      </c>
      <c r="F245" s="485">
        <f t="shared" si="86"/>
        <v>213.00293963000001</v>
      </c>
      <c r="G245" s="234">
        <f t="shared" si="85"/>
        <v>0.67405180022335331</v>
      </c>
      <c r="I245" s="775"/>
      <c r="J245" s="775"/>
      <c r="K245" s="775"/>
    </row>
    <row r="246" spans="2:11" x14ac:dyDescent="0.25">
      <c r="B246" s="230"/>
      <c r="C246" s="231" t="s">
        <v>541</v>
      </c>
      <c r="D246" s="484">
        <f t="shared" si="86"/>
        <v>292.35544274</v>
      </c>
      <c r="E246" s="485">
        <f t="shared" si="86"/>
        <v>292.23944274000002</v>
      </c>
      <c r="F246" s="485">
        <f t="shared" si="86"/>
        <v>292.23944274000002</v>
      </c>
      <c r="G246" s="234">
        <f t="shared" si="85"/>
        <v>1</v>
      </c>
      <c r="I246" s="776"/>
      <c r="J246" s="776"/>
      <c r="K246" s="776"/>
    </row>
    <row r="247" spans="2:11" x14ac:dyDescent="0.25">
      <c r="B247" s="235"/>
      <c r="C247" s="236" t="s">
        <v>135</v>
      </c>
      <c r="D247" s="269">
        <f>SUM(D248:D249)</f>
        <v>328.68852274</v>
      </c>
      <c r="E247" s="270">
        <f>SUM(E248:E249)</f>
        <v>402.33577485000001</v>
      </c>
      <c r="F247" s="270">
        <f>SUM(F248:F249)</f>
        <v>357.81306135</v>
      </c>
      <c r="G247" s="53">
        <f t="shared" si="85"/>
        <v>0.8893394117970268</v>
      </c>
      <c r="I247" s="489"/>
    </row>
    <row r="248" spans="2:11" x14ac:dyDescent="0.25">
      <c r="B248" s="239"/>
      <c r="C248" s="240" t="s">
        <v>540</v>
      </c>
      <c r="D248" s="271">
        <v>36.333079999999995</v>
      </c>
      <c r="E248" s="272">
        <v>110.09633211000001</v>
      </c>
      <c r="F248" s="272">
        <v>65.573618609999997</v>
      </c>
      <c r="G248" s="487">
        <f t="shared" si="85"/>
        <v>0.59560220902258354</v>
      </c>
      <c r="I248" s="489"/>
    </row>
    <row r="249" spans="2:11" x14ac:dyDescent="0.25">
      <c r="B249" s="239"/>
      <c r="C249" s="54" t="s">
        <v>541</v>
      </c>
      <c r="D249" s="271">
        <v>292.35544274</v>
      </c>
      <c r="E249" s="272">
        <v>292.23944274000002</v>
      </c>
      <c r="F249" s="272">
        <v>292.23944274000002</v>
      </c>
      <c r="G249" s="487">
        <f t="shared" si="85"/>
        <v>1</v>
      </c>
    </row>
    <row r="250" spans="2:11" x14ac:dyDescent="0.25">
      <c r="B250" s="90"/>
      <c r="C250" s="236" t="s">
        <v>222</v>
      </c>
      <c r="D250" s="269">
        <f>SUM(D251:D252)</f>
        <v>195.76839999999999</v>
      </c>
      <c r="E250" s="270">
        <f>SUM(E251:E252)</f>
        <v>205.90748177999998</v>
      </c>
      <c r="F250" s="270">
        <f>SUM(F251:F252)</f>
        <v>147.42932102000003</v>
      </c>
      <c r="G250" s="53">
        <f t="shared" si="85"/>
        <v>0.71599788286236032</v>
      </c>
    </row>
    <row r="251" spans="2:11" x14ac:dyDescent="0.25">
      <c r="B251" s="239"/>
      <c r="C251" s="240" t="s">
        <v>540</v>
      </c>
      <c r="D251" s="271">
        <v>195.76839999999999</v>
      </c>
      <c r="E251" s="272">
        <v>205.90748177999998</v>
      </c>
      <c r="F251" s="272">
        <v>147.42932102000003</v>
      </c>
      <c r="G251" s="487">
        <f t="shared" si="85"/>
        <v>0.71599788286236032</v>
      </c>
    </row>
    <row r="252" spans="2:11" ht="15.75" thickBot="1" x14ac:dyDescent="0.3">
      <c r="B252" s="14"/>
      <c r="C252" s="55" t="s">
        <v>541</v>
      </c>
      <c r="D252" s="271">
        <v>0</v>
      </c>
      <c r="E252" s="272">
        <v>0</v>
      </c>
      <c r="F252" s="272">
        <v>0</v>
      </c>
      <c r="G252" s="48">
        <v>0</v>
      </c>
    </row>
    <row r="253" spans="2:11" x14ac:dyDescent="0.25">
      <c r="B253" s="193" t="s">
        <v>15</v>
      </c>
      <c r="C253" s="227" t="s">
        <v>37</v>
      </c>
      <c r="D253" s="481">
        <f>SUM(D254:D255)</f>
        <v>21.363779999999998</v>
      </c>
      <c r="E253" s="482">
        <f>SUM(E254:E255)</f>
        <v>32.839046000000003</v>
      </c>
      <c r="F253" s="483">
        <f>SUM(F254:F255)</f>
        <v>21.189444139999999</v>
      </c>
      <c r="G253" s="486">
        <f>F253/E253</f>
        <v>0.64525151370109834</v>
      </c>
    </row>
    <row r="254" spans="2:11" x14ac:dyDescent="0.25">
      <c r="B254" s="230"/>
      <c r="C254" s="231" t="s">
        <v>540</v>
      </c>
      <c r="D254" s="484">
        <f>D257+D260</f>
        <v>21.363779999999998</v>
      </c>
      <c r="E254" s="485">
        <f>E257+E260</f>
        <v>32.839046000000003</v>
      </c>
      <c r="F254" s="485">
        <f>F257+F260</f>
        <v>21.189444139999999</v>
      </c>
      <c r="G254" s="307">
        <f>F254/E254</f>
        <v>0.64525151370109834</v>
      </c>
      <c r="I254" s="3"/>
      <c r="J254" s="3"/>
      <c r="K254" s="3"/>
    </row>
    <row r="255" spans="2:11" x14ac:dyDescent="0.25">
      <c r="B255" s="230"/>
      <c r="C255" s="231" t="s">
        <v>541</v>
      </c>
      <c r="D255" s="484">
        <v>0</v>
      </c>
      <c r="E255" s="485">
        <v>0</v>
      </c>
      <c r="F255" s="485">
        <v>0</v>
      </c>
      <c r="G255" s="496">
        <v>0</v>
      </c>
      <c r="I255" s="3"/>
      <c r="J255" s="3"/>
      <c r="K255" s="3"/>
    </row>
    <row r="256" spans="2:11" x14ac:dyDescent="0.25">
      <c r="B256" s="235"/>
      <c r="C256" s="236" t="s">
        <v>135</v>
      </c>
      <c r="D256" s="269">
        <f>SUM(D257:D258)</f>
        <v>14.851759999999999</v>
      </c>
      <c r="E256" s="490">
        <f>SUM(E257:E258)</f>
        <v>26.191071090000001</v>
      </c>
      <c r="F256" s="490">
        <f>SUM(F257:F258)</f>
        <v>15.078343090000001</v>
      </c>
      <c r="G256" s="309">
        <f>F256/E256</f>
        <v>0.57570547757235691</v>
      </c>
    </row>
    <row r="257" spans="2:11" x14ac:dyDescent="0.25">
      <c r="B257" s="239"/>
      <c r="C257" s="240" t="s">
        <v>540</v>
      </c>
      <c r="D257" s="271">
        <v>14.851759999999999</v>
      </c>
      <c r="E257" s="491">
        <v>26.191071090000001</v>
      </c>
      <c r="F257" s="491">
        <v>15.078343090000001</v>
      </c>
      <c r="G257" s="492">
        <f>F257/E257</f>
        <v>0.57570547757235691</v>
      </c>
    </row>
    <row r="258" spans="2:11" x14ac:dyDescent="0.25">
      <c r="B258" s="239"/>
      <c r="C258" s="54" t="s">
        <v>541</v>
      </c>
      <c r="D258" s="271">
        <v>0</v>
      </c>
      <c r="E258" s="491">
        <v>0</v>
      </c>
      <c r="F258" s="491">
        <v>0</v>
      </c>
      <c r="G258" s="310">
        <v>0</v>
      </c>
    </row>
    <row r="259" spans="2:11" x14ac:dyDescent="0.25">
      <c r="B259" s="90"/>
      <c r="C259" s="236" t="s">
        <v>222</v>
      </c>
      <c r="D259" s="269">
        <f>SUM(D260:D261)</f>
        <v>6.5120199999999997</v>
      </c>
      <c r="E259" s="490">
        <f>SUM(E260:E261)</f>
        <v>6.6479749099999994</v>
      </c>
      <c r="F259" s="490">
        <f>SUM(F260:F261)</f>
        <v>6.1111010500000003</v>
      </c>
      <c r="G259" s="309">
        <f>F259/E259</f>
        <v>0.91924249605809671</v>
      </c>
    </row>
    <row r="260" spans="2:11" x14ac:dyDescent="0.25">
      <c r="B260" s="239"/>
      <c r="C260" s="240" t="s">
        <v>540</v>
      </c>
      <c r="D260" s="271">
        <v>6.5120199999999997</v>
      </c>
      <c r="E260" s="491">
        <v>6.6479749099999994</v>
      </c>
      <c r="F260" s="491">
        <v>6.1111010500000003</v>
      </c>
      <c r="G260" s="492">
        <f>F260/E260</f>
        <v>0.91924249605809671</v>
      </c>
    </row>
    <row r="261" spans="2:11" ht="15.75" thickBot="1" x14ac:dyDescent="0.3">
      <c r="B261" s="14"/>
      <c r="C261" s="55" t="s">
        <v>541</v>
      </c>
      <c r="D261" s="494">
        <v>0</v>
      </c>
      <c r="E261" s="274">
        <v>0</v>
      </c>
      <c r="F261" s="274">
        <v>0</v>
      </c>
      <c r="G261" s="495">
        <v>0</v>
      </c>
    </row>
    <row r="262" spans="2:11" x14ac:dyDescent="0.25">
      <c r="B262" s="193" t="s">
        <v>30</v>
      </c>
      <c r="C262" s="227" t="s">
        <v>41</v>
      </c>
      <c r="D262" s="481">
        <v>5.0000000000000001E-3</v>
      </c>
      <c r="E262" s="482">
        <v>5.0000000000000001E-3</v>
      </c>
      <c r="F262" s="483">
        <v>3.7499999999999999E-3</v>
      </c>
      <c r="G262" s="486">
        <f>F262/E262</f>
        <v>0.75</v>
      </c>
    </row>
    <row r="263" spans="2:11" x14ac:dyDescent="0.25">
      <c r="B263" s="230"/>
      <c r="C263" s="231" t="s">
        <v>540</v>
      </c>
      <c r="D263" s="484">
        <v>0</v>
      </c>
      <c r="E263" s="485">
        <v>0</v>
      </c>
      <c r="F263" s="485">
        <v>0</v>
      </c>
      <c r="G263" s="496">
        <v>0</v>
      </c>
    </row>
    <row r="264" spans="2:11" x14ac:dyDescent="0.25">
      <c r="B264" s="230"/>
      <c r="C264" s="231" t="s">
        <v>541</v>
      </c>
      <c r="D264" s="484">
        <v>5.0000000000000001E-3</v>
      </c>
      <c r="E264" s="485">
        <v>5.0000000000000001E-3</v>
      </c>
      <c r="F264" s="485">
        <v>3.7499999999999999E-3</v>
      </c>
      <c r="G264" s="307">
        <f>F264/E264</f>
        <v>0.75</v>
      </c>
    </row>
    <row r="265" spans="2:11" x14ac:dyDescent="0.25">
      <c r="B265" s="235"/>
      <c r="C265" s="236" t="s">
        <v>135</v>
      </c>
      <c r="D265" s="269">
        <v>5.0000000000000001E-3</v>
      </c>
      <c r="E265" s="490">
        <v>5.0000000000000001E-3</v>
      </c>
      <c r="F265" s="490">
        <v>3.7499999999999999E-3</v>
      </c>
      <c r="G265" s="309">
        <f>F265/E265</f>
        <v>0.75</v>
      </c>
    </row>
    <row r="266" spans="2:11" x14ac:dyDescent="0.25">
      <c r="B266" s="239"/>
      <c r="C266" s="240" t="s">
        <v>540</v>
      </c>
      <c r="D266" s="271">
        <v>0</v>
      </c>
      <c r="E266" s="491">
        <v>0</v>
      </c>
      <c r="F266" s="491">
        <v>0</v>
      </c>
      <c r="G266" s="310">
        <v>0</v>
      </c>
    </row>
    <row r="267" spans="2:11" x14ac:dyDescent="0.25">
      <c r="B267" s="239"/>
      <c r="C267" s="54" t="s">
        <v>541</v>
      </c>
      <c r="D267" s="271">
        <v>5.0000000000000001E-3</v>
      </c>
      <c r="E267" s="491">
        <v>5.0000000000000001E-3</v>
      </c>
      <c r="F267" s="491">
        <v>3.7499999999999999E-3</v>
      </c>
      <c r="G267" s="492">
        <f>F267/E267</f>
        <v>0.75</v>
      </c>
    </row>
    <row r="268" spans="2:11" x14ac:dyDescent="0.25">
      <c r="B268" s="90"/>
      <c r="C268" s="236" t="s">
        <v>222</v>
      </c>
      <c r="D268" s="269">
        <v>0</v>
      </c>
      <c r="E268" s="490">
        <v>0</v>
      </c>
      <c r="F268" s="490">
        <v>0</v>
      </c>
      <c r="G268" s="493">
        <v>0</v>
      </c>
    </row>
    <row r="269" spans="2:11" x14ac:dyDescent="0.25">
      <c r="B269" s="239"/>
      <c r="C269" s="240" t="s">
        <v>540</v>
      </c>
      <c r="D269" s="271">
        <v>0</v>
      </c>
      <c r="E269" s="491">
        <v>0</v>
      </c>
      <c r="F269" s="491">
        <v>0</v>
      </c>
      <c r="G269" s="310">
        <v>0</v>
      </c>
    </row>
    <row r="270" spans="2:11" ht="15.75" thickBot="1" x14ac:dyDescent="0.3">
      <c r="B270" s="14"/>
      <c r="C270" s="55" t="s">
        <v>541</v>
      </c>
      <c r="D270" s="494">
        <v>0</v>
      </c>
      <c r="E270" s="274">
        <v>0</v>
      </c>
      <c r="F270" s="274">
        <v>0</v>
      </c>
      <c r="G270" s="495">
        <v>0</v>
      </c>
    </row>
    <row r="271" spans="2:11" x14ac:dyDescent="0.25">
      <c r="B271" s="193" t="s">
        <v>73</v>
      </c>
      <c r="C271" s="227" t="s">
        <v>448</v>
      </c>
      <c r="D271" s="481">
        <f>SUM(D272:D273)</f>
        <v>36.928100000000001</v>
      </c>
      <c r="E271" s="482">
        <f>SUM(E272:E273)</f>
        <v>38.224193779999993</v>
      </c>
      <c r="F271" s="483">
        <f>SUM(F272:F273)</f>
        <v>31.646892279999999</v>
      </c>
      <c r="G271" s="486">
        <f t="shared" ref="G271:G279" si="87">F271/E271</f>
        <v>0.8279283132077091</v>
      </c>
      <c r="I271" s="96"/>
      <c r="J271" s="96"/>
      <c r="K271" s="96"/>
    </row>
    <row r="272" spans="2:11" x14ac:dyDescent="0.25">
      <c r="B272" s="230"/>
      <c r="C272" s="231" t="s">
        <v>540</v>
      </c>
      <c r="D272" s="484">
        <f t="shared" ref="D272:F273" si="88">D275+D278</f>
        <v>34.849179999999997</v>
      </c>
      <c r="E272" s="485">
        <f t="shared" si="88"/>
        <v>35.607013689999995</v>
      </c>
      <c r="F272" s="485">
        <f t="shared" si="88"/>
        <v>29.556384009999999</v>
      </c>
      <c r="G272" s="307">
        <f t="shared" si="87"/>
        <v>0.83007197029558033</v>
      </c>
      <c r="I272" s="777"/>
      <c r="J272" s="777"/>
      <c r="K272" s="777"/>
    </row>
    <row r="273" spans="2:11" x14ac:dyDescent="0.25">
      <c r="B273" s="230"/>
      <c r="C273" s="231" t="s">
        <v>541</v>
      </c>
      <c r="D273" s="484">
        <f t="shared" si="88"/>
        <v>2.0789200000000001</v>
      </c>
      <c r="E273" s="485">
        <f t="shared" si="88"/>
        <v>2.6171800900000002</v>
      </c>
      <c r="F273" s="485">
        <f t="shared" si="88"/>
        <v>2.0905082699999999</v>
      </c>
      <c r="G273" s="307">
        <f t="shared" si="87"/>
        <v>0.79876363036217346</v>
      </c>
      <c r="I273" s="489"/>
      <c r="J273" s="489"/>
      <c r="K273" s="489"/>
    </row>
    <row r="274" spans="2:11" x14ac:dyDescent="0.25">
      <c r="B274" s="235"/>
      <c r="C274" s="236" t="s">
        <v>135</v>
      </c>
      <c r="D274" s="269">
        <f>SUM(D275:D276)</f>
        <v>35.90363</v>
      </c>
      <c r="E274" s="490">
        <f>SUM(E275:E276)</f>
        <v>37.095959609999994</v>
      </c>
      <c r="F274" s="490">
        <f>SUM(F275:F276)</f>
        <v>30.83425351</v>
      </c>
      <c r="G274" s="309">
        <f t="shared" si="87"/>
        <v>0.83120247687804738</v>
      </c>
      <c r="I274" s="488"/>
      <c r="J274" s="1"/>
      <c r="K274" s="1"/>
    </row>
    <row r="275" spans="2:11" x14ac:dyDescent="0.25">
      <c r="B275" s="239"/>
      <c r="C275" s="240" t="s">
        <v>540</v>
      </c>
      <c r="D275" s="271">
        <v>33.844709999999999</v>
      </c>
      <c r="E275" s="660">
        <v>34.498779519999992</v>
      </c>
      <c r="F275" s="491">
        <v>28.763745239999999</v>
      </c>
      <c r="G275" s="492">
        <f t="shared" si="87"/>
        <v>0.83376124141796903</v>
      </c>
      <c r="I275" s="489"/>
    </row>
    <row r="276" spans="2:11" x14ac:dyDescent="0.25">
      <c r="B276" s="239"/>
      <c r="C276" s="54" t="s">
        <v>541</v>
      </c>
      <c r="D276" s="271">
        <v>2.0589200000000001</v>
      </c>
      <c r="E276" s="491">
        <v>2.5971800900000002</v>
      </c>
      <c r="F276" s="491">
        <v>2.0705082699999999</v>
      </c>
      <c r="G276" s="492">
        <f t="shared" si="87"/>
        <v>0.79721397756441292</v>
      </c>
      <c r="I276" s="489"/>
    </row>
    <row r="277" spans="2:11" x14ac:dyDescent="0.25">
      <c r="B277" s="90"/>
      <c r="C277" s="236" t="s">
        <v>222</v>
      </c>
      <c r="D277" s="269">
        <f>SUM(D278:D279)</f>
        <v>1.02447</v>
      </c>
      <c r="E277" s="490">
        <f>SUM(E278:E279)</f>
        <v>1.12823417</v>
      </c>
      <c r="F277" s="490">
        <f>SUM(F278:F279)</f>
        <v>0.81263876999999995</v>
      </c>
      <c r="G277" s="309">
        <f t="shared" si="87"/>
        <v>0.72027491420508916</v>
      </c>
    </row>
    <row r="278" spans="2:11" x14ac:dyDescent="0.25">
      <c r="B278" s="239"/>
      <c r="C278" s="240" t="s">
        <v>540</v>
      </c>
      <c r="D278" s="271">
        <v>1.00447</v>
      </c>
      <c r="E278" s="660">
        <v>1.10823417</v>
      </c>
      <c r="F278" s="491">
        <v>0.79263876999999994</v>
      </c>
      <c r="G278" s="492">
        <f t="shared" si="87"/>
        <v>0.71522679182505255</v>
      </c>
    </row>
    <row r="279" spans="2:11" ht="15.75" thickBot="1" x14ac:dyDescent="0.3">
      <c r="B279" s="14"/>
      <c r="C279" s="55" t="s">
        <v>541</v>
      </c>
      <c r="D279" s="494">
        <v>0.02</v>
      </c>
      <c r="E279" s="274">
        <v>0.02</v>
      </c>
      <c r="F279" s="274">
        <v>0.02</v>
      </c>
      <c r="G279" s="497">
        <f t="shared" si="87"/>
        <v>1</v>
      </c>
    </row>
    <row r="280" spans="2:11" x14ac:dyDescent="0.25">
      <c r="B280" s="193" t="s">
        <v>74</v>
      </c>
      <c r="C280" s="227" t="s">
        <v>449</v>
      </c>
      <c r="D280" s="481">
        <f>D282</f>
        <v>45.72824</v>
      </c>
      <c r="E280" s="482">
        <f>E282</f>
        <v>72.510170689999995</v>
      </c>
      <c r="F280" s="483">
        <f>F282</f>
        <v>56.020168260000005</v>
      </c>
      <c r="G280" s="486">
        <f>F280/E280</f>
        <v>0.77258359381749253</v>
      </c>
    </row>
    <row r="281" spans="2:11" x14ac:dyDescent="0.25">
      <c r="B281" s="230"/>
      <c r="C281" s="231" t="s">
        <v>540</v>
      </c>
      <c r="D281" s="484">
        <v>0</v>
      </c>
      <c r="E281" s="485">
        <v>0</v>
      </c>
      <c r="F281" s="485">
        <v>0</v>
      </c>
      <c r="G281" s="496">
        <v>0</v>
      </c>
    </row>
    <row r="282" spans="2:11" x14ac:dyDescent="0.25">
      <c r="B282" s="230"/>
      <c r="C282" s="231" t="s">
        <v>541</v>
      </c>
      <c r="D282" s="484">
        <f>D285+D288</f>
        <v>45.72824</v>
      </c>
      <c r="E282" s="485">
        <f>E285+E288</f>
        <v>72.510170689999995</v>
      </c>
      <c r="F282" s="485">
        <f>F285+F288</f>
        <v>56.020168260000005</v>
      </c>
      <c r="G282" s="307">
        <f>F282/E282</f>
        <v>0.77258359381749253</v>
      </c>
    </row>
    <row r="283" spans="2:11" x14ac:dyDescent="0.25">
      <c r="B283" s="235"/>
      <c r="C283" s="236" t="s">
        <v>135</v>
      </c>
      <c r="D283" s="269">
        <v>21.046939999999999</v>
      </c>
      <c r="E283" s="490">
        <v>50.728870689999994</v>
      </c>
      <c r="F283" s="490">
        <v>34.259518970000002</v>
      </c>
      <c r="G283" s="309">
        <v>0.67534558731569516</v>
      </c>
    </row>
    <row r="284" spans="2:11" x14ac:dyDescent="0.25">
      <c r="B284" s="239"/>
      <c r="C284" s="240" t="s">
        <v>540</v>
      </c>
      <c r="D284" s="271">
        <v>0</v>
      </c>
      <c r="E284" s="491">
        <v>0</v>
      </c>
      <c r="F284" s="491">
        <v>0</v>
      </c>
      <c r="G284" s="310">
        <v>0</v>
      </c>
    </row>
    <row r="285" spans="2:11" x14ac:dyDescent="0.25">
      <c r="B285" s="239"/>
      <c r="C285" s="54" t="s">
        <v>541</v>
      </c>
      <c r="D285" s="271">
        <v>35.895440000000001</v>
      </c>
      <c r="E285" s="272">
        <v>65.577370689999995</v>
      </c>
      <c r="F285" s="272">
        <v>49.108018970000003</v>
      </c>
      <c r="G285" s="492">
        <f>F285/E285</f>
        <v>0.74885617482508438</v>
      </c>
    </row>
    <row r="286" spans="2:11" x14ac:dyDescent="0.25">
      <c r="B286" s="90"/>
      <c r="C286" s="236" t="s">
        <v>222</v>
      </c>
      <c r="D286" s="269">
        <v>9.9327999999999985</v>
      </c>
      <c r="E286" s="490">
        <v>7.0327999999999999</v>
      </c>
      <c r="F286" s="490">
        <v>6.9286287900000003</v>
      </c>
      <c r="G286" s="309">
        <f>F286/E286</f>
        <v>0.98518780428847685</v>
      </c>
    </row>
    <row r="287" spans="2:11" x14ac:dyDescent="0.25">
      <c r="B287" s="239"/>
      <c r="C287" s="240" t="s">
        <v>540</v>
      </c>
      <c r="D287" s="271">
        <v>0</v>
      </c>
      <c r="E287" s="491">
        <v>0</v>
      </c>
      <c r="F287" s="491">
        <v>0</v>
      </c>
      <c r="G287" s="310">
        <v>0</v>
      </c>
    </row>
    <row r="288" spans="2:11" ht="15.75" thickBot="1" x14ac:dyDescent="0.3">
      <c r="B288" s="14"/>
      <c r="C288" s="55" t="s">
        <v>541</v>
      </c>
      <c r="D288" s="271">
        <v>9.8327999999999989</v>
      </c>
      <c r="E288" s="491">
        <v>6.9328000000000003</v>
      </c>
      <c r="F288" s="491">
        <v>6.9121492900000003</v>
      </c>
      <c r="G288" s="492">
        <f>F288/E288</f>
        <v>0.99702130308100623</v>
      </c>
    </row>
    <row r="289" spans="2:12" x14ac:dyDescent="0.25">
      <c r="B289" s="193" t="s">
        <v>31</v>
      </c>
      <c r="C289" s="227" t="s">
        <v>239</v>
      </c>
      <c r="D289" s="481">
        <v>0.64724000000000004</v>
      </c>
      <c r="E289" s="482">
        <v>1.9350229199999998</v>
      </c>
      <c r="F289" s="483">
        <v>0.17296300000000001</v>
      </c>
      <c r="G289" s="486">
        <f>F289/E289</f>
        <v>8.9385504539656838E-2</v>
      </c>
    </row>
    <row r="290" spans="2:12" x14ac:dyDescent="0.25">
      <c r="B290" s="230"/>
      <c r="C290" s="231" t="s">
        <v>540</v>
      </c>
      <c r="D290" s="484">
        <v>0</v>
      </c>
      <c r="E290" s="485">
        <v>0</v>
      </c>
      <c r="F290" s="485">
        <v>0</v>
      </c>
      <c r="G290" s="496">
        <v>0</v>
      </c>
    </row>
    <row r="291" spans="2:12" x14ac:dyDescent="0.25">
      <c r="B291" s="230"/>
      <c r="C291" s="231" t="s">
        <v>541</v>
      </c>
      <c r="D291" s="484">
        <v>0.64724000000000004</v>
      </c>
      <c r="E291" s="485">
        <v>1.9350229199999998</v>
      </c>
      <c r="F291" s="485">
        <v>0.17296300000000001</v>
      </c>
      <c r="G291" s="234">
        <f>F291/E291</f>
        <v>8.9385504539656838E-2</v>
      </c>
    </row>
    <row r="292" spans="2:12" x14ac:dyDescent="0.25">
      <c r="B292" s="235"/>
      <c r="C292" s="236" t="s">
        <v>135</v>
      </c>
      <c r="D292" s="269">
        <v>0</v>
      </c>
      <c r="E292" s="490">
        <v>0</v>
      </c>
      <c r="F292" s="490">
        <v>0</v>
      </c>
      <c r="G292" s="493">
        <v>0</v>
      </c>
    </row>
    <row r="293" spans="2:12" x14ac:dyDescent="0.25">
      <c r="B293" s="239"/>
      <c r="C293" s="240" t="s">
        <v>540</v>
      </c>
      <c r="D293" s="271">
        <v>0</v>
      </c>
      <c r="E293" s="491">
        <v>0</v>
      </c>
      <c r="F293" s="491">
        <v>0</v>
      </c>
      <c r="G293" s="310">
        <v>0</v>
      </c>
    </row>
    <row r="294" spans="2:12" x14ac:dyDescent="0.25">
      <c r="B294" s="239"/>
      <c r="C294" s="54" t="s">
        <v>541</v>
      </c>
      <c r="D294" s="271">
        <v>0</v>
      </c>
      <c r="E294" s="491">
        <v>0</v>
      </c>
      <c r="F294" s="491">
        <v>0</v>
      </c>
      <c r="G294" s="310">
        <v>0</v>
      </c>
    </row>
    <row r="295" spans="2:12" x14ac:dyDescent="0.25">
      <c r="B295" s="90"/>
      <c r="C295" s="236" t="s">
        <v>222</v>
      </c>
      <c r="D295" s="269">
        <v>0.64724000000000004</v>
      </c>
      <c r="E295" s="490">
        <v>1.9350229199999998</v>
      </c>
      <c r="F295" s="490">
        <v>0.17296300000000001</v>
      </c>
      <c r="G295" s="309">
        <f>F295/E295</f>
        <v>8.9385504539656838E-2</v>
      </c>
    </row>
    <row r="296" spans="2:12" x14ac:dyDescent="0.25">
      <c r="B296" s="239"/>
      <c r="C296" s="240" t="s">
        <v>540</v>
      </c>
      <c r="D296" s="271">
        <v>0</v>
      </c>
      <c r="E296" s="491">
        <v>0</v>
      </c>
      <c r="F296" s="491">
        <v>0</v>
      </c>
      <c r="G296" s="310">
        <v>0</v>
      </c>
    </row>
    <row r="297" spans="2:12" ht="15.75" thickBot="1" x14ac:dyDescent="0.3">
      <c r="B297" s="14"/>
      <c r="C297" s="55" t="s">
        <v>541</v>
      </c>
      <c r="D297" s="273">
        <v>0.64724000000000004</v>
      </c>
      <c r="E297" s="274">
        <v>1.9350229199999998</v>
      </c>
      <c r="F297" s="274">
        <v>0.17296300000000001</v>
      </c>
      <c r="G297" s="492">
        <f t="shared" ref="G297:G304" si="89">F297/E297</f>
        <v>8.9385504539656838E-2</v>
      </c>
    </row>
    <row r="298" spans="2:12" x14ac:dyDescent="0.25">
      <c r="B298" s="193" t="s">
        <v>75</v>
      </c>
      <c r="C298" s="227" t="s">
        <v>450</v>
      </c>
      <c r="D298" s="481">
        <f>SUM(D299:D300)</f>
        <v>6159.5133999999998</v>
      </c>
      <c r="E298" s="482">
        <f>SUM(E299:E300)</f>
        <v>7830.3177949600013</v>
      </c>
      <c r="F298" s="483">
        <f>SUM(F299:F300)</f>
        <v>5243.5814913300001</v>
      </c>
      <c r="G298" s="486">
        <f t="shared" si="89"/>
        <v>0.66965117235791394</v>
      </c>
      <c r="I298" s="3"/>
      <c r="J298" s="3"/>
      <c r="K298" s="3"/>
    </row>
    <row r="299" spans="2:12" x14ac:dyDescent="0.25">
      <c r="B299" s="230"/>
      <c r="C299" s="231" t="s">
        <v>540</v>
      </c>
      <c r="D299" s="484">
        <f t="shared" ref="D299:F300" si="90">D302+D305</f>
        <v>4874.66014</v>
      </c>
      <c r="E299" s="485">
        <f t="shared" si="90"/>
        <v>7632.920269530001</v>
      </c>
      <c r="F299" s="485">
        <f t="shared" si="90"/>
        <v>5150.0303356200002</v>
      </c>
      <c r="G299" s="234">
        <f t="shared" si="89"/>
        <v>0.67471297403413266</v>
      </c>
      <c r="I299" s="11"/>
      <c r="J299" s="11"/>
      <c r="K299" s="11"/>
      <c r="L299" s="11"/>
    </row>
    <row r="300" spans="2:12" x14ac:dyDescent="0.25">
      <c r="B300" s="230"/>
      <c r="C300" s="231" t="s">
        <v>541</v>
      </c>
      <c r="D300" s="484">
        <f t="shared" si="90"/>
        <v>1284.8532600000001</v>
      </c>
      <c r="E300" s="485">
        <f t="shared" si="90"/>
        <v>197.39752543</v>
      </c>
      <c r="F300" s="485">
        <f t="shared" si="90"/>
        <v>93.551155710000003</v>
      </c>
      <c r="G300" s="234">
        <f t="shared" si="89"/>
        <v>0.47392263659948758</v>
      </c>
    </row>
    <row r="301" spans="2:12" x14ac:dyDescent="0.25">
      <c r="B301" s="235"/>
      <c r="C301" s="236" t="s">
        <v>135</v>
      </c>
      <c r="D301" s="269">
        <f>SUM(D302:D303)</f>
        <v>6151.3335200000001</v>
      </c>
      <c r="E301" s="490">
        <f t="shared" ref="E301:F301" si="91">SUM(E302:E303)</f>
        <v>7823.5887469600011</v>
      </c>
      <c r="F301" s="490">
        <f t="shared" si="91"/>
        <v>5239.1092192599999</v>
      </c>
      <c r="G301" s="309">
        <f t="shared" si="89"/>
        <v>0.66965549809807579</v>
      </c>
    </row>
    <row r="302" spans="2:12" x14ac:dyDescent="0.25">
      <c r="B302" s="239"/>
      <c r="C302" s="240" t="s">
        <v>540</v>
      </c>
      <c r="D302" s="271">
        <v>4874.66014</v>
      </c>
      <c r="E302" s="272">
        <v>7632.920269530001</v>
      </c>
      <c r="F302" s="272">
        <v>5150.0303356200002</v>
      </c>
      <c r="G302" s="492">
        <f t="shared" si="89"/>
        <v>0.67471297403413266</v>
      </c>
    </row>
    <row r="303" spans="2:12" x14ac:dyDescent="0.25">
      <c r="B303" s="239"/>
      <c r="C303" s="54" t="s">
        <v>541</v>
      </c>
      <c r="D303" s="271">
        <v>1276.6733800000002</v>
      </c>
      <c r="E303" s="272">
        <v>190.66847743</v>
      </c>
      <c r="F303" s="272">
        <v>89.078883640000001</v>
      </c>
      <c r="G303" s="492">
        <f t="shared" si="89"/>
        <v>0.46719250523570932</v>
      </c>
      <c r="I303" s="1"/>
    </row>
    <row r="304" spans="2:12" x14ac:dyDescent="0.25">
      <c r="B304" s="90"/>
      <c r="C304" s="236" t="s">
        <v>222</v>
      </c>
      <c r="D304" s="269">
        <f>SUM(D305:D306)</f>
        <v>8.1798800000000007</v>
      </c>
      <c r="E304" s="490">
        <f>SUM(E305:E306)</f>
        <v>6.7290479999999997</v>
      </c>
      <c r="F304" s="490">
        <f>SUM(F305:F306)</f>
        <v>4.4722720700000007</v>
      </c>
      <c r="G304" s="309">
        <f t="shared" si="89"/>
        <v>0.66462181128742148</v>
      </c>
    </row>
    <row r="305" spans="2:11" x14ac:dyDescent="0.25">
      <c r="B305" s="239"/>
      <c r="C305" s="240" t="s">
        <v>540</v>
      </c>
      <c r="D305" s="271">
        <v>0</v>
      </c>
      <c r="E305" s="491">
        <v>0</v>
      </c>
      <c r="F305" s="491">
        <v>0</v>
      </c>
      <c r="G305" s="310">
        <v>0</v>
      </c>
    </row>
    <row r="306" spans="2:11" ht="15.75" thickBot="1" x14ac:dyDescent="0.3">
      <c r="B306" s="14"/>
      <c r="C306" s="55" t="s">
        <v>541</v>
      </c>
      <c r="D306" s="273">
        <v>8.1798800000000007</v>
      </c>
      <c r="E306" s="274">
        <v>6.7290479999999997</v>
      </c>
      <c r="F306" s="274">
        <v>4.4722720700000007</v>
      </c>
      <c r="G306" s="492">
        <f t="shared" ref="G306:G313" si="92">F306/E306</f>
        <v>0.66462181128742148</v>
      </c>
    </row>
    <row r="307" spans="2:11" x14ac:dyDescent="0.25">
      <c r="B307" s="193" t="s">
        <v>33</v>
      </c>
      <c r="C307" s="227" t="s">
        <v>76</v>
      </c>
      <c r="D307" s="481">
        <f>SUM(D308:D309)</f>
        <v>32.686873999999996</v>
      </c>
      <c r="E307" s="482">
        <f>SUM(E308:E309)</f>
        <v>66.151443279999995</v>
      </c>
      <c r="F307" s="483">
        <f>SUM(F308:F309)</f>
        <v>24.71214762</v>
      </c>
      <c r="G307" s="486">
        <f t="shared" si="92"/>
        <v>0.37356928881204604</v>
      </c>
    </row>
    <row r="308" spans="2:11" x14ac:dyDescent="0.25">
      <c r="B308" s="230"/>
      <c r="C308" s="231" t="s">
        <v>540</v>
      </c>
      <c r="D308" s="484">
        <v>0</v>
      </c>
      <c r="E308" s="485">
        <v>20</v>
      </c>
      <c r="F308" s="485">
        <v>0</v>
      </c>
      <c r="G308" s="234">
        <f t="shared" si="92"/>
        <v>0</v>
      </c>
      <c r="I308" s="1"/>
      <c r="J308" s="1"/>
      <c r="K308" s="1"/>
    </row>
    <row r="309" spans="2:11" x14ac:dyDescent="0.25">
      <c r="B309" s="230"/>
      <c r="C309" s="231" t="s">
        <v>541</v>
      </c>
      <c r="D309" s="484">
        <f>D312+D315</f>
        <v>32.686873999999996</v>
      </c>
      <c r="E309" s="485">
        <f>E312+E315</f>
        <v>46.151443279999995</v>
      </c>
      <c r="F309" s="485">
        <f>F312+F315</f>
        <v>24.71214762</v>
      </c>
      <c r="G309" s="234">
        <f t="shared" si="92"/>
        <v>0.53545774224376552</v>
      </c>
    </row>
    <row r="310" spans="2:11" x14ac:dyDescent="0.25">
      <c r="B310" s="235"/>
      <c r="C310" s="236" t="s">
        <v>135</v>
      </c>
      <c r="D310" s="269">
        <f>SUM(D311:D312)</f>
        <v>22.190479999999997</v>
      </c>
      <c r="E310" s="490">
        <f>SUM(E311:E312)</f>
        <v>41.391949599999997</v>
      </c>
      <c r="F310" s="490">
        <f>SUM(F311:F312)</f>
        <v>16.3919496</v>
      </c>
      <c r="G310" s="309">
        <f t="shared" si="92"/>
        <v>0.39601781888524529</v>
      </c>
    </row>
    <row r="311" spans="2:11" x14ac:dyDescent="0.25">
      <c r="B311" s="239"/>
      <c r="C311" s="240" t="s">
        <v>540</v>
      </c>
      <c r="D311" s="271">
        <v>0</v>
      </c>
      <c r="E311" s="491">
        <v>20</v>
      </c>
      <c r="F311" s="491">
        <v>0</v>
      </c>
      <c r="G311" s="492">
        <f t="shared" si="92"/>
        <v>0</v>
      </c>
    </row>
    <row r="312" spans="2:11" x14ac:dyDescent="0.25">
      <c r="B312" s="239"/>
      <c r="C312" s="54" t="s">
        <v>541</v>
      </c>
      <c r="D312" s="271">
        <v>22.190479999999997</v>
      </c>
      <c r="E312" s="272">
        <v>21.391949599999997</v>
      </c>
      <c r="F312" s="272">
        <v>16.3919496</v>
      </c>
      <c r="G312" s="492">
        <f t="shared" si="92"/>
        <v>0.76626721297062161</v>
      </c>
    </row>
    <row r="313" spans="2:11" x14ac:dyDescent="0.25">
      <c r="B313" s="90"/>
      <c r="C313" s="236" t="s">
        <v>222</v>
      </c>
      <c r="D313" s="269">
        <v>10.496394</v>
      </c>
      <c r="E313" s="490">
        <v>24.759493679999999</v>
      </c>
      <c r="F313" s="490">
        <v>8.3201980199999994</v>
      </c>
      <c r="G313" s="309">
        <f t="shared" si="92"/>
        <v>0.33604071745299113</v>
      </c>
    </row>
    <row r="314" spans="2:11" x14ac:dyDescent="0.25">
      <c r="B314" s="239"/>
      <c r="C314" s="240" t="s">
        <v>540</v>
      </c>
      <c r="D314" s="271">
        <v>0</v>
      </c>
      <c r="E314" s="491">
        <v>0</v>
      </c>
      <c r="F314" s="491">
        <v>0</v>
      </c>
      <c r="G314" s="310">
        <v>0</v>
      </c>
    </row>
    <row r="315" spans="2:11" ht="15.75" thickBot="1" x14ac:dyDescent="0.3">
      <c r="B315" s="14"/>
      <c r="C315" s="55" t="s">
        <v>541</v>
      </c>
      <c r="D315" s="273">
        <v>10.496393999999999</v>
      </c>
      <c r="E315" s="274">
        <v>24.759493679999999</v>
      </c>
      <c r="F315" s="274">
        <v>8.3201980199999994</v>
      </c>
      <c r="G315" s="492">
        <f>F315/E315</f>
        <v>0.33604071745299113</v>
      </c>
    </row>
    <row r="316" spans="2:11" x14ac:dyDescent="0.25">
      <c r="B316" s="193" t="s">
        <v>32</v>
      </c>
      <c r="C316" s="227" t="s">
        <v>240</v>
      </c>
      <c r="D316" s="481">
        <f>SUM(D317:D318)</f>
        <v>110.86238152</v>
      </c>
      <c r="E316" s="482">
        <f>SUM(E317:E318)</f>
        <v>212.08005091000001</v>
      </c>
      <c r="F316" s="483">
        <f>SUM(F317:F318)</f>
        <v>113.76676697000001</v>
      </c>
      <c r="G316" s="486">
        <f>F316/E316</f>
        <v>0.53643313683604776</v>
      </c>
      <c r="I316" s="96"/>
      <c r="J316" s="96"/>
      <c r="K316" s="96"/>
    </row>
    <row r="317" spans="2:11" x14ac:dyDescent="0.25">
      <c r="B317" s="230"/>
      <c r="C317" s="231" t="s">
        <v>540</v>
      </c>
      <c r="D317" s="484">
        <v>0</v>
      </c>
      <c r="E317" s="485">
        <v>0</v>
      </c>
      <c r="F317" s="485">
        <v>0</v>
      </c>
      <c r="G317" s="496">
        <v>0</v>
      </c>
      <c r="I317" s="1"/>
      <c r="J317" s="1"/>
      <c r="K317" s="1"/>
    </row>
    <row r="318" spans="2:11" x14ac:dyDescent="0.25">
      <c r="B318" s="230"/>
      <c r="C318" s="231" t="s">
        <v>541</v>
      </c>
      <c r="D318" s="484">
        <f>D321+D324</f>
        <v>110.86238152</v>
      </c>
      <c r="E318" s="485">
        <f>E321+E324</f>
        <v>212.08005091000001</v>
      </c>
      <c r="F318" s="485">
        <f>F321+F324</f>
        <v>113.76676697000001</v>
      </c>
      <c r="G318" s="234">
        <f>F318/E318</f>
        <v>0.53643313683604776</v>
      </c>
    </row>
    <row r="319" spans="2:11" x14ac:dyDescent="0.25">
      <c r="B319" s="235"/>
      <c r="C319" s="236" t="s">
        <v>135</v>
      </c>
      <c r="D319" s="269">
        <v>87.119489999999999</v>
      </c>
      <c r="E319" s="490">
        <v>185.22055573</v>
      </c>
      <c r="F319" s="490">
        <v>161.13173659</v>
      </c>
      <c r="G319" s="309">
        <f>F319/E319</f>
        <v>0.86994521723002072</v>
      </c>
    </row>
    <row r="320" spans="2:11" x14ac:dyDescent="0.25">
      <c r="B320" s="239"/>
      <c r="C320" s="240" t="s">
        <v>540</v>
      </c>
      <c r="D320" s="271">
        <v>0</v>
      </c>
      <c r="E320" s="491">
        <v>0</v>
      </c>
      <c r="F320" s="491">
        <v>0</v>
      </c>
      <c r="G320" s="310">
        <v>0</v>
      </c>
    </row>
    <row r="321" spans="2:7" x14ac:dyDescent="0.25">
      <c r="B321" s="239"/>
      <c r="C321" s="54" t="s">
        <v>541</v>
      </c>
      <c r="D321" s="271">
        <v>87.119489999999999</v>
      </c>
      <c r="E321" s="272">
        <v>193.22055573</v>
      </c>
      <c r="F321" s="272">
        <v>95.167874240000003</v>
      </c>
      <c r="G321" s="492">
        <f>F321/E321</f>
        <v>0.49253493698146916</v>
      </c>
    </row>
    <row r="322" spans="2:7" x14ac:dyDescent="0.25">
      <c r="B322" s="90"/>
      <c r="C322" s="236" t="s">
        <v>222</v>
      </c>
      <c r="D322" s="269">
        <v>26.94289152</v>
      </c>
      <c r="E322" s="490">
        <v>21.866433319999999</v>
      </c>
      <c r="F322" s="490">
        <v>21.605830869999998</v>
      </c>
      <c r="G322" s="309">
        <f>F322/E322</f>
        <v>0.98808207785027102</v>
      </c>
    </row>
    <row r="323" spans="2:7" x14ac:dyDescent="0.25">
      <c r="B323" s="239"/>
      <c r="C323" s="240" t="s">
        <v>540</v>
      </c>
      <c r="D323" s="271">
        <v>0</v>
      </c>
      <c r="E323" s="491">
        <v>0</v>
      </c>
      <c r="F323" s="491">
        <v>0</v>
      </c>
      <c r="G323" s="310">
        <v>0</v>
      </c>
    </row>
    <row r="324" spans="2:7" ht="15.75" thickBot="1" x14ac:dyDescent="0.3">
      <c r="B324" s="14"/>
      <c r="C324" s="55" t="s">
        <v>541</v>
      </c>
      <c r="D324" s="640">
        <v>23.742891520000004</v>
      </c>
      <c r="E324" s="641">
        <v>18.85949518</v>
      </c>
      <c r="F324" s="641">
        <v>18.598892730000003</v>
      </c>
      <c r="G324" s="492">
        <f>F324/E324</f>
        <v>0.98618189683696522</v>
      </c>
    </row>
    <row r="325" spans="2:7" x14ac:dyDescent="0.25">
      <c r="B325" s="193" t="s">
        <v>34</v>
      </c>
      <c r="C325" s="227" t="s">
        <v>451</v>
      </c>
      <c r="D325" s="481">
        <v>15.464999999999998</v>
      </c>
      <c r="E325" s="482">
        <v>30.465000000000003</v>
      </c>
      <c r="F325" s="483">
        <v>16.783952359999997</v>
      </c>
      <c r="G325" s="486">
        <f>F325/E325</f>
        <v>0.55092572985393062</v>
      </c>
    </row>
    <row r="326" spans="2:7" x14ac:dyDescent="0.25">
      <c r="B326" s="230"/>
      <c r="C326" s="231" t="s">
        <v>540</v>
      </c>
      <c r="D326" s="484">
        <v>0</v>
      </c>
      <c r="E326" s="485">
        <v>0</v>
      </c>
      <c r="F326" s="485">
        <v>0</v>
      </c>
      <c r="G326" s="496">
        <v>0</v>
      </c>
    </row>
    <row r="327" spans="2:7" x14ac:dyDescent="0.25">
      <c r="B327" s="230"/>
      <c r="C327" s="231" t="s">
        <v>541</v>
      </c>
      <c r="D327" s="484">
        <f>D330+D333</f>
        <v>15.464999999999998</v>
      </c>
      <c r="E327" s="485">
        <f>E330+E333</f>
        <v>30.465000000000003</v>
      </c>
      <c r="F327" s="485">
        <f>F330+F333</f>
        <v>16.783952359999997</v>
      </c>
      <c r="G327" s="234">
        <f>F327/E327</f>
        <v>0.55092572985393062</v>
      </c>
    </row>
    <row r="328" spans="2:7" x14ac:dyDescent="0.25">
      <c r="B328" s="235"/>
      <c r="C328" s="236" t="s">
        <v>135</v>
      </c>
      <c r="D328" s="269">
        <v>14.905999999999999</v>
      </c>
      <c r="E328" s="490">
        <v>29.906000000000002</v>
      </c>
      <c r="F328" s="490">
        <v>16.502207259999999</v>
      </c>
      <c r="G328" s="309">
        <f>F328/E328</f>
        <v>0.55180255667758971</v>
      </c>
    </row>
    <row r="329" spans="2:7" x14ac:dyDescent="0.25">
      <c r="B329" s="239"/>
      <c r="C329" s="240" t="s">
        <v>540</v>
      </c>
      <c r="D329" s="271">
        <v>0</v>
      </c>
      <c r="E329" s="491">
        <v>0</v>
      </c>
      <c r="F329" s="491">
        <v>0</v>
      </c>
      <c r="G329" s="310">
        <v>0</v>
      </c>
    </row>
    <row r="330" spans="2:7" x14ac:dyDescent="0.25">
      <c r="B330" s="239"/>
      <c r="C330" s="54" t="s">
        <v>541</v>
      </c>
      <c r="D330" s="271">
        <v>14.905999999999999</v>
      </c>
      <c r="E330" s="272">
        <v>29.906000000000002</v>
      </c>
      <c r="F330" s="272">
        <v>16.502207259999999</v>
      </c>
      <c r="G330" s="492">
        <f>F330/E330</f>
        <v>0.55180255667758971</v>
      </c>
    </row>
    <row r="331" spans="2:7" x14ac:dyDescent="0.25">
      <c r="B331" s="90"/>
      <c r="C331" s="236" t="s">
        <v>222</v>
      </c>
      <c r="D331" s="269">
        <v>0.55899999999999994</v>
      </c>
      <c r="E331" s="490">
        <v>0.55899999999999994</v>
      </c>
      <c r="F331" s="490">
        <v>0.28174510000000003</v>
      </c>
      <c r="G331" s="309">
        <f>F331/E331</f>
        <v>0.50401627906976754</v>
      </c>
    </row>
    <row r="332" spans="2:7" x14ac:dyDescent="0.25">
      <c r="B332" s="239"/>
      <c r="C332" s="240" t="s">
        <v>540</v>
      </c>
      <c r="D332" s="271">
        <v>0</v>
      </c>
      <c r="E332" s="491">
        <v>0</v>
      </c>
      <c r="F332" s="491">
        <v>0</v>
      </c>
      <c r="G332" s="310">
        <v>0</v>
      </c>
    </row>
    <row r="333" spans="2:7" ht="15.75" thickBot="1" x14ac:dyDescent="0.3">
      <c r="B333" s="14"/>
      <c r="C333" s="55" t="s">
        <v>541</v>
      </c>
      <c r="D333" s="273">
        <v>0.55899999999999994</v>
      </c>
      <c r="E333" s="274">
        <v>0.55899999999999994</v>
      </c>
      <c r="F333" s="274">
        <v>0.28174510000000003</v>
      </c>
      <c r="G333" s="492">
        <f>F333/E333</f>
        <v>0.50401627906976754</v>
      </c>
    </row>
    <row r="334" spans="2:7" x14ac:dyDescent="0.25">
      <c r="B334" s="193" t="s">
        <v>80</v>
      </c>
      <c r="C334" s="227" t="s">
        <v>452</v>
      </c>
      <c r="D334" s="481">
        <v>6.5000000000000002E-2</v>
      </c>
      <c r="E334" s="482">
        <v>2.5000000000000001E-2</v>
      </c>
      <c r="F334" s="483">
        <v>0</v>
      </c>
      <c r="G334" s="486">
        <v>0</v>
      </c>
    </row>
    <row r="335" spans="2:7" x14ac:dyDescent="0.25">
      <c r="B335" s="230"/>
      <c r="C335" s="231" t="s">
        <v>540</v>
      </c>
      <c r="D335" s="484">
        <v>0</v>
      </c>
      <c r="E335" s="485">
        <v>0</v>
      </c>
      <c r="F335" s="485">
        <v>0</v>
      </c>
      <c r="G335" s="496">
        <v>0</v>
      </c>
    </row>
    <row r="336" spans="2:7" x14ac:dyDescent="0.25">
      <c r="B336" s="230"/>
      <c r="C336" s="231" t="s">
        <v>541</v>
      </c>
      <c r="D336" s="484">
        <v>6.5000000000000002E-2</v>
      </c>
      <c r="E336" s="485">
        <v>2.5000000000000001E-2</v>
      </c>
      <c r="F336" s="485">
        <v>0</v>
      </c>
      <c r="G336" s="234">
        <v>0</v>
      </c>
    </row>
    <row r="337" spans="2:14" x14ac:dyDescent="0.25">
      <c r="B337" s="235"/>
      <c r="C337" s="236" t="s">
        <v>135</v>
      </c>
      <c r="D337" s="269">
        <v>6.5000000000000002E-2</v>
      </c>
      <c r="E337" s="490">
        <v>2.5000000000000001E-2</v>
      </c>
      <c r="F337" s="490">
        <v>0</v>
      </c>
      <c r="G337" s="309">
        <v>0</v>
      </c>
    </row>
    <row r="338" spans="2:14" x14ac:dyDescent="0.25">
      <c r="B338" s="239"/>
      <c r="C338" s="240" t="s">
        <v>540</v>
      </c>
      <c r="D338" s="271">
        <v>0</v>
      </c>
      <c r="E338" s="491">
        <v>0</v>
      </c>
      <c r="F338" s="491">
        <v>0</v>
      </c>
      <c r="G338" s="310">
        <v>0</v>
      </c>
    </row>
    <row r="339" spans="2:14" x14ac:dyDescent="0.25">
      <c r="B339" s="239"/>
      <c r="C339" s="54" t="s">
        <v>541</v>
      </c>
      <c r="D339" s="271">
        <v>6.5000000000000002E-2</v>
      </c>
      <c r="E339" s="491">
        <v>2.5000000000000001E-2</v>
      </c>
      <c r="F339" s="491">
        <v>0</v>
      </c>
      <c r="G339" s="492">
        <v>0</v>
      </c>
    </row>
    <row r="340" spans="2:14" x14ac:dyDescent="0.25">
      <c r="B340" s="90"/>
      <c r="C340" s="236" t="s">
        <v>222</v>
      </c>
      <c r="D340" s="269">
        <v>0</v>
      </c>
      <c r="E340" s="490">
        <v>0</v>
      </c>
      <c r="F340" s="490">
        <v>0</v>
      </c>
      <c r="G340" s="493">
        <v>0</v>
      </c>
    </row>
    <row r="341" spans="2:14" x14ac:dyDescent="0.25">
      <c r="B341" s="239"/>
      <c r="C341" s="240" t="s">
        <v>540</v>
      </c>
      <c r="D341" s="271">
        <v>0</v>
      </c>
      <c r="E341" s="491">
        <v>0</v>
      </c>
      <c r="F341" s="491">
        <v>0</v>
      </c>
      <c r="G341" s="310">
        <v>0</v>
      </c>
    </row>
    <row r="342" spans="2:14" ht="15.75" thickBot="1" x14ac:dyDescent="0.3">
      <c r="B342" s="14"/>
      <c r="C342" s="55" t="s">
        <v>541</v>
      </c>
      <c r="D342" s="494">
        <v>0</v>
      </c>
      <c r="E342" s="274">
        <v>0</v>
      </c>
      <c r="F342" s="274">
        <v>0</v>
      </c>
      <c r="G342" s="495">
        <v>0</v>
      </c>
    </row>
    <row r="343" spans="2:14" x14ac:dyDescent="0.25">
      <c r="B343" s="193" t="s">
        <v>29</v>
      </c>
      <c r="C343" s="227" t="s">
        <v>242</v>
      </c>
      <c r="D343" s="481">
        <v>1.05979</v>
      </c>
      <c r="E343" s="482">
        <v>1.5459972</v>
      </c>
      <c r="F343" s="483">
        <v>1.233222</v>
      </c>
      <c r="G343" s="486">
        <f>F343/E343</f>
        <v>0.79768708507363406</v>
      </c>
    </row>
    <row r="344" spans="2:14" x14ac:dyDescent="0.25">
      <c r="B344" s="230"/>
      <c r="C344" s="231" t="s">
        <v>540</v>
      </c>
      <c r="D344" s="484">
        <v>0</v>
      </c>
      <c r="E344" s="485">
        <v>0</v>
      </c>
      <c r="F344" s="485">
        <v>0</v>
      </c>
      <c r="G344" s="496">
        <v>0</v>
      </c>
    </row>
    <row r="345" spans="2:14" x14ac:dyDescent="0.25">
      <c r="B345" s="230"/>
      <c r="C345" s="231" t="s">
        <v>541</v>
      </c>
      <c r="D345" s="484">
        <v>1.05979</v>
      </c>
      <c r="E345" s="485">
        <v>1.5459972</v>
      </c>
      <c r="F345" s="485">
        <v>1.233222</v>
      </c>
      <c r="G345" s="234">
        <f>F345/E345</f>
        <v>0.79768708507363406</v>
      </c>
    </row>
    <row r="346" spans="2:14" x14ac:dyDescent="0.25">
      <c r="B346" s="235"/>
      <c r="C346" s="236" t="s">
        <v>135</v>
      </c>
      <c r="D346" s="269">
        <v>1.05979</v>
      </c>
      <c r="E346" s="490">
        <v>1.5459972</v>
      </c>
      <c r="F346" s="490">
        <v>1.233222</v>
      </c>
      <c r="G346" s="309">
        <f>F346/E346</f>
        <v>0.79768708507363406</v>
      </c>
    </row>
    <row r="347" spans="2:14" x14ac:dyDescent="0.25">
      <c r="B347" s="239"/>
      <c r="C347" s="240" t="s">
        <v>540</v>
      </c>
      <c r="D347" s="271">
        <v>0</v>
      </c>
      <c r="E347" s="491">
        <v>0</v>
      </c>
      <c r="F347" s="491">
        <v>0</v>
      </c>
      <c r="G347" s="310">
        <v>0</v>
      </c>
      <c r="L347" s="174"/>
      <c r="M347" s="174"/>
      <c r="N347" s="174"/>
    </row>
    <row r="348" spans="2:14" x14ac:dyDescent="0.25">
      <c r="B348" s="239"/>
      <c r="C348" s="54" t="s">
        <v>541</v>
      </c>
      <c r="D348" s="271">
        <v>1.05979</v>
      </c>
      <c r="E348" s="272">
        <v>1.5459972</v>
      </c>
      <c r="F348" s="272">
        <v>1.233222</v>
      </c>
      <c r="G348" s="492">
        <f>F348/E348</f>
        <v>0.79768708507363406</v>
      </c>
    </row>
    <row r="349" spans="2:14" x14ac:dyDescent="0.25">
      <c r="B349" s="90"/>
      <c r="C349" s="236" t="s">
        <v>222</v>
      </c>
      <c r="D349" s="269">
        <v>0</v>
      </c>
      <c r="E349" s="490">
        <v>0</v>
      </c>
      <c r="F349" s="490">
        <v>0</v>
      </c>
      <c r="G349" s="493">
        <v>0</v>
      </c>
    </row>
    <row r="350" spans="2:14" x14ac:dyDescent="0.25">
      <c r="B350" s="239"/>
      <c r="C350" s="240" t="s">
        <v>540</v>
      </c>
      <c r="D350" s="271">
        <v>0</v>
      </c>
      <c r="E350" s="491">
        <v>0</v>
      </c>
      <c r="F350" s="491">
        <v>0</v>
      </c>
      <c r="G350" s="310">
        <v>0</v>
      </c>
    </row>
    <row r="351" spans="2:14" ht="15.75" thickBot="1" x14ac:dyDescent="0.3">
      <c r="B351" s="14"/>
      <c r="C351" s="55" t="s">
        <v>541</v>
      </c>
      <c r="D351" s="271">
        <v>0</v>
      </c>
      <c r="E351" s="491">
        <v>0</v>
      </c>
      <c r="F351" s="491">
        <v>0</v>
      </c>
      <c r="G351" s="310">
        <v>0</v>
      </c>
    </row>
    <row r="352" spans="2:14" x14ac:dyDescent="0.25">
      <c r="B352" s="193" t="s">
        <v>82</v>
      </c>
      <c r="C352" s="227" t="s">
        <v>453</v>
      </c>
      <c r="D352" s="481">
        <v>2.0892599999999999</v>
      </c>
      <c r="E352" s="482">
        <v>2.2592599999999998</v>
      </c>
      <c r="F352" s="483">
        <v>0.38393664999999999</v>
      </c>
      <c r="G352" s="486">
        <f t="shared" ref="G352:G355" si="93">F352/E352</f>
        <v>0.16993911723307634</v>
      </c>
    </row>
    <row r="353" spans="2:11" x14ac:dyDescent="0.25">
      <c r="B353" s="230"/>
      <c r="C353" s="231" t="s">
        <v>540</v>
      </c>
      <c r="D353" s="484">
        <v>0</v>
      </c>
      <c r="E353" s="485">
        <v>0</v>
      </c>
      <c r="F353" s="485">
        <v>0</v>
      </c>
      <c r="G353" s="496">
        <v>0</v>
      </c>
      <c r="I353" s="1"/>
      <c r="J353" s="1"/>
      <c r="K353" s="1"/>
    </row>
    <row r="354" spans="2:11" x14ac:dyDescent="0.25">
      <c r="B354" s="230"/>
      <c r="C354" s="231" t="s">
        <v>541</v>
      </c>
      <c r="D354" s="484">
        <f>D357+D360</f>
        <v>2.0892599999999999</v>
      </c>
      <c r="E354" s="485">
        <f>E357+E360</f>
        <v>2.2592599999999998</v>
      </c>
      <c r="F354" s="485">
        <f>F357+F360</f>
        <v>0.38393664999999999</v>
      </c>
      <c r="G354" s="234">
        <f t="shared" si="93"/>
        <v>0.16993911723307634</v>
      </c>
    </row>
    <row r="355" spans="2:11" x14ac:dyDescent="0.25">
      <c r="B355" s="235"/>
      <c r="C355" s="236" t="s">
        <v>135</v>
      </c>
      <c r="D355" s="269">
        <f>SUM(D356:D357)</f>
        <v>8.4000000000000005E-2</v>
      </c>
      <c r="E355" s="490">
        <f>SUM(E356:E357)</f>
        <v>0.254</v>
      </c>
      <c r="F355" s="490">
        <f>SUM(F356:F357)</f>
        <v>0.22</v>
      </c>
      <c r="G355" s="309">
        <f t="shared" si="93"/>
        <v>0.86614173228346458</v>
      </c>
    </row>
    <row r="356" spans="2:11" x14ac:dyDescent="0.25">
      <c r="B356" s="239"/>
      <c r="C356" s="240" t="s">
        <v>540</v>
      </c>
      <c r="D356" s="271">
        <v>0</v>
      </c>
      <c r="E356" s="491">
        <v>0</v>
      </c>
      <c r="F356" s="491">
        <v>0</v>
      </c>
      <c r="G356" s="310">
        <v>0</v>
      </c>
      <c r="I356" s="1"/>
    </row>
    <row r="357" spans="2:11" x14ac:dyDescent="0.25">
      <c r="B357" s="239"/>
      <c r="C357" s="54" t="s">
        <v>541</v>
      </c>
      <c r="D357" s="271">
        <v>8.4000000000000005E-2</v>
      </c>
      <c r="E357" s="491">
        <v>0.254</v>
      </c>
      <c r="F357" s="491">
        <v>0.22</v>
      </c>
      <c r="G357" s="492">
        <f>F357/E357</f>
        <v>0.86614173228346458</v>
      </c>
    </row>
    <row r="358" spans="2:11" x14ac:dyDescent="0.25">
      <c r="B358" s="90"/>
      <c r="C358" s="236" t="s">
        <v>222</v>
      </c>
      <c r="D358" s="269">
        <v>2.0052599999999998</v>
      </c>
      <c r="E358" s="490">
        <v>2.0052599999999998</v>
      </c>
      <c r="F358" s="490">
        <v>0.16393664999999999</v>
      </c>
      <c r="G358" s="309">
        <f t="shared" ref="G358" si="94">F358/E358</f>
        <v>8.1753313784746123E-2</v>
      </c>
    </row>
    <row r="359" spans="2:11" x14ac:dyDescent="0.25">
      <c r="B359" s="239"/>
      <c r="C359" s="240" t="s">
        <v>540</v>
      </c>
      <c r="D359" s="271">
        <v>0</v>
      </c>
      <c r="E359" s="491">
        <v>0</v>
      </c>
      <c r="F359" s="491">
        <v>0</v>
      </c>
      <c r="G359" s="310">
        <v>0</v>
      </c>
    </row>
    <row r="360" spans="2:11" ht="15.75" thickBot="1" x14ac:dyDescent="0.3">
      <c r="B360" s="14"/>
      <c r="C360" s="55" t="s">
        <v>541</v>
      </c>
      <c r="D360" s="273">
        <v>2.0052599999999998</v>
      </c>
      <c r="E360" s="274">
        <v>2.0052599999999998</v>
      </c>
      <c r="F360" s="274">
        <v>0.16393664999999999</v>
      </c>
      <c r="G360" s="492">
        <f>F360/E360</f>
        <v>8.1753313784746123E-2</v>
      </c>
    </row>
    <row r="361" spans="2:11" x14ac:dyDescent="0.25">
      <c r="B361" s="193" t="s">
        <v>38</v>
      </c>
      <c r="C361" s="227" t="s">
        <v>194</v>
      </c>
      <c r="D361" s="481">
        <f>SUM(D362:D364)</f>
        <v>7974.8091427558884</v>
      </c>
      <c r="E361" s="482">
        <f>SUM(E362:E364)</f>
        <v>6909.1235916500009</v>
      </c>
      <c r="F361" s="483">
        <f>SUM(F362:F364)</f>
        <v>4409.6511961699998</v>
      </c>
      <c r="G361" s="486">
        <f>F361/E361</f>
        <v>0.63823596982680553</v>
      </c>
      <c r="I361" s="3"/>
      <c r="J361" s="3"/>
      <c r="K361" s="3"/>
    </row>
    <row r="362" spans="2:11" x14ac:dyDescent="0.25">
      <c r="B362" s="230"/>
      <c r="C362" s="231" t="s">
        <v>540</v>
      </c>
      <c r="D362" s="484">
        <f t="shared" ref="D362:F363" si="95">D366+D370</f>
        <v>7962.0159100000019</v>
      </c>
      <c r="E362" s="485">
        <f t="shared" si="95"/>
        <v>6848.130829310001</v>
      </c>
      <c r="F362" s="485">
        <f t="shared" si="95"/>
        <v>4351.0271038299998</v>
      </c>
      <c r="G362" s="234">
        <f>F362/E362</f>
        <v>0.63535981018464238</v>
      </c>
      <c r="I362" s="3"/>
      <c r="J362" s="3"/>
      <c r="K362" s="3"/>
    </row>
    <row r="363" spans="2:11" x14ac:dyDescent="0.25">
      <c r="B363" s="230"/>
      <c r="C363" s="231" t="s">
        <v>541</v>
      </c>
      <c r="D363" s="484">
        <f t="shared" si="95"/>
        <v>0.66504000000000008</v>
      </c>
      <c r="E363" s="485">
        <f t="shared" si="95"/>
        <v>47.384833</v>
      </c>
      <c r="F363" s="485">
        <f t="shared" si="95"/>
        <v>45.016162999999999</v>
      </c>
      <c r="G363" s="234">
        <f>F363/E363</f>
        <v>0.95001206398680349</v>
      </c>
    </row>
    <row r="364" spans="2:11" x14ac:dyDescent="0.25">
      <c r="B364" s="230"/>
      <c r="C364" s="231" t="s">
        <v>542</v>
      </c>
      <c r="D364" s="266">
        <v>12.128192755886756</v>
      </c>
      <c r="E364" s="267">
        <v>13.60792934</v>
      </c>
      <c r="F364" s="268">
        <v>13.60792934</v>
      </c>
      <c r="G364" s="234">
        <f t="shared" ref="G364" si="96">F364/E364</f>
        <v>1</v>
      </c>
    </row>
    <row r="365" spans="2:11" x14ac:dyDescent="0.25">
      <c r="B365" s="235"/>
      <c r="C365" s="236" t="s">
        <v>135</v>
      </c>
      <c r="D365" s="269">
        <f>SUM(D366:D368)</f>
        <v>4835.9413327558887</v>
      </c>
      <c r="E365" s="490">
        <f>SUM(E366:E368)</f>
        <v>3870.1855561100006</v>
      </c>
      <c r="F365" s="490">
        <f>SUM(F366:F368)</f>
        <v>1850.5769564200002</v>
      </c>
      <c r="G365" s="309">
        <f t="shared" ref="G365:G372" si="97">F365/E365</f>
        <v>0.47816233345670678</v>
      </c>
      <c r="H365" s="3"/>
      <c r="I365" s="3"/>
      <c r="J365" s="3"/>
      <c r="K365" s="3"/>
    </row>
    <row r="366" spans="2:11" x14ac:dyDescent="0.25">
      <c r="B366" s="239"/>
      <c r="C366" s="240" t="s">
        <v>540</v>
      </c>
      <c r="D366" s="271">
        <v>4823.3031400000018</v>
      </c>
      <c r="E366" s="272">
        <v>3809.2978337700006</v>
      </c>
      <c r="F366" s="272">
        <v>1791.9528640800002</v>
      </c>
      <c r="G366" s="492">
        <f t="shared" si="97"/>
        <v>0.47041553122837165</v>
      </c>
      <c r="I366" s="3"/>
      <c r="J366" s="3"/>
      <c r="K366" s="3"/>
    </row>
    <row r="367" spans="2:11" x14ac:dyDescent="0.25">
      <c r="B367" s="239"/>
      <c r="C367" s="240" t="s">
        <v>541</v>
      </c>
      <c r="D367" s="271">
        <v>0.51</v>
      </c>
      <c r="E367" s="491">
        <v>47.279792999999998</v>
      </c>
      <c r="F367" s="491">
        <v>45.016162999999999</v>
      </c>
      <c r="G367" s="492">
        <f t="shared" si="97"/>
        <v>0.95212267532558781</v>
      </c>
      <c r="J367" s="1"/>
      <c r="K367" s="1"/>
    </row>
    <row r="368" spans="2:11" x14ac:dyDescent="0.25">
      <c r="B368" s="479"/>
      <c r="C368" s="480" t="s">
        <v>542</v>
      </c>
      <c r="D368" s="271">
        <v>12.128192755886756</v>
      </c>
      <c r="E368" s="808">
        <v>13.60792934</v>
      </c>
      <c r="F368" s="491">
        <v>13.60792934</v>
      </c>
      <c r="G368" s="492">
        <f t="shared" si="97"/>
        <v>1</v>
      </c>
    </row>
    <row r="369" spans="2:11" x14ac:dyDescent="0.25">
      <c r="B369" s="90"/>
      <c r="C369" s="236" t="s">
        <v>222</v>
      </c>
      <c r="D369" s="269">
        <f>SUM(D370:D371)</f>
        <v>3138.8678100000002</v>
      </c>
      <c r="E369" s="490">
        <f>SUM(E370:E371)</f>
        <v>3038.9380355400003</v>
      </c>
      <c r="F369" s="490">
        <f>SUM(F370:F371)</f>
        <v>2559.0742397499998</v>
      </c>
      <c r="G369" s="309">
        <f t="shared" si="97"/>
        <v>0.84209490612245019</v>
      </c>
      <c r="I369" s="531"/>
      <c r="J369" s="531"/>
      <c r="K369" s="531"/>
    </row>
    <row r="370" spans="2:11" x14ac:dyDescent="0.25">
      <c r="B370" s="239"/>
      <c r="C370" s="240" t="s">
        <v>540</v>
      </c>
      <c r="D370" s="271">
        <v>3138.7127700000001</v>
      </c>
      <c r="E370" s="272">
        <v>3038.8329955400004</v>
      </c>
      <c r="F370" s="639">
        <v>2559.0742397499998</v>
      </c>
      <c r="G370" s="492">
        <f t="shared" si="97"/>
        <v>0.84212401389147495</v>
      </c>
      <c r="I370" s="3"/>
      <c r="J370" s="3"/>
      <c r="K370" s="3"/>
    </row>
    <row r="371" spans="2:11" ht="15.75" thickBot="1" x14ac:dyDescent="0.3">
      <c r="B371" s="14"/>
      <c r="C371" s="55" t="s">
        <v>541</v>
      </c>
      <c r="D371" s="271">
        <v>0.15504000000000001</v>
      </c>
      <c r="E371" s="491">
        <v>0.10503999999999999</v>
      </c>
      <c r="F371" s="491">
        <v>0</v>
      </c>
      <c r="G371" s="492">
        <f t="shared" si="97"/>
        <v>0</v>
      </c>
      <c r="I371" s="3"/>
      <c r="J371" s="3"/>
      <c r="K371" s="3"/>
    </row>
    <row r="372" spans="2:11" x14ac:dyDescent="0.25">
      <c r="B372" s="193" t="s">
        <v>245</v>
      </c>
      <c r="C372" s="227" t="s">
        <v>454</v>
      </c>
      <c r="D372" s="481">
        <v>2.1</v>
      </c>
      <c r="E372" s="482">
        <v>63.816713159999999</v>
      </c>
      <c r="F372" s="483">
        <v>47.903032159999995</v>
      </c>
      <c r="G372" s="486">
        <f t="shared" si="97"/>
        <v>0.75063458752409362</v>
      </c>
      <c r="H372" s="11"/>
      <c r="I372" s="11"/>
      <c r="J372" s="11"/>
      <c r="K372" s="531"/>
    </row>
    <row r="373" spans="2:11" x14ac:dyDescent="0.25">
      <c r="B373" s="230"/>
      <c r="C373" s="231" t="s">
        <v>540</v>
      </c>
      <c r="D373" s="484">
        <v>0</v>
      </c>
      <c r="E373" s="485">
        <v>0</v>
      </c>
      <c r="F373" s="485">
        <v>0</v>
      </c>
      <c r="G373" s="496">
        <v>0</v>
      </c>
      <c r="I373" s="531"/>
      <c r="J373" s="531"/>
      <c r="K373" s="531"/>
    </row>
    <row r="374" spans="2:11" x14ac:dyDescent="0.25">
      <c r="B374" s="230"/>
      <c r="C374" s="231" t="s">
        <v>541</v>
      </c>
      <c r="D374" s="484">
        <v>2.1</v>
      </c>
      <c r="E374" s="485">
        <v>63.816713159999999</v>
      </c>
      <c r="F374" s="485">
        <v>47.903032159999995</v>
      </c>
      <c r="G374" s="234">
        <f>F374/E374</f>
        <v>0.75063458752409362</v>
      </c>
    </row>
    <row r="375" spans="2:11" x14ac:dyDescent="0.25">
      <c r="B375" s="235"/>
      <c r="C375" s="236" t="s">
        <v>135</v>
      </c>
      <c r="D375" s="419">
        <f>SUM(D376:D377)</f>
        <v>2.1</v>
      </c>
      <c r="E375" s="420">
        <f t="shared" ref="E375:F375" si="98">SUM(E376:E377)</f>
        <v>63.816713159999999</v>
      </c>
      <c r="F375" s="420">
        <f t="shared" si="98"/>
        <v>47.903032159999995</v>
      </c>
      <c r="G375" s="309">
        <f>F375/E375</f>
        <v>0.75063458752409362</v>
      </c>
      <c r="I375" s="531"/>
      <c r="J375" s="531"/>
      <c r="K375" s="531"/>
    </row>
    <row r="376" spans="2:11" x14ac:dyDescent="0.25">
      <c r="B376" s="239"/>
      <c r="C376" s="240" t="s">
        <v>540</v>
      </c>
      <c r="D376" s="271">
        <v>0</v>
      </c>
      <c r="E376" s="491">
        <v>0</v>
      </c>
      <c r="F376" s="491">
        <v>0</v>
      </c>
      <c r="G376" s="310">
        <v>0</v>
      </c>
    </row>
    <row r="377" spans="2:11" x14ac:dyDescent="0.25">
      <c r="B377" s="239"/>
      <c r="C377" s="240" t="s">
        <v>541</v>
      </c>
      <c r="D377" s="271">
        <v>2.1</v>
      </c>
      <c r="E377" s="491">
        <v>63.816713159999999</v>
      </c>
      <c r="F377" s="491">
        <v>47.903032159999995</v>
      </c>
      <c r="G377" s="492">
        <f t="shared" ref="G377" si="99">F377/E377</f>
        <v>0.75063458752409362</v>
      </c>
    </row>
    <row r="378" spans="2:11" x14ac:dyDescent="0.25">
      <c r="B378" s="90"/>
      <c r="C378" s="236" t="s">
        <v>222</v>
      </c>
      <c r="D378" s="269">
        <v>0</v>
      </c>
      <c r="E378" s="490">
        <v>0</v>
      </c>
      <c r="F378" s="490">
        <v>0</v>
      </c>
      <c r="G378" s="493">
        <v>0</v>
      </c>
    </row>
    <row r="379" spans="2:11" x14ac:dyDescent="0.25">
      <c r="B379" s="239"/>
      <c r="C379" s="240" t="s">
        <v>540</v>
      </c>
      <c r="D379" s="271">
        <v>0</v>
      </c>
      <c r="E379" s="491">
        <v>0</v>
      </c>
      <c r="F379" s="491">
        <v>0</v>
      </c>
      <c r="G379" s="310">
        <v>0</v>
      </c>
    </row>
    <row r="380" spans="2:11" ht="15.75" thickBot="1" x14ac:dyDescent="0.3">
      <c r="B380" s="14"/>
      <c r="C380" s="55" t="s">
        <v>541</v>
      </c>
      <c r="D380" s="271">
        <v>0</v>
      </c>
      <c r="E380" s="491">
        <v>0</v>
      </c>
      <c r="F380" s="491">
        <v>0</v>
      </c>
      <c r="G380" s="310">
        <v>0</v>
      </c>
    </row>
    <row r="381" spans="2:11" x14ac:dyDescent="0.25">
      <c r="B381" s="193" t="s">
        <v>247</v>
      </c>
      <c r="C381" s="227" t="s">
        <v>248</v>
      </c>
      <c r="D381" s="481">
        <v>0.70799999999999996</v>
      </c>
      <c r="E381" s="482">
        <v>0.93300000000000005</v>
      </c>
      <c r="F381" s="483">
        <v>0.92500000000000004</v>
      </c>
      <c r="G381" s="486">
        <f>F381/E381</f>
        <v>0.99142550911039651</v>
      </c>
    </row>
    <row r="382" spans="2:11" x14ac:dyDescent="0.25">
      <c r="B382" s="230"/>
      <c r="C382" s="231" t="s">
        <v>540</v>
      </c>
      <c r="D382" s="484">
        <v>0</v>
      </c>
      <c r="E382" s="485">
        <v>0</v>
      </c>
      <c r="F382" s="485">
        <v>0</v>
      </c>
      <c r="G382" s="496">
        <v>0</v>
      </c>
    </row>
    <row r="383" spans="2:11" x14ac:dyDescent="0.25">
      <c r="B383" s="230"/>
      <c r="C383" s="231" t="s">
        <v>541</v>
      </c>
      <c r="D383" s="484">
        <f>D386+D389</f>
        <v>0.70799999999999996</v>
      </c>
      <c r="E383" s="485">
        <f>E386+E389</f>
        <v>0.93300000000000005</v>
      </c>
      <c r="F383" s="485">
        <f>F386+F389</f>
        <v>0.92500000000000004</v>
      </c>
      <c r="G383" s="234">
        <f>F383/E383</f>
        <v>0.99142550911039651</v>
      </c>
    </row>
    <row r="384" spans="2:11" x14ac:dyDescent="0.25">
      <c r="B384" s="235"/>
      <c r="C384" s="236" t="s">
        <v>135</v>
      </c>
      <c r="D384" s="269">
        <v>8.0000000000000002E-3</v>
      </c>
      <c r="E384" s="490">
        <v>8.0000000000000002E-3</v>
      </c>
      <c r="F384" s="490">
        <v>0</v>
      </c>
      <c r="G384" s="309">
        <f>F384/E384</f>
        <v>0</v>
      </c>
    </row>
    <row r="385" spans="2:9" x14ac:dyDescent="0.25">
      <c r="B385" s="239"/>
      <c r="C385" s="240" t="s">
        <v>540</v>
      </c>
      <c r="D385" s="271">
        <v>0</v>
      </c>
      <c r="E385" s="491">
        <v>0</v>
      </c>
      <c r="F385" s="491">
        <v>0</v>
      </c>
      <c r="G385" s="310">
        <v>0</v>
      </c>
    </row>
    <row r="386" spans="2:9" x14ac:dyDescent="0.25">
      <c r="B386" s="239"/>
      <c r="C386" s="240" t="s">
        <v>541</v>
      </c>
      <c r="D386" s="271">
        <v>8.0000000000000002E-3</v>
      </c>
      <c r="E386" s="272">
        <v>8.0000000000000002E-3</v>
      </c>
      <c r="F386" s="272">
        <v>0</v>
      </c>
      <c r="G386" s="492">
        <f>F386/E386</f>
        <v>0</v>
      </c>
    </row>
    <row r="387" spans="2:9" x14ac:dyDescent="0.25">
      <c r="B387" s="90"/>
      <c r="C387" s="236" t="s">
        <v>222</v>
      </c>
      <c r="D387" s="269">
        <v>0.7</v>
      </c>
      <c r="E387" s="490">
        <v>0.92500000000000004</v>
      </c>
      <c r="F387" s="490">
        <v>0.92500000000000004</v>
      </c>
      <c r="G387" s="309">
        <f>F387/E387</f>
        <v>1</v>
      </c>
    </row>
    <row r="388" spans="2:9" x14ac:dyDescent="0.25">
      <c r="B388" s="239"/>
      <c r="C388" s="240" t="s">
        <v>540</v>
      </c>
      <c r="D388" s="271">
        <v>0</v>
      </c>
      <c r="E388" s="491">
        <v>0</v>
      </c>
      <c r="F388" s="491">
        <v>0</v>
      </c>
      <c r="G388" s="310">
        <v>0</v>
      </c>
    </row>
    <row r="389" spans="2:9" ht="15.75" thickBot="1" x14ac:dyDescent="0.3">
      <c r="B389" s="14"/>
      <c r="C389" s="55" t="s">
        <v>541</v>
      </c>
      <c r="D389" s="273">
        <v>0.7</v>
      </c>
      <c r="E389" s="274">
        <v>0.92500000000000004</v>
      </c>
      <c r="F389" s="274">
        <v>0.92500000000000004</v>
      </c>
      <c r="G389" s="492">
        <f>F389/E389</f>
        <v>1</v>
      </c>
    </row>
    <row r="390" spans="2:9" x14ac:dyDescent="0.25">
      <c r="B390" s="193" t="s">
        <v>249</v>
      </c>
      <c r="C390" s="227" t="s">
        <v>455</v>
      </c>
      <c r="D390" s="481">
        <v>97</v>
      </c>
      <c r="E390" s="482">
        <v>174.13192841000003</v>
      </c>
      <c r="F390" s="483">
        <v>98.269223840000009</v>
      </c>
      <c r="G390" s="486">
        <f>F390/E390</f>
        <v>0.56433776813532732</v>
      </c>
    </row>
    <row r="391" spans="2:9" x14ac:dyDescent="0.25">
      <c r="B391" s="230"/>
      <c r="C391" s="231" t="s">
        <v>540</v>
      </c>
      <c r="D391" s="484">
        <v>97</v>
      </c>
      <c r="E391" s="485">
        <v>174.13192841000003</v>
      </c>
      <c r="F391" s="485">
        <v>98.269223840000009</v>
      </c>
      <c r="G391" s="307">
        <f>F391/E391</f>
        <v>0.56433776813532732</v>
      </c>
    </row>
    <row r="392" spans="2:9" x14ac:dyDescent="0.25">
      <c r="B392" s="230"/>
      <c r="C392" s="231" t="s">
        <v>541</v>
      </c>
      <c r="D392" s="484">
        <v>0</v>
      </c>
      <c r="E392" s="485">
        <v>0</v>
      </c>
      <c r="F392" s="485">
        <v>0</v>
      </c>
      <c r="G392" s="496">
        <v>0</v>
      </c>
    </row>
    <row r="393" spans="2:9" x14ac:dyDescent="0.25">
      <c r="B393" s="235"/>
      <c r="C393" s="236" t="s">
        <v>135</v>
      </c>
      <c r="D393" s="269">
        <v>97</v>
      </c>
      <c r="E393" s="490">
        <v>174.13192841000003</v>
      </c>
      <c r="F393" s="490">
        <v>98.269223840000009</v>
      </c>
      <c r="G393" s="309">
        <f t="shared" ref="G393" si="100">F393/E393</f>
        <v>0.56433776813532732</v>
      </c>
    </row>
    <row r="394" spans="2:9" x14ac:dyDescent="0.25">
      <c r="B394" s="239"/>
      <c r="C394" s="240" t="s">
        <v>540</v>
      </c>
      <c r="D394" s="271">
        <v>97</v>
      </c>
      <c r="E394" s="491">
        <v>174.13192841000003</v>
      </c>
      <c r="F394" s="491">
        <v>98.269223840000009</v>
      </c>
      <c r="G394" s="492">
        <f>F394/E394</f>
        <v>0.56433776813532732</v>
      </c>
    </row>
    <row r="395" spans="2:9" x14ac:dyDescent="0.25">
      <c r="B395" s="239"/>
      <c r="C395" s="240" t="s">
        <v>541</v>
      </c>
      <c r="D395" s="271">
        <v>0</v>
      </c>
      <c r="E395" s="491">
        <v>0</v>
      </c>
      <c r="F395" s="491">
        <v>0</v>
      </c>
      <c r="G395" s="310">
        <v>0</v>
      </c>
    </row>
    <row r="396" spans="2:9" x14ac:dyDescent="0.25">
      <c r="B396" s="90"/>
      <c r="C396" s="236" t="s">
        <v>222</v>
      </c>
      <c r="D396" s="269">
        <v>0</v>
      </c>
      <c r="E396" s="490">
        <v>0</v>
      </c>
      <c r="F396" s="490">
        <v>0</v>
      </c>
      <c r="G396" s="493">
        <v>0</v>
      </c>
    </row>
    <row r="397" spans="2:9" x14ac:dyDescent="0.25">
      <c r="B397" s="239"/>
      <c r="C397" s="240" t="s">
        <v>540</v>
      </c>
      <c r="D397" s="271">
        <v>0</v>
      </c>
      <c r="E397" s="491">
        <v>0</v>
      </c>
      <c r="F397" s="491">
        <v>0</v>
      </c>
      <c r="G397" s="310">
        <v>0</v>
      </c>
    </row>
    <row r="398" spans="2:9" ht="15.75" thickBot="1" x14ac:dyDescent="0.3">
      <c r="B398" s="14"/>
      <c r="C398" s="55" t="s">
        <v>541</v>
      </c>
      <c r="D398" s="494">
        <v>0</v>
      </c>
      <c r="E398" s="274">
        <v>0</v>
      </c>
      <c r="F398" s="274">
        <v>0</v>
      </c>
      <c r="G398" s="495">
        <v>0</v>
      </c>
    </row>
    <row r="399" spans="2:9" x14ac:dyDescent="0.25">
      <c r="B399" s="193" t="s">
        <v>250</v>
      </c>
      <c r="C399" s="227" t="s">
        <v>457</v>
      </c>
      <c r="D399" s="481">
        <f>SUM(D400:D401)</f>
        <v>4569.4406899999994</v>
      </c>
      <c r="E399" s="482">
        <f>SUM(E400:E401)</f>
        <v>4872.0951111900004</v>
      </c>
      <c r="F399" s="483">
        <f>SUM(F400:F401)</f>
        <v>3776.0357285199998</v>
      </c>
      <c r="G399" s="486">
        <f t="shared" ref="G399:G404" si="101">F399/E399</f>
        <v>0.77503325414304358</v>
      </c>
    </row>
    <row r="400" spans="2:9" x14ac:dyDescent="0.25">
      <c r="B400" s="230"/>
      <c r="C400" s="231" t="s">
        <v>540</v>
      </c>
      <c r="D400" s="484">
        <v>4554.4406899999994</v>
      </c>
      <c r="E400" s="485">
        <v>4845.8951111900005</v>
      </c>
      <c r="F400" s="485">
        <v>3721.0510265599996</v>
      </c>
      <c r="G400" s="234">
        <f t="shared" si="101"/>
        <v>0.76787692287591125</v>
      </c>
      <c r="I400" s="11"/>
    </row>
    <row r="401" spans="2:9" x14ac:dyDescent="0.25">
      <c r="B401" s="230"/>
      <c r="C401" s="231" t="s">
        <v>541</v>
      </c>
      <c r="D401" s="484">
        <v>15</v>
      </c>
      <c r="E401" s="485">
        <v>26.2</v>
      </c>
      <c r="F401" s="485">
        <v>54.984701960000002</v>
      </c>
      <c r="G401" s="496">
        <v>0</v>
      </c>
    </row>
    <row r="402" spans="2:9" x14ac:dyDescent="0.25">
      <c r="B402" s="235"/>
      <c r="C402" s="236" t="s">
        <v>135</v>
      </c>
      <c r="D402" s="269">
        <f>SUM(D403:D404)</f>
        <v>4569.4406899999967</v>
      </c>
      <c r="E402" s="490">
        <f>SUM(E403:E404)</f>
        <v>4872.0951111899976</v>
      </c>
      <c r="F402" s="490">
        <f>SUM(F403:F404)</f>
        <v>3776.0357285200002</v>
      </c>
      <c r="G402" s="309">
        <f t="shared" si="101"/>
        <v>0.77503325414304414</v>
      </c>
      <c r="I402" s="1"/>
    </row>
    <row r="403" spans="2:9" x14ac:dyDescent="0.25">
      <c r="B403" s="239"/>
      <c r="C403" s="240" t="s">
        <v>540</v>
      </c>
      <c r="D403" s="271">
        <v>4554.4406899999967</v>
      </c>
      <c r="E403" s="807">
        <v>4845.8951111899978</v>
      </c>
      <c r="F403" s="491">
        <v>3721.0510265600001</v>
      </c>
      <c r="G403" s="492">
        <f t="shared" si="101"/>
        <v>0.7678769228759118</v>
      </c>
    </row>
    <row r="404" spans="2:9" x14ac:dyDescent="0.25">
      <c r="B404" s="239"/>
      <c r="C404" s="240" t="s">
        <v>541</v>
      </c>
      <c r="D404" s="271">
        <v>15</v>
      </c>
      <c r="E404" s="491">
        <v>26.2</v>
      </c>
      <c r="F404" s="491">
        <v>54.984701960000002</v>
      </c>
      <c r="G404" s="492">
        <f t="shared" si="101"/>
        <v>2.0986527465648854</v>
      </c>
      <c r="I404" s="1"/>
    </row>
    <row r="405" spans="2:9" x14ac:dyDescent="0.25">
      <c r="B405" s="90"/>
      <c r="C405" s="236" t="s">
        <v>222</v>
      </c>
      <c r="D405" s="269">
        <v>0</v>
      </c>
      <c r="E405" s="490">
        <v>0</v>
      </c>
      <c r="F405" s="490">
        <v>0</v>
      </c>
      <c r="G405" s="493">
        <v>0</v>
      </c>
    </row>
    <row r="406" spans="2:9" x14ac:dyDescent="0.25">
      <c r="B406" s="239"/>
      <c r="C406" s="240" t="s">
        <v>540</v>
      </c>
      <c r="D406" s="271">
        <v>0</v>
      </c>
      <c r="E406" s="491">
        <v>0</v>
      </c>
      <c r="F406" s="491">
        <v>0</v>
      </c>
      <c r="G406" s="310">
        <v>0</v>
      </c>
    </row>
    <row r="407" spans="2:9" ht="15.75" thickBot="1" x14ac:dyDescent="0.3">
      <c r="B407" s="14"/>
      <c r="C407" s="55" t="s">
        <v>541</v>
      </c>
      <c r="D407" s="271">
        <v>0</v>
      </c>
      <c r="E407" s="491">
        <v>0</v>
      </c>
      <c r="F407" s="491">
        <v>0</v>
      </c>
      <c r="G407" s="310">
        <v>0</v>
      </c>
    </row>
    <row r="408" spans="2:9" x14ac:dyDescent="0.25">
      <c r="B408" s="193" t="s">
        <v>398</v>
      </c>
      <c r="C408" s="227" t="s">
        <v>399</v>
      </c>
      <c r="D408" s="481">
        <v>60</v>
      </c>
      <c r="E408" s="482">
        <v>60</v>
      </c>
      <c r="F408" s="483">
        <v>0</v>
      </c>
      <c r="G408" s="486">
        <f>F408/E408</f>
        <v>0</v>
      </c>
    </row>
    <row r="409" spans="2:9" x14ac:dyDescent="0.25">
      <c r="B409" s="230"/>
      <c r="C409" s="231" t="s">
        <v>540</v>
      </c>
      <c r="D409" s="484">
        <v>0</v>
      </c>
      <c r="E409" s="485">
        <v>0</v>
      </c>
      <c r="F409" s="485">
        <v>0</v>
      </c>
      <c r="G409" s="496">
        <v>0</v>
      </c>
    </row>
    <row r="410" spans="2:9" x14ac:dyDescent="0.25">
      <c r="B410" s="230"/>
      <c r="C410" s="231" t="s">
        <v>541</v>
      </c>
      <c r="D410" s="484">
        <v>60</v>
      </c>
      <c r="E410" s="485">
        <v>60</v>
      </c>
      <c r="F410" s="485">
        <v>0</v>
      </c>
      <c r="G410" s="307">
        <f>F410/E410</f>
        <v>0</v>
      </c>
    </row>
    <row r="411" spans="2:9" x14ac:dyDescent="0.25">
      <c r="B411" s="235"/>
      <c r="C411" s="655" t="s">
        <v>135</v>
      </c>
      <c r="D411" s="269">
        <v>60</v>
      </c>
      <c r="E411" s="490">
        <v>60</v>
      </c>
      <c r="F411" s="490">
        <v>0</v>
      </c>
      <c r="G411" s="309">
        <f>F411/E411</f>
        <v>0</v>
      </c>
    </row>
    <row r="412" spans="2:9" x14ac:dyDescent="0.25">
      <c r="B412" s="479"/>
      <c r="C412" s="656" t="s">
        <v>540</v>
      </c>
      <c r="D412" s="271">
        <v>0</v>
      </c>
      <c r="E412" s="491">
        <v>0</v>
      </c>
      <c r="F412" s="491">
        <v>0</v>
      </c>
      <c r="G412" s="310">
        <v>0</v>
      </c>
    </row>
    <row r="413" spans="2:9" x14ac:dyDescent="0.25">
      <c r="B413" s="479"/>
      <c r="C413" s="656" t="s">
        <v>541</v>
      </c>
      <c r="D413" s="271">
        <v>60</v>
      </c>
      <c r="E413" s="491">
        <v>60</v>
      </c>
      <c r="F413" s="491">
        <v>0</v>
      </c>
      <c r="G413" s="492">
        <f>F413/E413</f>
        <v>0</v>
      </c>
    </row>
    <row r="414" spans="2:9" x14ac:dyDescent="0.25">
      <c r="B414" s="657"/>
      <c r="C414" s="655" t="s">
        <v>222</v>
      </c>
      <c r="D414" s="269">
        <v>0</v>
      </c>
      <c r="E414" s="490">
        <v>0</v>
      </c>
      <c r="F414" s="490">
        <v>0</v>
      </c>
      <c r="G414" s="493">
        <v>0</v>
      </c>
    </row>
    <row r="415" spans="2:9" x14ac:dyDescent="0.25">
      <c r="B415" s="479"/>
      <c r="C415" s="656" t="s">
        <v>540</v>
      </c>
      <c r="D415" s="271">
        <v>0</v>
      </c>
      <c r="E415" s="491">
        <v>0</v>
      </c>
      <c r="F415" s="491">
        <v>0</v>
      </c>
      <c r="G415" s="310">
        <v>0</v>
      </c>
    </row>
    <row r="416" spans="2:9" ht="15.75" thickBot="1" x14ac:dyDescent="0.3">
      <c r="B416" s="658"/>
      <c r="C416" s="659" t="s">
        <v>541</v>
      </c>
      <c r="D416" s="494">
        <v>0</v>
      </c>
      <c r="E416" s="274">
        <v>0</v>
      </c>
      <c r="F416" s="274">
        <v>0</v>
      </c>
      <c r="G416" s="495">
        <v>0</v>
      </c>
    </row>
    <row r="417" spans="2:12" x14ac:dyDescent="0.25">
      <c r="B417" t="s">
        <v>139</v>
      </c>
    </row>
    <row r="419" spans="2:12" ht="15.75" thickBot="1" x14ac:dyDescent="0.3">
      <c r="B419" s="5" t="s">
        <v>136</v>
      </c>
      <c r="D419" s="3"/>
      <c r="E419" s="3"/>
      <c r="F419" s="3"/>
      <c r="H419" s="3"/>
    </row>
    <row r="420" spans="2:12" ht="15.75" thickBot="1" x14ac:dyDescent="0.3">
      <c r="B420" s="892" t="s">
        <v>184</v>
      </c>
      <c r="C420" s="925"/>
      <c r="D420" s="928">
        <v>2023</v>
      </c>
      <c r="E420" s="929"/>
      <c r="F420" s="929"/>
      <c r="G420" s="930"/>
    </row>
    <row r="421" spans="2:12" ht="30" customHeight="1" x14ac:dyDescent="0.25">
      <c r="B421" s="901"/>
      <c r="C421" s="926"/>
      <c r="D421" s="931" t="s">
        <v>107</v>
      </c>
      <c r="E421" s="933" t="s">
        <v>108</v>
      </c>
      <c r="F421" s="935" t="s">
        <v>50</v>
      </c>
      <c r="G421" s="937" t="s">
        <v>148</v>
      </c>
    </row>
    <row r="422" spans="2:12" ht="15.75" thickBot="1" x14ac:dyDescent="0.3">
      <c r="B422" s="893"/>
      <c r="C422" s="927"/>
      <c r="D422" s="932"/>
      <c r="E422" s="934"/>
      <c r="F422" s="936"/>
      <c r="G422" s="938"/>
    </row>
    <row r="423" spans="2:12" x14ac:dyDescent="0.25">
      <c r="B423" s="193"/>
      <c r="C423" s="227" t="s">
        <v>225</v>
      </c>
      <c r="D423" s="160">
        <v>19679.475409001887</v>
      </c>
      <c r="E423" s="298">
        <v>22281.178451873595</v>
      </c>
      <c r="F423" s="194">
        <v>12481.758970641888</v>
      </c>
      <c r="G423" s="486">
        <f t="shared" ref="G423:G430" si="102">F423/E423</f>
        <v>0.56019294480325443</v>
      </c>
      <c r="H423" s="11"/>
      <c r="I423" s="11"/>
      <c r="J423" s="11"/>
      <c r="K423" s="11"/>
      <c r="L423" s="11"/>
    </row>
    <row r="424" spans="2:12" x14ac:dyDescent="0.25">
      <c r="B424" s="230"/>
      <c r="C424" s="231" t="s">
        <v>540</v>
      </c>
      <c r="D424" s="484">
        <v>17766.98503</v>
      </c>
      <c r="E424" s="485">
        <v>20479.310647990002</v>
      </c>
      <c r="F424" s="485">
        <v>11253.55061505</v>
      </c>
      <c r="G424" s="307">
        <f t="shared" si="102"/>
        <v>0.54950827244541611</v>
      </c>
      <c r="H424" s="635"/>
      <c r="I424" s="638"/>
      <c r="J424" s="638"/>
      <c r="K424" s="638"/>
    </row>
    <row r="425" spans="2:12" x14ac:dyDescent="0.25">
      <c r="B425" s="230"/>
      <c r="C425" s="231" t="s">
        <v>541</v>
      </c>
      <c r="D425" s="266">
        <v>1900.362186246</v>
      </c>
      <c r="E425" s="267">
        <v>1789.4825766059998</v>
      </c>
      <c r="F425" s="268">
        <v>1216.080162836</v>
      </c>
      <c r="G425" s="307">
        <f t="shared" si="102"/>
        <v>0.67957083166602461</v>
      </c>
      <c r="H425" s="636"/>
      <c r="I425" s="638"/>
      <c r="J425" s="638"/>
      <c r="K425" s="638"/>
    </row>
    <row r="426" spans="2:12" x14ac:dyDescent="0.25">
      <c r="B426" s="230"/>
      <c r="C426" s="231" t="s">
        <v>542</v>
      </c>
      <c r="D426" s="266">
        <v>12.128192755886756</v>
      </c>
      <c r="E426" s="267">
        <v>12.385227277592563</v>
      </c>
      <c r="F426" s="268">
        <v>12.128192755886756</v>
      </c>
      <c r="G426" s="307">
        <f t="shared" si="102"/>
        <v>0.97924668510760116</v>
      </c>
      <c r="H426" s="11"/>
      <c r="I426" s="638"/>
      <c r="J426" s="638"/>
      <c r="K426" s="638"/>
    </row>
    <row r="427" spans="2:12" x14ac:dyDescent="0.25">
      <c r="B427" s="235"/>
      <c r="C427" s="236" t="s">
        <v>135</v>
      </c>
      <c r="D427" s="419">
        <v>16180.640147435886</v>
      </c>
      <c r="E427" s="809">
        <v>18347.788677277593</v>
      </c>
      <c r="F427" s="420">
        <v>9275.2875049758877</v>
      </c>
      <c r="G427" s="309">
        <f t="shared" si="102"/>
        <v>0.50552617910095399</v>
      </c>
      <c r="H427" s="3"/>
      <c r="I427" s="3"/>
      <c r="J427" s="3"/>
      <c r="K427" s="3"/>
    </row>
    <row r="428" spans="2:12" x14ac:dyDescent="0.25">
      <c r="B428" s="239"/>
      <c r="C428" s="240" t="s">
        <v>540</v>
      </c>
      <c r="D428" s="421">
        <v>14409.849620000001</v>
      </c>
      <c r="E428" s="422">
        <v>16720.634380830001</v>
      </c>
      <c r="F428" s="422">
        <v>8215.4428389800014</v>
      </c>
      <c r="G428" s="487">
        <f t="shared" si="102"/>
        <v>0.49133559480248573</v>
      </c>
      <c r="H428" s="3"/>
      <c r="I428" s="3"/>
      <c r="J428" s="3"/>
      <c r="K428" s="3"/>
    </row>
    <row r="429" spans="2:12" x14ac:dyDescent="0.25">
      <c r="B429" s="239"/>
      <c r="C429" s="54" t="s">
        <v>541</v>
      </c>
      <c r="D429" s="421">
        <v>1758.66233468</v>
      </c>
      <c r="E429" s="422">
        <v>1614.76906917</v>
      </c>
      <c r="F429" s="422">
        <v>1047.7164732399999</v>
      </c>
      <c r="G429" s="487">
        <f t="shared" si="102"/>
        <v>0.64883362781932141</v>
      </c>
      <c r="H429" s="3"/>
      <c r="I429" s="3"/>
    </row>
    <row r="430" spans="2:12" x14ac:dyDescent="0.25">
      <c r="B430" s="479"/>
      <c r="C430" s="480" t="s">
        <v>542</v>
      </c>
      <c r="D430" s="421">
        <v>12.128192755886756</v>
      </c>
      <c r="E430" s="422">
        <v>12.385227277592563</v>
      </c>
      <c r="F430" s="422">
        <v>12.128192755886756</v>
      </c>
      <c r="G430" s="487">
        <f t="shared" si="102"/>
        <v>0.97924668510760116</v>
      </c>
      <c r="I430" s="3"/>
    </row>
    <row r="431" spans="2:12" x14ac:dyDescent="0.25">
      <c r="B431" s="90"/>
      <c r="C431" s="236" t="s">
        <v>222</v>
      </c>
      <c r="D431" s="419">
        <v>3498.8352615660001</v>
      </c>
      <c r="E431" s="809">
        <v>3933.3897745959998</v>
      </c>
      <c r="F431" s="420">
        <v>3206.4714656659989</v>
      </c>
      <c r="G431" s="309">
        <f>F431/E431</f>
        <v>0.81519291232594338</v>
      </c>
      <c r="H431" s="11"/>
      <c r="I431" s="3"/>
      <c r="J431" s="11"/>
    </row>
    <row r="432" spans="2:12" x14ac:dyDescent="0.25">
      <c r="B432" s="239"/>
      <c r="C432" s="240" t="s">
        <v>540</v>
      </c>
      <c r="D432" s="421">
        <v>3357.1354099999999</v>
      </c>
      <c r="E432" s="422">
        <v>3758.67626716</v>
      </c>
      <c r="F432" s="422">
        <v>3038.1077760699991</v>
      </c>
      <c r="G432" s="487">
        <f t="shared" ref="G432:G433" si="103">F432/E432</f>
        <v>0.80829195177416768</v>
      </c>
      <c r="H432" s="3"/>
      <c r="I432" s="3"/>
      <c r="J432" s="3"/>
    </row>
    <row r="433" spans="2:11" ht="15.75" thickBot="1" x14ac:dyDescent="0.3">
      <c r="B433" s="14"/>
      <c r="C433" s="55" t="s">
        <v>541</v>
      </c>
      <c r="D433" s="421">
        <v>141.69985156599998</v>
      </c>
      <c r="E433" s="422">
        <v>174.71350743600001</v>
      </c>
      <c r="F433" s="422">
        <v>168.36368959600006</v>
      </c>
      <c r="G433" s="487">
        <f t="shared" si="103"/>
        <v>0.96365582757059587</v>
      </c>
      <c r="H433" s="3"/>
      <c r="I433" s="3"/>
      <c r="J433" s="3"/>
    </row>
    <row r="434" spans="2:11" x14ac:dyDescent="0.25">
      <c r="B434" s="193" t="s">
        <v>11</v>
      </c>
      <c r="C434" s="227" t="s">
        <v>255</v>
      </c>
      <c r="D434" s="481">
        <v>35.065708999999998</v>
      </c>
      <c r="E434" s="482">
        <v>34.865709000000003</v>
      </c>
      <c r="F434" s="483">
        <v>35.576708869999997</v>
      </c>
      <c r="G434" s="486">
        <f>F434/E434</f>
        <v>1.020392525790885</v>
      </c>
      <c r="H434" s="11"/>
      <c r="I434" s="11"/>
      <c r="J434" s="11"/>
      <c r="K434" s="531"/>
    </row>
    <row r="435" spans="2:11" x14ac:dyDescent="0.25">
      <c r="B435" s="230"/>
      <c r="C435" s="231" t="s">
        <v>540</v>
      </c>
      <c r="D435" s="484">
        <v>1.75966</v>
      </c>
      <c r="E435" s="485">
        <v>1.55966</v>
      </c>
      <c r="F435" s="485">
        <v>1.27065987</v>
      </c>
      <c r="G435" s="234">
        <f>F435/E435</f>
        <v>0.81470312119308053</v>
      </c>
      <c r="H435" s="3"/>
      <c r="I435" s="3"/>
      <c r="J435" s="3"/>
      <c r="K435" s="531"/>
    </row>
    <row r="436" spans="2:11" x14ac:dyDescent="0.25">
      <c r="B436" s="230"/>
      <c r="C436" s="231" t="s">
        <v>541</v>
      </c>
      <c r="D436" s="484">
        <v>33.306049000000002</v>
      </c>
      <c r="E436" s="485">
        <v>33.306049000000002</v>
      </c>
      <c r="F436" s="485">
        <v>34.306049000000002</v>
      </c>
      <c r="G436" s="234">
        <f>F436/E436</f>
        <v>1.0300245760162066</v>
      </c>
      <c r="H436" s="3"/>
      <c r="I436" s="3"/>
      <c r="J436" s="3"/>
    </row>
    <row r="437" spans="2:11" x14ac:dyDescent="0.25">
      <c r="B437" s="235"/>
      <c r="C437" s="236" t="s">
        <v>135</v>
      </c>
      <c r="D437" s="269">
        <v>1.7596600000000002</v>
      </c>
      <c r="E437" s="270">
        <v>1.55966</v>
      </c>
      <c r="F437" s="270">
        <v>1.2706598700000002</v>
      </c>
      <c r="G437" s="53">
        <f>F437/E437</f>
        <v>0.81470312119308064</v>
      </c>
    </row>
    <row r="438" spans="2:11" x14ac:dyDescent="0.25">
      <c r="B438" s="239"/>
      <c r="C438" s="240" t="s">
        <v>540</v>
      </c>
      <c r="D438" s="271">
        <v>1.7596600000000002</v>
      </c>
      <c r="E438" s="272">
        <v>1.55966</v>
      </c>
      <c r="F438" s="272">
        <v>1.2706598700000002</v>
      </c>
      <c r="G438" s="487">
        <f>F438/E438</f>
        <v>0.81470312119308064</v>
      </c>
    </row>
    <row r="439" spans="2:11" x14ac:dyDescent="0.25">
      <c r="B439" s="239"/>
      <c r="C439" s="54" t="s">
        <v>541</v>
      </c>
      <c r="D439" s="271">
        <v>0</v>
      </c>
      <c r="E439" s="272">
        <v>0</v>
      </c>
      <c r="F439" s="272">
        <v>0</v>
      </c>
      <c r="G439" s="48">
        <v>0</v>
      </c>
    </row>
    <row r="440" spans="2:11" x14ac:dyDescent="0.25">
      <c r="B440" s="90"/>
      <c r="C440" s="236" t="s">
        <v>222</v>
      </c>
      <c r="D440" s="269">
        <v>33.306049000000002</v>
      </c>
      <c r="E440" s="270">
        <v>33.306049000000002</v>
      </c>
      <c r="F440" s="270">
        <v>34.306049000000002</v>
      </c>
      <c r="G440" s="53">
        <f>F440/E440</f>
        <v>1.0300245760162066</v>
      </c>
    </row>
    <row r="441" spans="2:11" x14ac:dyDescent="0.25">
      <c r="B441" s="239"/>
      <c r="C441" s="240" t="s">
        <v>540</v>
      </c>
      <c r="D441" s="271">
        <v>0</v>
      </c>
      <c r="E441" s="272">
        <v>0</v>
      </c>
      <c r="F441" s="272">
        <v>0</v>
      </c>
      <c r="G441" s="48">
        <v>0</v>
      </c>
    </row>
    <row r="442" spans="2:11" ht="15.75" thickBot="1" x14ac:dyDescent="0.3">
      <c r="B442" s="14"/>
      <c r="C442" s="55" t="s">
        <v>541</v>
      </c>
      <c r="D442" s="271">
        <v>33.306049000000002</v>
      </c>
      <c r="E442" s="272">
        <v>33.306049000000002</v>
      </c>
      <c r="F442" s="272">
        <v>34.306049000000002</v>
      </c>
      <c r="G442" s="487">
        <f>F442/E442</f>
        <v>1.0300245760162066</v>
      </c>
      <c r="I442" s="637"/>
      <c r="J442" s="1"/>
      <c r="K442" s="1"/>
    </row>
    <row r="443" spans="2:11" x14ac:dyDescent="0.25">
      <c r="B443" s="193" t="s">
        <v>13</v>
      </c>
      <c r="C443" s="227" t="s">
        <v>14</v>
      </c>
      <c r="D443" s="481">
        <v>430.01624468</v>
      </c>
      <c r="E443" s="482">
        <v>624.42676590000008</v>
      </c>
      <c r="F443" s="483">
        <v>506.10103056000008</v>
      </c>
      <c r="G443" s="486">
        <f t="shared" ref="G443:G450" si="104">F443/E443</f>
        <v>0.81050502348429199</v>
      </c>
      <c r="H443" s="96"/>
      <c r="I443" s="96"/>
      <c r="J443" s="96"/>
    </row>
    <row r="444" spans="2:11" x14ac:dyDescent="0.25">
      <c r="B444" s="230"/>
      <c r="C444" s="231" t="s">
        <v>540</v>
      </c>
      <c r="D444" s="484">
        <v>232.10148000000001</v>
      </c>
      <c r="E444" s="485">
        <v>426.63800122000004</v>
      </c>
      <c r="F444" s="485">
        <v>308.31226588000004</v>
      </c>
      <c r="G444" s="234">
        <f t="shared" si="104"/>
        <v>0.72265542450124087</v>
      </c>
      <c r="I444" s="775"/>
      <c r="J444" s="775"/>
      <c r="K444" s="775"/>
    </row>
    <row r="445" spans="2:11" x14ac:dyDescent="0.25">
      <c r="B445" s="230"/>
      <c r="C445" s="231" t="s">
        <v>541</v>
      </c>
      <c r="D445" s="484">
        <v>197.91476468000002</v>
      </c>
      <c r="E445" s="485">
        <v>197.78876468000001</v>
      </c>
      <c r="F445" s="485">
        <v>197.78876468000001</v>
      </c>
      <c r="G445" s="234">
        <f t="shared" si="104"/>
        <v>1</v>
      </c>
      <c r="I445" s="776"/>
      <c r="J445" s="776"/>
      <c r="K445" s="776"/>
    </row>
    <row r="446" spans="2:11" x14ac:dyDescent="0.25">
      <c r="B446" s="235"/>
      <c r="C446" s="236" t="s">
        <v>135</v>
      </c>
      <c r="D446" s="269">
        <v>234.24784468000001</v>
      </c>
      <c r="E446" s="270">
        <v>392.15984467999999</v>
      </c>
      <c r="F446" s="270">
        <v>332.28363208000002</v>
      </c>
      <c r="G446" s="53">
        <f t="shared" si="104"/>
        <v>0.84731681886283239</v>
      </c>
      <c r="I446" s="489"/>
    </row>
    <row r="447" spans="2:11" x14ac:dyDescent="0.25">
      <c r="B447" s="239"/>
      <c r="C447" s="240" t="s">
        <v>540</v>
      </c>
      <c r="D447" s="271">
        <v>36.333080000000002</v>
      </c>
      <c r="E447" s="272">
        <v>194.37108000000001</v>
      </c>
      <c r="F447" s="272">
        <v>134.4948674</v>
      </c>
      <c r="G447" s="487">
        <f t="shared" si="104"/>
        <v>0.69194896380675563</v>
      </c>
      <c r="I447" s="489"/>
    </row>
    <row r="448" spans="2:11" x14ac:dyDescent="0.25">
      <c r="B448" s="239"/>
      <c r="C448" s="54" t="s">
        <v>541</v>
      </c>
      <c r="D448" s="271">
        <v>197.91476468000002</v>
      </c>
      <c r="E448" s="272">
        <v>197.78876468000001</v>
      </c>
      <c r="F448" s="272">
        <v>197.78876468000001</v>
      </c>
      <c r="G448" s="487">
        <f t="shared" si="104"/>
        <v>1</v>
      </c>
    </row>
    <row r="449" spans="2:11" x14ac:dyDescent="0.25">
      <c r="B449" s="90"/>
      <c r="C449" s="236" t="s">
        <v>222</v>
      </c>
      <c r="D449" s="269">
        <v>195.76840000000001</v>
      </c>
      <c r="E449" s="270">
        <v>232.26692122</v>
      </c>
      <c r="F449" s="270">
        <v>173.81739848000004</v>
      </c>
      <c r="G449" s="53">
        <f t="shared" si="104"/>
        <v>0.74835192875081258</v>
      </c>
    </row>
    <row r="450" spans="2:11" x14ac:dyDescent="0.25">
      <c r="B450" s="239"/>
      <c r="C450" s="240" t="s">
        <v>540</v>
      </c>
      <c r="D450" s="271">
        <v>195.76840000000001</v>
      </c>
      <c r="E450" s="272">
        <v>232.26692122</v>
      </c>
      <c r="F450" s="272">
        <v>173.81739848000004</v>
      </c>
      <c r="G450" s="487">
        <f t="shared" si="104"/>
        <v>0.74835192875081258</v>
      </c>
    </row>
    <row r="451" spans="2:11" ht="15.75" thickBot="1" x14ac:dyDescent="0.3">
      <c r="B451" s="14"/>
      <c r="C451" s="55" t="s">
        <v>541</v>
      </c>
      <c r="D451" s="271">
        <v>0</v>
      </c>
      <c r="E451" s="272">
        <v>0</v>
      </c>
      <c r="F451" s="272">
        <v>0</v>
      </c>
      <c r="G451" s="48">
        <v>0</v>
      </c>
    </row>
    <row r="452" spans="2:11" x14ac:dyDescent="0.25">
      <c r="B452" s="193" t="s">
        <v>15</v>
      </c>
      <c r="C452" s="227" t="s">
        <v>298</v>
      </c>
      <c r="D452" s="481">
        <v>22.275779999999997</v>
      </c>
      <c r="E452" s="482">
        <v>26.18543755</v>
      </c>
      <c r="F452" s="483">
        <v>19.148880399999996</v>
      </c>
      <c r="G452" s="486">
        <f>F452/E452</f>
        <v>0.73127975667528977</v>
      </c>
    </row>
    <row r="453" spans="2:11" x14ac:dyDescent="0.25">
      <c r="B453" s="230"/>
      <c r="C453" s="231" t="s">
        <v>540</v>
      </c>
      <c r="D453" s="484">
        <v>21.363779999999998</v>
      </c>
      <c r="E453" s="485">
        <v>25.273437550000001</v>
      </c>
      <c r="F453" s="485">
        <v>18.425843679999996</v>
      </c>
      <c r="G453" s="307">
        <f>F453/E453</f>
        <v>0.72905965575703791</v>
      </c>
      <c r="I453" s="3"/>
      <c r="J453" s="3"/>
      <c r="K453" s="3"/>
    </row>
    <row r="454" spans="2:11" x14ac:dyDescent="0.25">
      <c r="B454" s="230"/>
      <c r="C454" s="231" t="s">
        <v>541</v>
      </c>
      <c r="D454" s="484">
        <v>0.91200000000000003</v>
      </c>
      <c r="E454" s="485">
        <v>0.91200000000000003</v>
      </c>
      <c r="F454" s="485">
        <v>0.72303671999999997</v>
      </c>
      <c r="G454" s="307">
        <f>F454/E454</f>
        <v>0.79280342105263146</v>
      </c>
      <c r="I454" s="3"/>
      <c r="J454" s="3"/>
      <c r="K454" s="3"/>
    </row>
    <row r="455" spans="2:11" x14ac:dyDescent="0.25">
      <c r="B455" s="235"/>
      <c r="C455" s="236" t="s">
        <v>135</v>
      </c>
      <c r="D455" s="269">
        <f>SUM(D456:D457)</f>
        <v>14.851759999999999</v>
      </c>
      <c r="E455" s="270">
        <f>SUM(E456:E457)</f>
        <v>18.73805969</v>
      </c>
      <c r="F455" s="270">
        <f>SUM(F456:F457)</f>
        <v>12.402637910000001</v>
      </c>
      <c r="G455" s="309">
        <f>F455/E455</f>
        <v>0.66189552788216144</v>
      </c>
    </row>
    <row r="456" spans="2:11" x14ac:dyDescent="0.25">
      <c r="B456" s="239"/>
      <c r="C456" s="240" t="s">
        <v>540</v>
      </c>
      <c r="D456" s="271">
        <v>14.851759999999999</v>
      </c>
      <c r="E456" s="491">
        <v>18.73805969</v>
      </c>
      <c r="F456" s="491">
        <v>12.402637910000001</v>
      </c>
      <c r="G456" s="492">
        <f>F456/E456</f>
        <v>0.66189552788216144</v>
      </c>
    </row>
    <row r="457" spans="2:11" x14ac:dyDescent="0.25">
      <c r="B457" s="239"/>
      <c r="C457" s="54" t="s">
        <v>541</v>
      </c>
      <c r="D457" s="271">
        <v>0</v>
      </c>
      <c r="E457" s="491">
        <v>0</v>
      </c>
      <c r="F457" s="491">
        <v>0</v>
      </c>
      <c r="G457" s="310">
        <v>0</v>
      </c>
    </row>
    <row r="458" spans="2:11" x14ac:dyDescent="0.25">
      <c r="B458" s="90"/>
      <c r="C458" s="236" t="s">
        <v>222</v>
      </c>
      <c r="D458" s="269">
        <f>SUM(D459:D460)</f>
        <v>7.4240199999999996</v>
      </c>
      <c r="E458" s="270">
        <f>SUM(E459:E460)</f>
        <v>7.4473778599999996</v>
      </c>
      <c r="F458" s="270">
        <f>SUM(F459:F460)</f>
        <v>6.7462424899999984</v>
      </c>
      <c r="G458" s="309">
        <f>F458/E458</f>
        <v>0.90585473395061478</v>
      </c>
    </row>
    <row r="459" spans="2:11" x14ac:dyDescent="0.25">
      <c r="B459" s="239"/>
      <c r="C459" s="240" t="s">
        <v>540</v>
      </c>
      <c r="D459" s="271">
        <v>6.5120199999999997</v>
      </c>
      <c r="E459" s="491">
        <v>6.5353778599999997</v>
      </c>
      <c r="F459" s="491">
        <v>6.0232057699999988</v>
      </c>
      <c r="G459" s="492">
        <f>F459/E459</f>
        <v>0.92163083742490737</v>
      </c>
    </row>
    <row r="460" spans="2:11" ht="15.75" thickBot="1" x14ac:dyDescent="0.3">
      <c r="B460" s="14"/>
      <c r="C460" s="55" t="s">
        <v>541</v>
      </c>
      <c r="D460" s="494">
        <v>0.91200000000000003</v>
      </c>
      <c r="E460" s="274">
        <v>0.91200000000000003</v>
      </c>
      <c r="F460" s="274">
        <v>0.72303671999999997</v>
      </c>
      <c r="G460" s="492">
        <f>F460/E460</f>
        <v>0.79280342105263146</v>
      </c>
    </row>
    <row r="461" spans="2:11" x14ac:dyDescent="0.25">
      <c r="B461" s="193" t="s">
        <v>30</v>
      </c>
      <c r="C461" s="227" t="s">
        <v>41</v>
      </c>
      <c r="D461" s="481">
        <v>5.0000000000000001E-3</v>
      </c>
      <c r="E461" s="482">
        <v>5.0000000000000001E-3</v>
      </c>
      <c r="F461" s="483">
        <v>0</v>
      </c>
      <c r="G461" s="486">
        <f>F461/E461</f>
        <v>0</v>
      </c>
    </row>
    <row r="462" spans="2:11" x14ac:dyDescent="0.25">
      <c r="B462" s="230"/>
      <c r="C462" s="231" t="s">
        <v>540</v>
      </c>
      <c r="D462" s="484">
        <v>0</v>
      </c>
      <c r="E462" s="485">
        <v>0</v>
      </c>
      <c r="F462" s="485">
        <v>0</v>
      </c>
      <c r="G462" s="496">
        <v>0</v>
      </c>
    </row>
    <row r="463" spans="2:11" x14ac:dyDescent="0.25">
      <c r="B463" s="230"/>
      <c r="C463" s="231" t="s">
        <v>541</v>
      </c>
      <c r="D463" s="484">
        <v>5.0000000000000001E-3</v>
      </c>
      <c r="E463" s="485">
        <v>5.0000000000000001E-3</v>
      </c>
      <c r="F463" s="485">
        <v>0</v>
      </c>
      <c r="G463" s="307">
        <f>F463/E463</f>
        <v>0</v>
      </c>
    </row>
    <row r="464" spans="2:11" x14ac:dyDescent="0.25">
      <c r="B464" s="235"/>
      <c r="C464" s="236" t="s">
        <v>135</v>
      </c>
      <c r="D464" s="269">
        <v>5.0000000000000001E-3</v>
      </c>
      <c r="E464" s="490">
        <v>5.0000000000000001E-3</v>
      </c>
      <c r="F464" s="490">
        <v>0</v>
      </c>
      <c r="G464" s="309">
        <f>F464/E464</f>
        <v>0</v>
      </c>
    </row>
    <row r="465" spans="2:11" x14ac:dyDescent="0.25">
      <c r="B465" s="239"/>
      <c r="C465" s="240" t="s">
        <v>540</v>
      </c>
      <c r="D465" s="271">
        <v>0</v>
      </c>
      <c r="E465" s="491">
        <v>0</v>
      </c>
      <c r="F465" s="491">
        <v>0</v>
      </c>
      <c r="G465" s="310">
        <v>0</v>
      </c>
    </row>
    <row r="466" spans="2:11" x14ac:dyDescent="0.25">
      <c r="B466" s="239"/>
      <c r="C466" s="54" t="s">
        <v>541</v>
      </c>
      <c r="D466" s="271">
        <v>5.0000000000000001E-3</v>
      </c>
      <c r="E466" s="491">
        <v>5.0000000000000001E-3</v>
      </c>
      <c r="F466" s="491">
        <v>0</v>
      </c>
      <c r="G466" s="492">
        <f>F466/E466</f>
        <v>0</v>
      </c>
    </row>
    <row r="467" spans="2:11" x14ac:dyDescent="0.25">
      <c r="B467" s="90"/>
      <c r="C467" s="236" t="s">
        <v>222</v>
      </c>
      <c r="D467" s="269">
        <v>0</v>
      </c>
      <c r="E467" s="490">
        <v>0</v>
      </c>
      <c r="F467" s="490">
        <v>0</v>
      </c>
      <c r="G467" s="493">
        <v>0</v>
      </c>
    </row>
    <row r="468" spans="2:11" x14ac:dyDescent="0.25">
      <c r="B468" s="239"/>
      <c r="C468" s="240" t="s">
        <v>540</v>
      </c>
      <c r="D468" s="271">
        <v>0</v>
      </c>
      <c r="E468" s="491">
        <v>0</v>
      </c>
      <c r="F468" s="491">
        <v>0</v>
      </c>
      <c r="G468" s="310">
        <v>0</v>
      </c>
    </row>
    <row r="469" spans="2:11" ht="15.75" thickBot="1" x14ac:dyDescent="0.3">
      <c r="B469" s="14"/>
      <c r="C469" s="55" t="s">
        <v>541</v>
      </c>
      <c r="D469" s="494">
        <v>0</v>
      </c>
      <c r="E469" s="274">
        <v>0</v>
      </c>
      <c r="F469" s="274">
        <v>0</v>
      </c>
      <c r="G469" s="495">
        <v>0</v>
      </c>
    </row>
    <row r="470" spans="2:11" x14ac:dyDescent="0.25">
      <c r="B470" s="193" t="s">
        <v>73</v>
      </c>
      <c r="C470" s="227" t="s">
        <v>238</v>
      </c>
      <c r="D470" s="481">
        <v>36.991869999999999</v>
      </c>
      <c r="E470" s="482">
        <v>36.983817989999999</v>
      </c>
      <c r="F470" s="483">
        <v>28.65320904</v>
      </c>
      <c r="G470" s="486">
        <f t="shared" ref="G470:G477" si="105">F470/E470</f>
        <v>0.77474989325730248</v>
      </c>
    </row>
    <row r="471" spans="2:11" x14ac:dyDescent="0.25">
      <c r="B471" s="230"/>
      <c r="C471" s="231" t="s">
        <v>540</v>
      </c>
      <c r="D471" s="484">
        <v>34.849179999999997</v>
      </c>
      <c r="E471" s="485">
        <v>34.630429289999995</v>
      </c>
      <c r="F471" s="485">
        <v>26.406338340000001</v>
      </c>
      <c r="G471" s="234">
        <f t="shared" si="105"/>
        <v>0.76251836553539887</v>
      </c>
      <c r="I471" s="777"/>
      <c r="J471" s="777"/>
      <c r="K471" s="777"/>
    </row>
    <row r="472" spans="2:11" x14ac:dyDescent="0.25">
      <c r="B472" s="230"/>
      <c r="C472" s="231" t="s">
        <v>541</v>
      </c>
      <c r="D472" s="484">
        <v>2.14269</v>
      </c>
      <c r="E472" s="485">
        <v>2.3533887</v>
      </c>
      <c r="F472" s="485">
        <v>2.2468707000000001</v>
      </c>
      <c r="G472" s="234">
        <f t="shared" si="105"/>
        <v>0.95473845863201434</v>
      </c>
      <c r="I472" s="489"/>
      <c r="J472" s="489"/>
      <c r="K472" s="489"/>
    </row>
    <row r="473" spans="2:11" x14ac:dyDescent="0.25">
      <c r="B473" s="235"/>
      <c r="C473" s="236" t="s">
        <v>135</v>
      </c>
      <c r="D473" s="269">
        <v>35.967400000000005</v>
      </c>
      <c r="E473" s="490">
        <v>35.851119239999996</v>
      </c>
      <c r="F473" s="490">
        <v>28.15702435</v>
      </c>
      <c r="G473" s="309">
        <f t="shared" si="105"/>
        <v>0.78538759589364504</v>
      </c>
      <c r="I473" s="488"/>
      <c r="J473" s="1"/>
      <c r="K473" s="1"/>
    </row>
    <row r="474" spans="2:11" x14ac:dyDescent="0.25">
      <c r="B474" s="239"/>
      <c r="C474" s="240" t="s">
        <v>540</v>
      </c>
      <c r="D474" s="271">
        <v>33.844709999999999</v>
      </c>
      <c r="E474" s="639">
        <v>33.517730539999995</v>
      </c>
      <c r="F474" s="272">
        <v>25.910153650000002</v>
      </c>
      <c r="G474" s="492">
        <f t="shared" si="105"/>
        <v>0.77302828182471583</v>
      </c>
      <c r="I474" s="489"/>
    </row>
    <row r="475" spans="2:11" x14ac:dyDescent="0.25">
      <c r="B475" s="239"/>
      <c r="C475" s="54" t="s">
        <v>541</v>
      </c>
      <c r="D475" s="271">
        <v>2.12269</v>
      </c>
      <c r="E475" s="272">
        <v>2.3333887</v>
      </c>
      <c r="F475" s="272">
        <v>2.2468707000000001</v>
      </c>
      <c r="G475" s="492">
        <f t="shared" si="105"/>
        <v>0.96292173695707028</v>
      </c>
      <c r="I475" s="489"/>
    </row>
    <row r="476" spans="2:11" x14ac:dyDescent="0.25">
      <c r="B476" s="90"/>
      <c r="C476" s="236" t="s">
        <v>222</v>
      </c>
      <c r="D476" s="269">
        <v>1.02447</v>
      </c>
      <c r="E476" s="490">
        <v>1.1326987500000001</v>
      </c>
      <c r="F476" s="490">
        <v>0.49618469000000004</v>
      </c>
      <c r="G476" s="309">
        <f t="shared" si="105"/>
        <v>0.43805529934592052</v>
      </c>
    </row>
    <row r="477" spans="2:11" x14ac:dyDescent="0.25">
      <c r="B477" s="239"/>
      <c r="C477" s="240" t="s">
        <v>540</v>
      </c>
      <c r="D477" s="271">
        <v>1.00447</v>
      </c>
      <c r="E477" s="639">
        <v>1.1126987500000001</v>
      </c>
      <c r="F477" s="272">
        <v>0.49618469000000004</v>
      </c>
      <c r="G477" s="492">
        <f t="shared" si="105"/>
        <v>0.44592904413705869</v>
      </c>
    </row>
    <row r="478" spans="2:11" ht="15.75" thickBot="1" x14ac:dyDescent="0.3">
      <c r="B478" s="14"/>
      <c r="C478" s="55" t="s">
        <v>541</v>
      </c>
      <c r="D478" s="271">
        <v>0.02</v>
      </c>
      <c r="E478" s="491">
        <v>0.02</v>
      </c>
      <c r="F478" s="491">
        <v>0</v>
      </c>
      <c r="G478" s="310">
        <v>0</v>
      </c>
    </row>
    <row r="479" spans="2:11" x14ac:dyDescent="0.25">
      <c r="B479" s="193" t="s">
        <v>74</v>
      </c>
      <c r="C479" s="227" t="s">
        <v>42</v>
      </c>
      <c r="D479" s="481">
        <v>20.929030000000001</v>
      </c>
      <c r="E479" s="482">
        <v>22.097404130000001</v>
      </c>
      <c r="F479" s="483">
        <v>5.6437734399999995</v>
      </c>
      <c r="G479" s="486">
        <f>F479/E479</f>
        <v>0.25540436364368557</v>
      </c>
    </row>
    <row r="480" spans="2:11" x14ac:dyDescent="0.25">
      <c r="B480" s="230"/>
      <c r="C480" s="231" t="s">
        <v>540</v>
      </c>
      <c r="D480" s="484">
        <v>0</v>
      </c>
      <c r="E480" s="485">
        <v>0</v>
      </c>
      <c r="F480" s="485">
        <v>0</v>
      </c>
      <c r="G480" s="496">
        <v>0</v>
      </c>
    </row>
    <row r="481" spans="2:7" x14ac:dyDescent="0.25">
      <c r="B481" s="230"/>
      <c r="C481" s="231" t="s">
        <v>541</v>
      </c>
      <c r="D481" s="484">
        <v>20.929030000000001</v>
      </c>
      <c r="E481" s="485">
        <v>22.097404130000001</v>
      </c>
      <c r="F481" s="485">
        <v>5.6437734399999995</v>
      </c>
      <c r="G481" s="234">
        <f>F481/E481</f>
        <v>0.25540436364368557</v>
      </c>
    </row>
    <row r="482" spans="2:7" x14ac:dyDescent="0.25">
      <c r="B482" s="235"/>
      <c r="C482" s="236" t="s">
        <v>135</v>
      </c>
      <c r="D482" s="269">
        <v>20.929030000000001</v>
      </c>
      <c r="E482" s="490">
        <v>22.097404130000001</v>
      </c>
      <c r="F482" s="490">
        <v>5.6437734399999995</v>
      </c>
      <c r="G482" s="309">
        <f>F482/E482</f>
        <v>0.25540436364368557</v>
      </c>
    </row>
    <row r="483" spans="2:7" x14ac:dyDescent="0.25">
      <c r="B483" s="239"/>
      <c r="C483" s="240" t="s">
        <v>540</v>
      </c>
      <c r="D483" s="271">
        <v>0</v>
      </c>
      <c r="E483" s="491">
        <v>0</v>
      </c>
      <c r="F483" s="491">
        <v>0</v>
      </c>
      <c r="G483" s="310">
        <v>0</v>
      </c>
    </row>
    <row r="484" spans="2:7" x14ac:dyDescent="0.25">
      <c r="B484" s="239"/>
      <c r="C484" s="54" t="s">
        <v>541</v>
      </c>
      <c r="D484" s="271">
        <v>20.929030000000001</v>
      </c>
      <c r="E484" s="272">
        <v>22.097404130000001</v>
      </c>
      <c r="F484" s="272">
        <v>5.6437734399999995</v>
      </c>
      <c r="G484" s="492">
        <f>F484/E484</f>
        <v>0.25540436364368557</v>
      </c>
    </row>
    <row r="485" spans="2:7" x14ac:dyDescent="0.25">
      <c r="B485" s="90"/>
      <c r="C485" s="236" t="s">
        <v>222</v>
      </c>
      <c r="D485" s="269">
        <v>0</v>
      </c>
      <c r="E485" s="490">
        <v>0</v>
      </c>
      <c r="F485" s="490">
        <v>0</v>
      </c>
      <c r="G485" s="493">
        <v>0</v>
      </c>
    </row>
    <row r="486" spans="2:7" x14ac:dyDescent="0.25">
      <c r="B486" s="239"/>
      <c r="C486" s="240" t="s">
        <v>540</v>
      </c>
      <c r="D486" s="271">
        <v>0</v>
      </c>
      <c r="E486" s="491">
        <v>0</v>
      </c>
      <c r="F486" s="491">
        <v>0</v>
      </c>
      <c r="G486" s="310">
        <v>0</v>
      </c>
    </row>
    <row r="487" spans="2:7" ht="15.75" thickBot="1" x14ac:dyDescent="0.3">
      <c r="B487" s="14"/>
      <c r="C487" s="55" t="s">
        <v>541</v>
      </c>
      <c r="D487" s="271">
        <v>0</v>
      </c>
      <c r="E487" s="491">
        <v>0</v>
      </c>
      <c r="F487" s="491">
        <v>0</v>
      </c>
      <c r="G487" s="310">
        <v>0</v>
      </c>
    </row>
    <row r="488" spans="2:7" x14ac:dyDescent="0.25">
      <c r="B488" s="193" t="s">
        <v>31</v>
      </c>
      <c r="C488" s="227" t="s">
        <v>239</v>
      </c>
      <c r="D488" s="481">
        <v>55.647239999999996</v>
      </c>
      <c r="E488" s="482">
        <v>89.131482099999999</v>
      </c>
      <c r="F488" s="483">
        <v>97.263400619999999</v>
      </c>
      <c r="G488" s="486">
        <f>F488/E488</f>
        <v>1.0912350869570024</v>
      </c>
    </row>
    <row r="489" spans="2:7" x14ac:dyDescent="0.25">
      <c r="B489" s="230"/>
      <c r="C489" s="231" t="s">
        <v>540</v>
      </c>
      <c r="D489" s="484">
        <v>0</v>
      </c>
      <c r="E489" s="485">
        <v>0</v>
      </c>
      <c r="F489" s="485">
        <v>0</v>
      </c>
      <c r="G489" s="496">
        <v>0</v>
      </c>
    </row>
    <row r="490" spans="2:7" x14ac:dyDescent="0.25">
      <c r="B490" s="230"/>
      <c r="C490" s="231" t="s">
        <v>541</v>
      </c>
      <c r="D490" s="484">
        <v>55.647239999999996</v>
      </c>
      <c r="E490" s="485">
        <v>89.131482099999999</v>
      </c>
      <c r="F490" s="485">
        <v>97.263400619999999</v>
      </c>
      <c r="G490" s="234">
        <f>F490/E490</f>
        <v>1.0912350869570024</v>
      </c>
    </row>
    <row r="491" spans="2:7" x14ac:dyDescent="0.25">
      <c r="B491" s="235"/>
      <c r="C491" s="236" t="s">
        <v>135</v>
      </c>
      <c r="D491" s="269">
        <v>0</v>
      </c>
      <c r="E491" s="490">
        <v>0</v>
      </c>
      <c r="F491" s="490">
        <v>0</v>
      </c>
      <c r="G491" s="493">
        <v>0</v>
      </c>
    </row>
    <row r="492" spans="2:7" x14ac:dyDescent="0.25">
      <c r="B492" s="239"/>
      <c r="C492" s="240" t="s">
        <v>540</v>
      </c>
      <c r="D492" s="271">
        <v>0</v>
      </c>
      <c r="E492" s="491">
        <v>0</v>
      </c>
      <c r="F492" s="491">
        <v>0</v>
      </c>
      <c r="G492" s="310">
        <v>0</v>
      </c>
    </row>
    <row r="493" spans="2:7" x14ac:dyDescent="0.25">
      <c r="B493" s="239"/>
      <c r="C493" s="54" t="s">
        <v>541</v>
      </c>
      <c r="D493" s="271">
        <v>0</v>
      </c>
      <c r="E493" s="491">
        <v>0</v>
      </c>
      <c r="F493" s="491">
        <v>0</v>
      </c>
      <c r="G493" s="310">
        <v>0</v>
      </c>
    </row>
    <row r="494" spans="2:7" x14ac:dyDescent="0.25">
      <c r="B494" s="90"/>
      <c r="C494" s="236" t="s">
        <v>222</v>
      </c>
      <c r="D494" s="269">
        <v>55.647239999999996</v>
      </c>
      <c r="E494" s="490">
        <v>89.131482099999999</v>
      </c>
      <c r="F494" s="490">
        <v>97.263400619999999</v>
      </c>
      <c r="G494" s="309">
        <f>F494/E494</f>
        <v>1.0912350869570024</v>
      </c>
    </row>
    <row r="495" spans="2:7" x14ac:dyDescent="0.25">
      <c r="B495" s="239"/>
      <c r="C495" s="240" t="s">
        <v>540</v>
      </c>
      <c r="D495" s="271">
        <v>0</v>
      </c>
      <c r="E495" s="491">
        <v>0</v>
      </c>
      <c r="F495" s="491">
        <v>0</v>
      </c>
      <c r="G495" s="310">
        <v>0</v>
      </c>
    </row>
    <row r="496" spans="2:7" ht="15.75" thickBot="1" x14ac:dyDescent="0.3">
      <c r="B496" s="14"/>
      <c r="C496" s="55" t="s">
        <v>541</v>
      </c>
      <c r="D496" s="273">
        <v>55.647239999999996</v>
      </c>
      <c r="E496" s="274">
        <v>89.131482099999999</v>
      </c>
      <c r="F496" s="274">
        <v>97.263400619999999</v>
      </c>
      <c r="G496" s="492">
        <f t="shared" ref="G496:G503" si="106">F496/E496</f>
        <v>1.0912350869570024</v>
      </c>
    </row>
    <row r="497" spans="2:12" x14ac:dyDescent="0.25">
      <c r="B497" s="193" t="s">
        <v>75</v>
      </c>
      <c r="C497" s="227" t="s">
        <v>44</v>
      </c>
      <c r="D497" s="481">
        <v>5358.2023599999993</v>
      </c>
      <c r="E497" s="482">
        <v>7080.6217689399991</v>
      </c>
      <c r="F497" s="483">
        <v>3180.5543729200008</v>
      </c>
      <c r="G497" s="486">
        <f t="shared" si="106"/>
        <v>0.44919139543251496</v>
      </c>
      <c r="I497" s="759"/>
      <c r="J497" s="759"/>
      <c r="K497" s="759"/>
    </row>
    <row r="498" spans="2:12" x14ac:dyDescent="0.25">
      <c r="B498" s="230"/>
      <c r="C498" s="231" t="s">
        <v>540</v>
      </c>
      <c r="D498" s="484">
        <v>4874.7151000000003</v>
      </c>
      <c r="E498" s="485">
        <v>6851.6088922200006</v>
      </c>
      <c r="F498" s="485">
        <v>3038.8361890800002</v>
      </c>
      <c r="G498" s="234">
        <f t="shared" si="106"/>
        <v>0.44352154900881713</v>
      </c>
      <c r="I498" s="11"/>
      <c r="J498" s="11"/>
      <c r="K498" s="11"/>
      <c r="L498" s="11"/>
    </row>
    <row r="499" spans="2:12" x14ac:dyDescent="0.25">
      <c r="B499" s="230"/>
      <c r="C499" s="231" t="s">
        <v>541</v>
      </c>
      <c r="D499" s="484">
        <v>483.48725999999999</v>
      </c>
      <c r="E499" s="485">
        <v>229.01287672000004</v>
      </c>
      <c r="F499" s="485">
        <v>141.71818383999999</v>
      </c>
      <c r="G499" s="234">
        <f t="shared" si="106"/>
        <v>0.61882190150063088</v>
      </c>
    </row>
    <row r="500" spans="2:12" x14ac:dyDescent="0.25">
      <c r="B500" s="235"/>
      <c r="C500" s="236" t="s">
        <v>135</v>
      </c>
      <c r="D500" s="269">
        <f>SUM(D501:D502)</f>
        <v>5350.0224800000005</v>
      </c>
      <c r="E500" s="490">
        <f t="shared" ref="E500:F500" si="107">SUM(E501:E502)</f>
        <v>7072.4418889400004</v>
      </c>
      <c r="F500" s="490">
        <f t="shared" si="107"/>
        <v>3176.5516620400003</v>
      </c>
      <c r="G500" s="309">
        <f t="shared" si="106"/>
        <v>0.44914496462778203</v>
      </c>
    </row>
    <row r="501" spans="2:12" x14ac:dyDescent="0.25">
      <c r="B501" s="239"/>
      <c r="C501" s="240" t="s">
        <v>540</v>
      </c>
      <c r="D501" s="271">
        <v>4874.7151000000003</v>
      </c>
      <c r="E501" s="272">
        <v>6851.6088922200006</v>
      </c>
      <c r="F501" s="272">
        <v>3038.8361890800002</v>
      </c>
      <c r="G501" s="492">
        <f t="shared" si="106"/>
        <v>0.44352154900881713</v>
      </c>
    </row>
    <row r="502" spans="2:12" x14ac:dyDescent="0.25">
      <c r="B502" s="239"/>
      <c r="C502" s="54" t="s">
        <v>541</v>
      </c>
      <c r="D502" s="271">
        <v>475.30737999999997</v>
      </c>
      <c r="E502" s="272">
        <v>220.83299672000004</v>
      </c>
      <c r="F502" s="272">
        <v>137.71547296</v>
      </c>
      <c r="G502" s="492">
        <f t="shared" si="106"/>
        <v>0.6236181866182483</v>
      </c>
      <c r="I502" s="1"/>
    </row>
    <row r="503" spans="2:12" x14ac:dyDescent="0.25">
      <c r="B503" s="90"/>
      <c r="C503" s="236" t="s">
        <v>222</v>
      </c>
      <c r="D503" s="269">
        <f>SUM(D504:D505)</f>
        <v>8.1798800000000007</v>
      </c>
      <c r="E503" s="490">
        <f>SUM(E504:E505)</f>
        <v>8.1798800000000007</v>
      </c>
      <c r="F503" s="490">
        <f>SUM(F504:F505)</f>
        <v>4.0027108799999995</v>
      </c>
      <c r="G503" s="309">
        <f t="shared" si="106"/>
        <v>0.48933613696044431</v>
      </c>
    </row>
    <row r="504" spans="2:12" x14ac:dyDescent="0.25">
      <c r="B504" s="239"/>
      <c r="C504" s="240" t="s">
        <v>540</v>
      </c>
      <c r="D504" s="271">
        <v>0</v>
      </c>
      <c r="E504" s="491">
        <v>0</v>
      </c>
      <c r="F504" s="491">
        <v>0</v>
      </c>
      <c r="G504" s="310">
        <v>0</v>
      </c>
    </row>
    <row r="505" spans="2:12" ht="15.75" thickBot="1" x14ac:dyDescent="0.3">
      <c r="B505" s="14"/>
      <c r="C505" s="55" t="s">
        <v>541</v>
      </c>
      <c r="D505" s="273">
        <v>8.1798800000000007</v>
      </c>
      <c r="E505" s="274">
        <v>8.1798800000000007</v>
      </c>
      <c r="F505" s="274">
        <v>4.0027108799999995</v>
      </c>
      <c r="G505" s="492">
        <f>F505/E505</f>
        <v>0.48933613696044431</v>
      </c>
    </row>
    <row r="506" spans="2:12" x14ac:dyDescent="0.25">
      <c r="B506" s="193" t="s">
        <v>33</v>
      </c>
      <c r="C506" s="227" t="s">
        <v>76</v>
      </c>
      <c r="D506" s="481">
        <v>49.688209049999998</v>
      </c>
      <c r="E506" s="482">
        <v>57.369507990000002</v>
      </c>
      <c r="F506" s="483">
        <v>41.023910620000002</v>
      </c>
      <c r="G506" s="486">
        <f>F506/E506</f>
        <v>0.71508214132062664</v>
      </c>
    </row>
    <row r="507" spans="2:12" x14ac:dyDescent="0.25">
      <c r="B507" s="230"/>
      <c r="C507" s="231" t="s">
        <v>540</v>
      </c>
      <c r="D507" s="484">
        <v>0</v>
      </c>
      <c r="E507" s="485">
        <v>0</v>
      </c>
      <c r="F507" s="485">
        <v>0</v>
      </c>
      <c r="G507" s="496">
        <v>0</v>
      </c>
      <c r="I507" s="1"/>
      <c r="J507" s="1"/>
      <c r="K507" s="1"/>
    </row>
    <row r="508" spans="2:12" x14ac:dyDescent="0.25">
      <c r="B508" s="230"/>
      <c r="C508" s="231" t="s">
        <v>541</v>
      </c>
      <c r="D508" s="484">
        <v>49.688209049999998</v>
      </c>
      <c r="E508" s="485">
        <v>57.369507990000002</v>
      </c>
      <c r="F508" s="485">
        <v>41.023910620000002</v>
      </c>
      <c r="G508" s="234">
        <f>F508/E508</f>
        <v>0.71508214132062664</v>
      </c>
    </row>
    <row r="509" spans="2:12" x14ac:dyDescent="0.25">
      <c r="B509" s="235"/>
      <c r="C509" s="236" t="s">
        <v>135</v>
      </c>
      <c r="D509" s="269">
        <v>42.990480000000005</v>
      </c>
      <c r="E509" s="490">
        <v>50.671778939999996</v>
      </c>
      <c r="F509" s="490">
        <v>34.326181569999996</v>
      </c>
      <c r="G509" s="309">
        <f>F509/E509</f>
        <v>0.67742207374730856</v>
      </c>
    </row>
    <row r="510" spans="2:12" x14ac:dyDescent="0.25">
      <c r="B510" s="239"/>
      <c r="C510" s="240" t="s">
        <v>540</v>
      </c>
      <c r="D510" s="271">
        <v>0</v>
      </c>
      <c r="E510" s="491">
        <v>0</v>
      </c>
      <c r="F510" s="491">
        <v>0</v>
      </c>
      <c r="G510" s="310">
        <v>0</v>
      </c>
    </row>
    <row r="511" spans="2:12" x14ac:dyDescent="0.25">
      <c r="B511" s="239"/>
      <c r="C511" s="54" t="s">
        <v>541</v>
      </c>
      <c r="D511" s="271">
        <v>42.990480000000005</v>
      </c>
      <c r="E511" s="272">
        <v>50.671778939999996</v>
      </c>
      <c r="F511" s="272">
        <v>34.326181569999996</v>
      </c>
      <c r="G511" s="492">
        <f>F511/E511</f>
        <v>0.67742207374730856</v>
      </c>
    </row>
    <row r="512" spans="2:12" x14ac:dyDescent="0.25">
      <c r="B512" s="90"/>
      <c r="C512" s="236" t="s">
        <v>222</v>
      </c>
      <c r="D512" s="269">
        <v>6.6977290499999995</v>
      </c>
      <c r="E512" s="490">
        <v>6.6977290499999995</v>
      </c>
      <c r="F512" s="490">
        <v>6.6977290499999995</v>
      </c>
      <c r="G512" s="309">
        <f>F512/E512</f>
        <v>1</v>
      </c>
    </row>
    <row r="513" spans="2:11" x14ac:dyDescent="0.25">
      <c r="B513" s="239"/>
      <c r="C513" s="240" t="s">
        <v>540</v>
      </c>
      <c r="D513" s="271">
        <v>0</v>
      </c>
      <c r="E513" s="491">
        <v>0</v>
      </c>
      <c r="F513" s="491">
        <v>0</v>
      </c>
      <c r="G513" s="310">
        <v>0</v>
      </c>
    </row>
    <row r="514" spans="2:11" ht="15.75" thickBot="1" x14ac:dyDescent="0.3">
      <c r="B514" s="14"/>
      <c r="C514" s="55" t="s">
        <v>541</v>
      </c>
      <c r="D514" s="273">
        <v>6.6977290499999995</v>
      </c>
      <c r="E514" s="274">
        <v>6.6977290499999995</v>
      </c>
      <c r="F514" s="274">
        <v>6.6977290499999995</v>
      </c>
      <c r="G514" s="492">
        <f>F514/E514</f>
        <v>1</v>
      </c>
    </row>
    <row r="515" spans="2:11" x14ac:dyDescent="0.25">
      <c r="B515" s="193" t="s">
        <v>32</v>
      </c>
      <c r="C515" s="227" t="s">
        <v>240</v>
      </c>
      <c r="D515" s="481">
        <v>626.96238151600005</v>
      </c>
      <c r="E515" s="482">
        <v>635.76032689600004</v>
      </c>
      <c r="F515" s="483">
        <v>458.52447449599998</v>
      </c>
      <c r="G515" s="486">
        <f>F515/E515</f>
        <v>0.72122222022672244</v>
      </c>
    </row>
    <row r="516" spans="2:11" x14ac:dyDescent="0.25">
      <c r="B516" s="230"/>
      <c r="C516" s="231" t="s">
        <v>540</v>
      </c>
      <c r="D516" s="484">
        <v>0</v>
      </c>
      <c r="E516" s="485">
        <v>0</v>
      </c>
      <c r="F516" s="485">
        <v>0</v>
      </c>
      <c r="G516" s="496">
        <v>0</v>
      </c>
      <c r="I516" s="1"/>
      <c r="J516" s="1"/>
      <c r="K516" s="1"/>
    </row>
    <row r="517" spans="2:11" x14ac:dyDescent="0.25">
      <c r="B517" s="230"/>
      <c r="C517" s="231" t="s">
        <v>541</v>
      </c>
      <c r="D517" s="484">
        <v>626.96238151600005</v>
      </c>
      <c r="E517" s="485">
        <v>635.76032689600004</v>
      </c>
      <c r="F517" s="485">
        <v>458.52447449599998</v>
      </c>
      <c r="G517" s="234">
        <f>F517/E517</f>
        <v>0.72122222022672244</v>
      </c>
    </row>
    <row r="518" spans="2:11" x14ac:dyDescent="0.25">
      <c r="B518" s="235"/>
      <c r="C518" s="236" t="s">
        <v>135</v>
      </c>
      <c r="D518" s="269">
        <v>603.21948999999995</v>
      </c>
      <c r="E518" s="490">
        <v>612.48802161000003</v>
      </c>
      <c r="F518" s="490">
        <v>435.56853485000005</v>
      </c>
      <c r="G518" s="309">
        <f>F518/E518</f>
        <v>0.71114620936594752</v>
      </c>
    </row>
    <row r="519" spans="2:11" x14ac:dyDescent="0.25">
      <c r="B519" s="239"/>
      <c r="C519" s="240" t="s">
        <v>540</v>
      </c>
      <c r="D519" s="271">
        <v>0</v>
      </c>
      <c r="E519" s="491">
        <v>0</v>
      </c>
      <c r="F519" s="491">
        <v>0</v>
      </c>
      <c r="G519" s="310">
        <v>0</v>
      </c>
    </row>
    <row r="520" spans="2:11" x14ac:dyDescent="0.25">
      <c r="B520" s="239"/>
      <c r="C520" s="54" t="s">
        <v>541</v>
      </c>
      <c r="D520" s="271">
        <v>603.21948999999995</v>
      </c>
      <c r="E520" s="272">
        <v>612.48802161000003</v>
      </c>
      <c r="F520" s="272">
        <v>435.56853485000005</v>
      </c>
      <c r="G520" s="492">
        <f>F520/E520</f>
        <v>0.71114620936594752</v>
      </c>
    </row>
    <row r="521" spans="2:11" x14ac:dyDescent="0.25">
      <c r="B521" s="90"/>
      <c r="C521" s="236" t="s">
        <v>222</v>
      </c>
      <c r="D521" s="269">
        <v>23.742891516</v>
      </c>
      <c r="E521" s="490">
        <v>23.272305285999998</v>
      </c>
      <c r="F521" s="490">
        <v>22.955939645999997</v>
      </c>
      <c r="G521" s="309">
        <f>F521/E521</f>
        <v>0.98640591741505224</v>
      </c>
    </row>
    <row r="522" spans="2:11" x14ac:dyDescent="0.25">
      <c r="B522" s="239"/>
      <c r="C522" s="240" t="s">
        <v>540</v>
      </c>
      <c r="D522" s="271">
        <v>0</v>
      </c>
      <c r="E522" s="491">
        <v>0</v>
      </c>
      <c r="F522" s="491">
        <v>0</v>
      </c>
      <c r="G522" s="310">
        <v>0</v>
      </c>
    </row>
    <row r="523" spans="2:11" ht="15.75" thickBot="1" x14ac:dyDescent="0.3">
      <c r="B523" s="14"/>
      <c r="C523" s="55" t="s">
        <v>541</v>
      </c>
      <c r="D523" s="640">
        <v>23.742891516</v>
      </c>
      <c r="E523" s="641">
        <v>23.272305285999998</v>
      </c>
      <c r="F523" s="641">
        <v>22.955939645999997</v>
      </c>
      <c r="G523" s="492">
        <f>F523/E523</f>
        <v>0.98640591741505224</v>
      </c>
    </row>
    <row r="524" spans="2:11" x14ac:dyDescent="0.25">
      <c r="B524" s="193" t="s">
        <v>34</v>
      </c>
      <c r="C524" s="227" t="s">
        <v>45</v>
      </c>
      <c r="D524" s="481">
        <v>11.1938</v>
      </c>
      <c r="E524" s="482">
        <v>11.1938</v>
      </c>
      <c r="F524" s="483">
        <v>1.7905760500000001</v>
      </c>
      <c r="G524" s="486">
        <f>F524/E524</f>
        <v>0.15996141167431974</v>
      </c>
    </row>
    <row r="525" spans="2:11" x14ac:dyDescent="0.25">
      <c r="B525" s="230"/>
      <c r="C525" s="231" t="s">
        <v>540</v>
      </c>
      <c r="D525" s="484">
        <v>0</v>
      </c>
      <c r="E525" s="485">
        <v>0</v>
      </c>
      <c r="F525" s="485">
        <v>0</v>
      </c>
      <c r="G525" s="496">
        <v>0</v>
      </c>
    </row>
    <row r="526" spans="2:11" x14ac:dyDescent="0.25">
      <c r="B526" s="230"/>
      <c r="C526" s="231" t="s">
        <v>541</v>
      </c>
      <c r="D526" s="484">
        <v>11.1938</v>
      </c>
      <c r="E526" s="485">
        <v>11.1938</v>
      </c>
      <c r="F526" s="485">
        <v>1.7905760500000001</v>
      </c>
      <c r="G526" s="234">
        <f>F526/E526</f>
        <v>0.15996141167431974</v>
      </c>
    </row>
    <row r="527" spans="2:11" x14ac:dyDescent="0.25">
      <c r="B527" s="235"/>
      <c r="C527" s="236" t="s">
        <v>135</v>
      </c>
      <c r="D527" s="269">
        <v>0.86599999999999999</v>
      </c>
      <c r="E527" s="490">
        <v>0.86599999999999999</v>
      </c>
      <c r="F527" s="490">
        <v>0.81779024999999994</v>
      </c>
      <c r="G527" s="309">
        <f>F527/E527</f>
        <v>0.94433054272517314</v>
      </c>
    </row>
    <row r="528" spans="2:11" x14ac:dyDescent="0.25">
      <c r="B528" s="239"/>
      <c r="C528" s="240" t="s">
        <v>540</v>
      </c>
      <c r="D528" s="271">
        <v>0</v>
      </c>
      <c r="E528" s="491">
        <v>0</v>
      </c>
      <c r="F528" s="491">
        <v>0</v>
      </c>
      <c r="G528" s="310">
        <v>0</v>
      </c>
    </row>
    <row r="529" spans="2:9" x14ac:dyDescent="0.25">
      <c r="B529" s="239"/>
      <c r="C529" s="54" t="s">
        <v>541</v>
      </c>
      <c r="D529" s="271">
        <v>0.86599999999999999</v>
      </c>
      <c r="E529" s="272">
        <v>0.86599999999999999</v>
      </c>
      <c r="F529" s="272">
        <v>0.81779024999999994</v>
      </c>
      <c r="G529" s="492">
        <f>F529/E529</f>
        <v>0.94433054272517314</v>
      </c>
    </row>
    <row r="530" spans="2:9" x14ac:dyDescent="0.25">
      <c r="B530" s="90"/>
      <c r="C530" s="236" t="s">
        <v>222</v>
      </c>
      <c r="D530" s="269">
        <v>10.327799999999998</v>
      </c>
      <c r="E530" s="490">
        <v>10.327799999999998</v>
      </c>
      <c r="F530" s="490">
        <v>0.97278580000000003</v>
      </c>
      <c r="G530" s="309">
        <f>F530/E530</f>
        <v>9.4190999051104812E-2</v>
      </c>
    </row>
    <row r="531" spans="2:9" x14ac:dyDescent="0.25">
      <c r="B531" s="239"/>
      <c r="C531" s="240" t="s">
        <v>540</v>
      </c>
      <c r="D531" s="271">
        <v>0</v>
      </c>
      <c r="E531" s="491">
        <v>0</v>
      </c>
      <c r="F531" s="491">
        <v>0</v>
      </c>
      <c r="G531" s="310">
        <v>0</v>
      </c>
    </row>
    <row r="532" spans="2:9" ht="15.75" thickBot="1" x14ac:dyDescent="0.3">
      <c r="B532" s="14"/>
      <c r="C532" s="55" t="s">
        <v>541</v>
      </c>
      <c r="D532" s="273">
        <v>10.327799999999998</v>
      </c>
      <c r="E532" s="274">
        <v>10.327799999999998</v>
      </c>
      <c r="F532" s="274">
        <v>0.97278580000000003</v>
      </c>
      <c r="G532" s="492">
        <f>F532/E532</f>
        <v>9.4190999051104812E-2</v>
      </c>
    </row>
    <row r="533" spans="2:9" x14ac:dyDescent="0.25">
      <c r="B533" s="193" t="s">
        <v>80</v>
      </c>
      <c r="C533" s="227" t="s">
        <v>241</v>
      </c>
      <c r="D533" s="481">
        <v>18.760379999999998</v>
      </c>
      <c r="E533" s="482">
        <v>22.09832531</v>
      </c>
      <c r="F533" s="483">
        <v>19.281738539999999</v>
      </c>
      <c r="G533" s="486">
        <f>F533/E533</f>
        <v>0.87254297642521217</v>
      </c>
    </row>
    <row r="534" spans="2:9" x14ac:dyDescent="0.25">
      <c r="B534" s="230"/>
      <c r="C534" s="231" t="s">
        <v>540</v>
      </c>
      <c r="D534" s="484">
        <v>18.760379999999998</v>
      </c>
      <c r="E534" s="485">
        <v>22.09832531</v>
      </c>
      <c r="F534" s="485">
        <v>19.281738539999999</v>
      </c>
      <c r="G534" s="234">
        <f>F534/E534</f>
        <v>0.87254297642521217</v>
      </c>
      <c r="I534" s="1"/>
    </row>
    <row r="535" spans="2:9" x14ac:dyDescent="0.25">
      <c r="B535" s="230"/>
      <c r="C535" s="231" t="s">
        <v>541</v>
      </c>
      <c r="D535" s="484">
        <v>0</v>
      </c>
      <c r="E535" s="485">
        <v>0</v>
      </c>
      <c r="F535" s="485">
        <v>0</v>
      </c>
      <c r="G535" s="496">
        <v>0</v>
      </c>
    </row>
    <row r="536" spans="2:9" x14ac:dyDescent="0.25">
      <c r="B536" s="235"/>
      <c r="C536" s="236" t="s">
        <v>135</v>
      </c>
      <c r="D536" s="269">
        <v>1.58263</v>
      </c>
      <c r="E536" s="490">
        <v>1.58263</v>
      </c>
      <c r="F536" s="490">
        <v>1.5498566499999999</v>
      </c>
      <c r="G536" s="309">
        <f>F536/E536</f>
        <v>0.97929184332408714</v>
      </c>
    </row>
    <row r="537" spans="2:9" x14ac:dyDescent="0.25">
      <c r="B537" s="239"/>
      <c r="C537" s="240" t="s">
        <v>540</v>
      </c>
      <c r="D537" s="271">
        <v>1.58263</v>
      </c>
      <c r="E537" s="272">
        <v>1.58263</v>
      </c>
      <c r="F537" s="272">
        <v>1.5498566499999999</v>
      </c>
      <c r="G537" s="492">
        <f>F537/E537</f>
        <v>0.97929184332408714</v>
      </c>
    </row>
    <row r="538" spans="2:9" x14ac:dyDescent="0.25">
      <c r="B538" s="239"/>
      <c r="C538" s="54" t="s">
        <v>541</v>
      </c>
      <c r="D538" s="271">
        <v>0</v>
      </c>
      <c r="E538" s="491">
        <v>0</v>
      </c>
      <c r="F538" s="491">
        <v>0</v>
      </c>
      <c r="G538" s="310">
        <v>0</v>
      </c>
    </row>
    <row r="539" spans="2:9" x14ac:dyDescent="0.25">
      <c r="B539" s="90"/>
      <c r="C539" s="236" t="s">
        <v>222</v>
      </c>
      <c r="D539" s="269">
        <v>17.17775</v>
      </c>
      <c r="E539" s="490">
        <v>20.515695309999998</v>
      </c>
      <c r="F539" s="490">
        <v>17.731881890000004</v>
      </c>
      <c r="G539" s="309">
        <f>F539/E539</f>
        <v>0.86430811249945427</v>
      </c>
    </row>
    <row r="540" spans="2:9" x14ac:dyDescent="0.25">
      <c r="B540" s="239"/>
      <c r="C540" s="240" t="s">
        <v>540</v>
      </c>
      <c r="D540" s="271">
        <v>17.17775</v>
      </c>
      <c r="E540" s="272">
        <v>20.515695309999998</v>
      </c>
      <c r="F540" s="272">
        <v>17.731881890000004</v>
      </c>
      <c r="G540" s="492">
        <f>F540/E540</f>
        <v>0.86430811249945427</v>
      </c>
    </row>
    <row r="541" spans="2:9" ht="15.75" thickBot="1" x14ac:dyDescent="0.3">
      <c r="B541" s="14"/>
      <c r="C541" s="55" t="s">
        <v>541</v>
      </c>
      <c r="D541" s="271">
        <v>0</v>
      </c>
      <c r="E541" s="491">
        <v>0</v>
      </c>
      <c r="F541" s="491">
        <v>0</v>
      </c>
      <c r="G541" s="310">
        <v>0</v>
      </c>
    </row>
    <row r="542" spans="2:9" x14ac:dyDescent="0.25">
      <c r="B542" s="193" t="s">
        <v>29</v>
      </c>
      <c r="C542" s="227" t="s">
        <v>242</v>
      </c>
      <c r="D542" s="481">
        <v>1.06979</v>
      </c>
      <c r="E542" s="482">
        <v>1.497795</v>
      </c>
      <c r="F542" s="483">
        <v>1.487795</v>
      </c>
      <c r="G542" s="486">
        <f>F542/E542</f>
        <v>0.99332351890612536</v>
      </c>
    </row>
    <row r="543" spans="2:9" x14ac:dyDescent="0.25">
      <c r="B543" s="230"/>
      <c r="C543" s="231" t="s">
        <v>540</v>
      </c>
      <c r="D543" s="484">
        <v>0</v>
      </c>
      <c r="E543" s="485">
        <v>0</v>
      </c>
      <c r="F543" s="485">
        <v>0</v>
      </c>
      <c r="G543" s="496">
        <v>0</v>
      </c>
    </row>
    <row r="544" spans="2:9" x14ac:dyDescent="0.25">
      <c r="B544" s="230"/>
      <c r="C544" s="231" t="s">
        <v>541</v>
      </c>
      <c r="D544" s="484">
        <v>1.06979</v>
      </c>
      <c r="E544" s="485">
        <v>1.497795</v>
      </c>
      <c r="F544" s="485">
        <v>1.487795</v>
      </c>
      <c r="G544" s="234">
        <f>F544/E544</f>
        <v>0.99332351890612536</v>
      </c>
    </row>
    <row r="545" spans="2:14" x14ac:dyDescent="0.25">
      <c r="B545" s="235"/>
      <c r="C545" s="236" t="s">
        <v>135</v>
      </c>
      <c r="D545" s="269">
        <v>1.06979</v>
      </c>
      <c r="E545" s="490">
        <v>1.497795</v>
      </c>
      <c r="F545" s="490">
        <v>1.487795</v>
      </c>
      <c r="G545" s="309">
        <f>F545/E545</f>
        <v>0.99332351890612536</v>
      </c>
    </row>
    <row r="546" spans="2:14" x14ac:dyDescent="0.25">
      <c r="B546" s="239"/>
      <c r="C546" s="240" t="s">
        <v>540</v>
      </c>
      <c r="D546" s="271">
        <v>0</v>
      </c>
      <c r="E546" s="491">
        <v>0</v>
      </c>
      <c r="F546" s="491">
        <v>0</v>
      </c>
      <c r="G546" s="310">
        <v>0</v>
      </c>
      <c r="L546" s="174"/>
      <c r="M546" s="174"/>
      <c r="N546" s="174"/>
    </row>
    <row r="547" spans="2:14" x14ac:dyDescent="0.25">
      <c r="B547" s="239"/>
      <c r="C547" s="54" t="s">
        <v>541</v>
      </c>
      <c r="D547" s="271">
        <v>1.06979</v>
      </c>
      <c r="E547" s="272">
        <v>1.497795</v>
      </c>
      <c r="F547" s="272">
        <v>1.487795</v>
      </c>
      <c r="G547" s="492">
        <f>F547/E547</f>
        <v>0.99332351890612536</v>
      </c>
    </row>
    <row r="548" spans="2:14" x14ac:dyDescent="0.25">
      <c r="B548" s="90"/>
      <c r="C548" s="236" t="s">
        <v>222</v>
      </c>
      <c r="D548" s="269">
        <v>0</v>
      </c>
      <c r="E548" s="490">
        <v>0</v>
      </c>
      <c r="F548" s="490">
        <v>0</v>
      </c>
      <c r="G548" s="493">
        <v>0</v>
      </c>
    </row>
    <row r="549" spans="2:14" x14ac:dyDescent="0.25">
      <c r="B549" s="239"/>
      <c r="C549" s="240" t="s">
        <v>540</v>
      </c>
      <c r="D549" s="271">
        <v>0</v>
      </c>
      <c r="E549" s="491">
        <v>0</v>
      </c>
      <c r="F549" s="491">
        <v>0</v>
      </c>
      <c r="G549" s="310">
        <v>0</v>
      </c>
    </row>
    <row r="550" spans="2:14" ht="15.75" thickBot="1" x14ac:dyDescent="0.3">
      <c r="B550" s="14"/>
      <c r="C550" s="55" t="s">
        <v>541</v>
      </c>
      <c r="D550" s="271">
        <v>0</v>
      </c>
      <c r="E550" s="491">
        <v>0</v>
      </c>
      <c r="F550" s="491">
        <v>0</v>
      </c>
      <c r="G550" s="310">
        <v>0</v>
      </c>
    </row>
    <row r="551" spans="2:14" x14ac:dyDescent="0.25">
      <c r="B551" s="193" t="s">
        <v>82</v>
      </c>
      <c r="C551" s="227" t="s">
        <v>243</v>
      </c>
      <c r="D551" s="481">
        <v>4721.7185900000004</v>
      </c>
      <c r="E551" s="482">
        <v>4527.9193833400004</v>
      </c>
      <c r="F551" s="483">
        <v>2481.9742008899998</v>
      </c>
      <c r="G551" s="486">
        <f t="shared" ref="G551:G555" si="108">F551/E551</f>
        <v>0.54814893790339136</v>
      </c>
    </row>
    <row r="552" spans="2:14" x14ac:dyDescent="0.25">
      <c r="B552" s="230"/>
      <c r="C552" s="231" t="s">
        <v>540</v>
      </c>
      <c r="D552" s="484">
        <v>4526.06333</v>
      </c>
      <c r="E552" s="485">
        <v>4334.1941233400003</v>
      </c>
      <c r="F552" s="485">
        <v>2403.3449855100002</v>
      </c>
      <c r="G552" s="234">
        <f t="shared" si="108"/>
        <v>0.55450792399163318</v>
      </c>
      <c r="I552" s="1"/>
      <c r="J552" s="1"/>
      <c r="K552" s="1"/>
    </row>
    <row r="553" spans="2:14" x14ac:dyDescent="0.25">
      <c r="B553" s="230"/>
      <c r="C553" s="231" t="s">
        <v>541</v>
      </c>
      <c r="D553" s="484">
        <v>195.65526</v>
      </c>
      <c r="E553" s="485">
        <v>193.72525999999999</v>
      </c>
      <c r="F553" s="485">
        <v>78.629215380000005</v>
      </c>
      <c r="G553" s="234">
        <f t="shared" si="108"/>
        <v>0.40588003536554812</v>
      </c>
    </row>
    <row r="554" spans="2:14" x14ac:dyDescent="0.25">
      <c r="B554" s="235"/>
      <c r="C554" s="236" t="s">
        <v>135</v>
      </c>
      <c r="D554" s="269">
        <f>SUM(D555:D556)</f>
        <v>4719.7133299999996</v>
      </c>
      <c r="E554" s="490">
        <f>SUM(E555:E556)</f>
        <v>4525.9141233400005</v>
      </c>
      <c r="F554" s="490">
        <f>SUM(F555:F556)</f>
        <v>2481.2097134400001</v>
      </c>
      <c r="G554" s="309">
        <f t="shared" si="108"/>
        <v>0.54822288842036959</v>
      </c>
    </row>
    <row r="555" spans="2:14" x14ac:dyDescent="0.25">
      <c r="B555" s="239"/>
      <c r="C555" s="240" t="s">
        <v>540</v>
      </c>
      <c r="D555" s="271">
        <v>4526.06333</v>
      </c>
      <c r="E555" s="272">
        <v>4334.1941233400003</v>
      </c>
      <c r="F555" s="272">
        <v>2403.3449855100002</v>
      </c>
      <c r="G555" s="492">
        <f t="shared" si="108"/>
        <v>0.55450792399163318</v>
      </c>
      <c r="I555" s="1"/>
    </row>
    <row r="556" spans="2:14" x14ac:dyDescent="0.25">
      <c r="B556" s="239"/>
      <c r="C556" s="54" t="s">
        <v>541</v>
      </c>
      <c r="D556" s="271">
        <v>193.65</v>
      </c>
      <c r="E556" s="491">
        <v>191.72</v>
      </c>
      <c r="F556" s="491">
        <v>77.864727930000001</v>
      </c>
      <c r="G556" s="492">
        <f>F556/E556</f>
        <v>0.40613774217609011</v>
      </c>
    </row>
    <row r="557" spans="2:14" x14ac:dyDescent="0.25">
      <c r="B557" s="90"/>
      <c r="C557" s="236" t="s">
        <v>222</v>
      </c>
      <c r="D557" s="269">
        <v>2.0052599999999998</v>
      </c>
      <c r="E557" s="490">
        <v>2.0052599999999998</v>
      </c>
      <c r="F557" s="490">
        <v>0.76448745000000007</v>
      </c>
      <c r="G557" s="309">
        <f t="shared" ref="G557" si="109">F557/E557</f>
        <v>0.38124106100954497</v>
      </c>
    </row>
    <row r="558" spans="2:14" x14ac:dyDescent="0.25">
      <c r="B558" s="239"/>
      <c r="C558" s="240" t="s">
        <v>540</v>
      </c>
      <c r="D558" s="271">
        <v>0</v>
      </c>
      <c r="E558" s="491">
        <v>0</v>
      </c>
      <c r="F558" s="491">
        <v>0</v>
      </c>
      <c r="G558" s="310">
        <v>0</v>
      </c>
    </row>
    <row r="559" spans="2:14" ht="15.75" thickBot="1" x14ac:dyDescent="0.3">
      <c r="B559" s="14"/>
      <c r="C559" s="55" t="s">
        <v>541</v>
      </c>
      <c r="D559" s="273">
        <v>2.0052599999999998</v>
      </c>
      <c r="E559" s="274">
        <v>2.0052599999999998</v>
      </c>
      <c r="F559" s="274">
        <v>0.76448745000000007</v>
      </c>
      <c r="G559" s="492">
        <f>F559/E559</f>
        <v>0.38124106100954497</v>
      </c>
    </row>
    <row r="560" spans="2:14" x14ac:dyDescent="0.25">
      <c r="B560" s="193" t="s">
        <v>38</v>
      </c>
      <c r="C560" s="227" t="s">
        <v>244</v>
      </c>
      <c r="D560" s="481">
        <v>7699.8631800000003</v>
      </c>
      <c r="E560" s="482">
        <v>8343.8203299799989</v>
      </c>
      <c r="F560" s="483">
        <v>5213.1665170700007</v>
      </c>
      <c r="G560" s="486">
        <f>F560/E560</f>
        <v>0.62479371689472818</v>
      </c>
      <c r="I560" s="3"/>
      <c r="J560" s="3"/>
      <c r="K560" s="3"/>
    </row>
    <row r="561" spans="2:11" x14ac:dyDescent="0.25">
      <c r="B561" s="230"/>
      <c r="C561" s="231" t="s">
        <v>540</v>
      </c>
      <c r="D561" s="484">
        <v>7699.8631800000003</v>
      </c>
      <c r="E561" s="485">
        <v>8343.8203299799989</v>
      </c>
      <c r="F561" s="485">
        <v>5213.1665170700007</v>
      </c>
      <c r="G561" s="234">
        <f>F561/E561</f>
        <v>0.62479371689472818</v>
      </c>
      <c r="I561" s="3"/>
      <c r="J561" s="3"/>
      <c r="K561" s="3"/>
    </row>
    <row r="562" spans="2:11" x14ac:dyDescent="0.25">
      <c r="B562" s="230"/>
      <c r="C562" s="231" t="s">
        <v>541</v>
      </c>
      <c r="D562" s="484">
        <v>0</v>
      </c>
      <c r="E562" s="485">
        <v>0</v>
      </c>
      <c r="F562" s="485">
        <v>0</v>
      </c>
      <c r="G562" s="496">
        <v>0</v>
      </c>
    </row>
    <row r="563" spans="2:11" x14ac:dyDescent="0.25">
      <c r="B563" s="235"/>
      <c r="C563" s="236" t="s">
        <v>135</v>
      </c>
      <c r="D563" s="269">
        <v>4563.1904100000002</v>
      </c>
      <c r="E563" s="490">
        <v>4845.5747559600004</v>
      </c>
      <c r="F563" s="490">
        <v>2373.1274118299998</v>
      </c>
      <c r="G563" s="309">
        <f>F563/E563</f>
        <v>0.48975148075284169</v>
      </c>
      <c r="H563" s="3"/>
      <c r="I563" s="3"/>
      <c r="J563" s="3"/>
      <c r="K563" s="3"/>
    </row>
    <row r="564" spans="2:11" x14ac:dyDescent="0.25">
      <c r="B564" s="239"/>
      <c r="C564" s="240" t="s">
        <v>540</v>
      </c>
      <c r="D564" s="271">
        <v>4563.1904100000002</v>
      </c>
      <c r="E564" s="272">
        <v>4845.5747559600004</v>
      </c>
      <c r="F564" s="272">
        <v>2373.1274118299998</v>
      </c>
      <c r="G564" s="492">
        <f>F564/E564</f>
        <v>0.48975148075284169</v>
      </c>
      <c r="I564" s="3"/>
      <c r="J564" s="3"/>
      <c r="K564" s="3"/>
    </row>
    <row r="565" spans="2:11" x14ac:dyDescent="0.25">
      <c r="B565" s="239"/>
      <c r="C565" s="240" t="s">
        <v>541</v>
      </c>
      <c r="D565" s="271">
        <v>0</v>
      </c>
      <c r="E565" s="491">
        <v>0</v>
      </c>
      <c r="F565" s="491">
        <v>0</v>
      </c>
      <c r="G565" s="310">
        <v>0</v>
      </c>
      <c r="J565" s="1"/>
      <c r="K565" s="1"/>
    </row>
    <row r="566" spans="2:11" x14ac:dyDescent="0.25">
      <c r="B566" s="90"/>
      <c r="C566" s="236" t="s">
        <v>222</v>
      </c>
      <c r="D566" s="269">
        <v>3136.6727699999997</v>
      </c>
      <c r="E566" s="490">
        <v>3498.2455740199994</v>
      </c>
      <c r="F566" s="490">
        <v>2840.0391052399996</v>
      </c>
      <c r="G566" s="309">
        <f>F566/E566</f>
        <v>0.81184669433494816</v>
      </c>
      <c r="I566" s="531"/>
      <c r="J566" s="531"/>
      <c r="K566" s="531"/>
    </row>
    <row r="567" spans="2:11" x14ac:dyDescent="0.25">
      <c r="B567" s="239"/>
      <c r="C567" s="240" t="s">
        <v>540</v>
      </c>
      <c r="D567" s="271">
        <v>3136.6727700000001</v>
      </c>
      <c r="E567" s="272">
        <v>3498.2455740199994</v>
      </c>
      <c r="F567" s="639">
        <v>2840.0391052399991</v>
      </c>
      <c r="G567" s="492">
        <f>F567/E567</f>
        <v>0.81184669433494805</v>
      </c>
      <c r="I567" s="3"/>
      <c r="J567" s="3"/>
      <c r="K567" s="3"/>
    </row>
    <row r="568" spans="2:11" ht="15.75" thickBot="1" x14ac:dyDescent="0.3">
      <c r="B568" s="14"/>
      <c r="C568" s="55" t="s">
        <v>541</v>
      </c>
      <c r="D568" s="271">
        <v>0</v>
      </c>
      <c r="E568" s="491">
        <v>0</v>
      </c>
      <c r="F568" s="491">
        <v>0</v>
      </c>
      <c r="G568" s="310">
        <v>0</v>
      </c>
      <c r="I568" s="3"/>
      <c r="J568" s="3"/>
      <c r="K568" s="3"/>
    </row>
    <row r="569" spans="2:11" x14ac:dyDescent="0.25">
      <c r="B569" s="193" t="s">
        <v>245</v>
      </c>
      <c r="C569" s="227" t="s">
        <v>246</v>
      </c>
      <c r="D569" s="481">
        <v>255.57970999999998</v>
      </c>
      <c r="E569" s="482">
        <v>399.52971000000002</v>
      </c>
      <c r="F569" s="483">
        <v>145.77809578</v>
      </c>
      <c r="G569" s="486">
        <f>F569/E569</f>
        <v>0.36487423120548407</v>
      </c>
      <c r="H569" s="11"/>
      <c r="I569" s="11"/>
      <c r="J569" s="11"/>
      <c r="K569" s="531"/>
    </row>
    <row r="570" spans="2:11" x14ac:dyDescent="0.25">
      <c r="B570" s="230"/>
      <c r="C570" s="231" t="s">
        <v>540</v>
      </c>
      <c r="D570" s="484">
        <v>97</v>
      </c>
      <c r="E570" s="485">
        <v>147</v>
      </c>
      <c r="F570" s="485">
        <v>51.994731590000001</v>
      </c>
      <c r="G570" s="234">
        <f>F570/E570</f>
        <v>0.35370565707482993</v>
      </c>
      <c r="I570" s="531"/>
      <c r="J570" s="531"/>
      <c r="K570" s="531"/>
    </row>
    <row r="571" spans="2:11" x14ac:dyDescent="0.25">
      <c r="B571" s="230"/>
      <c r="C571" s="231" t="s">
        <v>541</v>
      </c>
      <c r="D571" s="484">
        <v>158.57971000000001</v>
      </c>
      <c r="E571" s="485">
        <v>252.52970999999999</v>
      </c>
      <c r="F571" s="485">
        <v>93.78336419</v>
      </c>
      <c r="G571" s="234">
        <f>F571/E571</f>
        <v>0.37137556681944472</v>
      </c>
    </row>
    <row r="572" spans="2:11" x14ac:dyDescent="0.25">
      <c r="B572" s="235"/>
      <c r="C572" s="236" t="s">
        <v>135</v>
      </c>
      <c r="D572" s="419">
        <f>SUM(D573:D574)</f>
        <v>255.57971000000001</v>
      </c>
      <c r="E572" s="420">
        <f t="shared" ref="E572:F572" si="110">SUM(E573:E574)</f>
        <v>399.52971000000002</v>
      </c>
      <c r="F572" s="420">
        <f t="shared" si="110"/>
        <v>145.77809578</v>
      </c>
      <c r="G572" s="309">
        <f>F572/E572</f>
        <v>0.36487423120548407</v>
      </c>
      <c r="I572" s="531"/>
      <c r="J572" s="531"/>
      <c r="K572" s="531"/>
    </row>
    <row r="573" spans="2:11" x14ac:dyDescent="0.25">
      <c r="B573" s="239"/>
      <c r="C573" s="240" t="s">
        <v>540</v>
      </c>
      <c r="D573" s="271">
        <v>97</v>
      </c>
      <c r="E573" s="491">
        <v>147</v>
      </c>
      <c r="F573" s="491">
        <v>51.994731590000001</v>
      </c>
      <c r="G573" s="492">
        <f t="shared" ref="G573:G574" si="111">F573/E573</f>
        <v>0.35370565707482993</v>
      </c>
    </row>
    <row r="574" spans="2:11" x14ac:dyDescent="0.25">
      <c r="B574" s="239"/>
      <c r="C574" s="240" t="s">
        <v>541</v>
      </c>
      <c r="D574" s="271">
        <v>158.57971000000001</v>
      </c>
      <c r="E574" s="491">
        <v>252.52970999999999</v>
      </c>
      <c r="F574" s="491">
        <v>93.78336419</v>
      </c>
      <c r="G574" s="492">
        <f t="shared" si="111"/>
        <v>0.37137556681944472</v>
      </c>
    </row>
    <row r="575" spans="2:11" x14ac:dyDescent="0.25">
      <c r="B575" s="90"/>
      <c r="C575" s="236" t="s">
        <v>222</v>
      </c>
      <c r="D575" s="269">
        <v>0</v>
      </c>
      <c r="E575" s="490">
        <v>0</v>
      </c>
      <c r="F575" s="490">
        <v>0</v>
      </c>
      <c r="G575" s="493">
        <v>0</v>
      </c>
    </row>
    <row r="576" spans="2:11" x14ac:dyDescent="0.25">
      <c r="B576" s="239"/>
      <c r="C576" s="240" t="s">
        <v>540</v>
      </c>
      <c r="D576" s="271">
        <v>0</v>
      </c>
      <c r="E576" s="491">
        <v>0</v>
      </c>
      <c r="F576" s="491">
        <v>0</v>
      </c>
      <c r="G576" s="310">
        <v>0</v>
      </c>
    </row>
    <row r="577" spans="2:7" ht="15.75" thickBot="1" x14ac:dyDescent="0.3">
      <c r="B577" s="14"/>
      <c r="C577" s="55" t="s">
        <v>541</v>
      </c>
      <c r="D577" s="271">
        <v>0</v>
      </c>
      <c r="E577" s="491">
        <v>0</v>
      </c>
      <c r="F577" s="491">
        <v>0</v>
      </c>
      <c r="G577" s="310">
        <v>0</v>
      </c>
    </row>
    <row r="578" spans="2:7" x14ac:dyDescent="0.25">
      <c r="B578" s="193" t="s">
        <v>247</v>
      </c>
      <c r="C578" s="227" t="s">
        <v>248</v>
      </c>
      <c r="D578" s="481">
        <v>0.70799999999999996</v>
      </c>
      <c r="E578" s="482">
        <v>0.70799999999999996</v>
      </c>
      <c r="F578" s="483">
        <v>0.68555042999999993</v>
      </c>
      <c r="G578" s="486">
        <f>F578/E578</f>
        <v>0.96829156779661008</v>
      </c>
    </row>
    <row r="579" spans="2:7" x14ac:dyDescent="0.25">
      <c r="B579" s="230"/>
      <c r="C579" s="231" t="s">
        <v>540</v>
      </c>
      <c r="D579" s="484">
        <v>0</v>
      </c>
      <c r="E579" s="485">
        <v>0</v>
      </c>
      <c r="F579" s="485">
        <v>0</v>
      </c>
      <c r="G579" s="496">
        <v>0</v>
      </c>
    </row>
    <row r="580" spans="2:7" x14ac:dyDescent="0.25">
      <c r="B580" s="230"/>
      <c r="C580" s="231" t="s">
        <v>541</v>
      </c>
      <c r="D580" s="484">
        <v>0.70799999999999996</v>
      </c>
      <c r="E580" s="485">
        <v>0.70799999999999996</v>
      </c>
      <c r="F580" s="485">
        <v>0.68555042999999993</v>
      </c>
      <c r="G580" s="234">
        <f>F580/E580</f>
        <v>0.96829156779661008</v>
      </c>
    </row>
    <row r="581" spans="2:7" x14ac:dyDescent="0.25">
      <c r="B581" s="235"/>
      <c r="C581" s="236" t="s">
        <v>135</v>
      </c>
      <c r="D581" s="269">
        <v>8.0000000000000002E-3</v>
      </c>
      <c r="E581" s="490">
        <v>8.0000000000000002E-3</v>
      </c>
      <c r="F581" s="490">
        <v>8.0000000000000002E-3</v>
      </c>
      <c r="G581" s="309">
        <f>F581/E581</f>
        <v>1</v>
      </c>
    </row>
    <row r="582" spans="2:7" x14ac:dyDescent="0.25">
      <c r="B582" s="239"/>
      <c r="C582" s="240" t="s">
        <v>540</v>
      </c>
      <c r="D582" s="271">
        <v>0</v>
      </c>
      <c r="E582" s="491">
        <v>0</v>
      </c>
      <c r="F582" s="491">
        <v>0</v>
      </c>
      <c r="G582" s="310">
        <v>0</v>
      </c>
    </row>
    <row r="583" spans="2:7" x14ac:dyDescent="0.25">
      <c r="B583" s="239"/>
      <c r="C583" s="240" t="s">
        <v>541</v>
      </c>
      <c r="D583" s="271">
        <v>8.0000000000000002E-3</v>
      </c>
      <c r="E583" s="272">
        <v>8.0000000000000002E-3</v>
      </c>
      <c r="F583" s="272">
        <v>8.0000000000000002E-3</v>
      </c>
      <c r="G583" s="492">
        <f>F583/E583</f>
        <v>1</v>
      </c>
    </row>
    <row r="584" spans="2:7" x14ac:dyDescent="0.25">
      <c r="B584" s="90"/>
      <c r="C584" s="236" t="s">
        <v>222</v>
      </c>
      <c r="D584" s="269">
        <v>0.7</v>
      </c>
      <c r="E584" s="490">
        <v>0.7</v>
      </c>
      <c r="F584" s="490">
        <v>0.67755042999999993</v>
      </c>
      <c r="G584" s="309">
        <f>F584/E584</f>
        <v>0.96792918571428566</v>
      </c>
    </row>
    <row r="585" spans="2:7" x14ac:dyDescent="0.25">
      <c r="B585" s="239"/>
      <c r="C585" s="240" t="s">
        <v>540</v>
      </c>
      <c r="D585" s="271">
        <v>0</v>
      </c>
      <c r="E585" s="491">
        <v>0</v>
      </c>
      <c r="F585" s="491">
        <v>0</v>
      </c>
      <c r="G585" s="310">
        <v>0</v>
      </c>
    </row>
    <row r="586" spans="2:7" ht="15.75" thickBot="1" x14ac:dyDescent="0.3">
      <c r="B586" s="14"/>
      <c r="C586" s="55" t="s">
        <v>541</v>
      </c>
      <c r="D586" s="273">
        <v>0.7</v>
      </c>
      <c r="E586" s="274">
        <v>0.7</v>
      </c>
      <c r="F586" s="274">
        <v>0.67755042999999993</v>
      </c>
      <c r="G586" s="492">
        <f>F586/E586</f>
        <v>0.96792918571428566</v>
      </c>
    </row>
    <row r="587" spans="2:7" x14ac:dyDescent="0.25">
      <c r="B587" s="193" t="s">
        <v>249</v>
      </c>
      <c r="C587" s="227" t="s">
        <v>251</v>
      </c>
      <c r="D587" s="481">
        <v>2</v>
      </c>
      <c r="E587" s="482">
        <v>1.9302093899999999</v>
      </c>
      <c r="F587" s="483">
        <v>0.46519767000000001</v>
      </c>
      <c r="G587" s="486">
        <f>F587/E587</f>
        <v>0.24100891458205995</v>
      </c>
    </row>
    <row r="588" spans="2:7" x14ac:dyDescent="0.25">
      <c r="B588" s="230"/>
      <c r="C588" s="231" t="s">
        <v>540</v>
      </c>
      <c r="D588" s="484">
        <v>0</v>
      </c>
      <c r="E588" s="485">
        <v>0</v>
      </c>
      <c r="F588" s="485">
        <v>0</v>
      </c>
      <c r="G588" s="496">
        <v>0</v>
      </c>
    </row>
    <row r="589" spans="2:7" x14ac:dyDescent="0.25">
      <c r="B589" s="230"/>
      <c r="C589" s="231" t="s">
        <v>541</v>
      </c>
      <c r="D589" s="484">
        <v>2</v>
      </c>
      <c r="E589" s="485">
        <v>1.9302093899999999</v>
      </c>
      <c r="F589" s="485">
        <v>0.46519767000000001</v>
      </c>
      <c r="G589" s="234">
        <f>F589/E589</f>
        <v>0.24100891458205995</v>
      </c>
    </row>
    <row r="590" spans="2:7" x14ac:dyDescent="0.25">
      <c r="B590" s="235"/>
      <c r="C590" s="236" t="s">
        <v>135</v>
      </c>
      <c r="D590" s="269">
        <v>2</v>
      </c>
      <c r="E590" s="490">
        <v>1.9302093899999999</v>
      </c>
      <c r="F590" s="490">
        <v>0.46519767000000001</v>
      </c>
      <c r="G590" s="309">
        <f t="shared" ref="G590" si="112">F590/E590</f>
        <v>0.24100891458205995</v>
      </c>
    </row>
    <row r="591" spans="2:7" x14ac:dyDescent="0.25">
      <c r="B591" s="239"/>
      <c r="C591" s="240" t="s">
        <v>540</v>
      </c>
      <c r="D591" s="271">
        <v>0</v>
      </c>
      <c r="E591" s="491">
        <v>0</v>
      </c>
      <c r="F591" s="491">
        <v>0</v>
      </c>
      <c r="G591" s="310">
        <v>0</v>
      </c>
    </row>
    <row r="592" spans="2:7" x14ac:dyDescent="0.25">
      <c r="B592" s="239"/>
      <c r="C592" s="240" t="s">
        <v>541</v>
      </c>
      <c r="D592" s="271">
        <v>2</v>
      </c>
      <c r="E592" s="272">
        <v>1.9302093899999999</v>
      </c>
      <c r="F592" s="272">
        <v>0.46519767000000001</v>
      </c>
      <c r="G592" s="492">
        <f>F592/E592</f>
        <v>0.24100891458205995</v>
      </c>
    </row>
    <row r="593" spans="2:9" x14ac:dyDescent="0.25">
      <c r="B593" s="90"/>
      <c r="C593" s="236" t="s">
        <v>222</v>
      </c>
      <c r="D593" s="269">
        <v>0</v>
      </c>
      <c r="E593" s="490">
        <v>0</v>
      </c>
      <c r="F593" s="490">
        <v>0</v>
      </c>
      <c r="G593" s="493">
        <v>0</v>
      </c>
    </row>
    <row r="594" spans="2:9" x14ac:dyDescent="0.25">
      <c r="B594" s="239"/>
      <c r="C594" s="240" t="s">
        <v>540</v>
      </c>
      <c r="D594" s="271">
        <v>0</v>
      </c>
      <c r="E594" s="491">
        <v>0</v>
      </c>
      <c r="F594" s="491">
        <v>0</v>
      </c>
      <c r="G594" s="310">
        <v>0</v>
      </c>
    </row>
    <row r="595" spans="2:9" ht="15.75" thickBot="1" x14ac:dyDescent="0.3">
      <c r="B595" s="14"/>
      <c r="C595" s="55" t="s">
        <v>541</v>
      </c>
      <c r="D595" s="271">
        <v>0</v>
      </c>
      <c r="E595" s="491">
        <v>0</v>
      </c>
      <c r="F595" s="491">
        <v>0</v>
      </c>
      <c r="G595" s="310">
        <v>0</v>
      </c>
    </row>
    <row r="596" spans="2:9" x14ac:dyDescent="0.25">
      <c r="B596" s="193" t="s">
        <v>250</v>
      </c>
      <c r="C596" s="227" t="s">
        <v>252</v>
      </c>
      <c r="D596" s="263">
        <v>272.79813475588674</v>
      </c>
      <c r="E596" s="264">
        <v>305.03367835759258</v>
      </c>
      <c r="F596" s="265">
        <v>184.63953824588677</v>
      </c>
      <c r="G596" s="486">
        <f t="shared" ref="G596:G601" si="113">F596/E596</f>
        <v>0.60530869653492125</v>
      </c>
    </row>
    <row r="597" spans="2:9" x14ac:dyDescent="0.25">
      <c r="B597" s="230"/>
      <c r="C597" s="231" t="s">
        <v>540</v>
      </c>
      <c r="D597" s="484">
        <v>260.50894</v>
      </c>
      <c r="E597" s="485">
        <v>292.48744908000003</v>
      </c>
      <c r="F597" s="485">
        <v>172.51134549000002</v>
      </c>
      <c r="G597" s="234">
        <f t="shared" si="113"/>
        <v>0.58980768587719945</v>
      </c>
      <c r="I597" s="11"/>
    </row>
    <row r="598" spans="2:9" x14ac:dyDescent="0.25">
      <c r="B598" s="230"/>
      <c r="C598" s="231" t="s">
        <v>541</v>
      </c>
      <c r="D598" s="484">
        <v>0.16100200000000001</v>
      </c>
      <c r="E598" s="485">
        <v>0.16100200000000001</v>
      </c>
      <c r="F598" s="485">
        <v>0</v>
      </c>
      <c r="G598" s="234">
        <f t="shared" si="113"/>
        <v>0</v>
      </c>
    </row>
    <row r="599" spans="2:9" x14ac:dyDescent="0.25">
      <c r="B599" s="230"/>
      <c r="C599" s="231" t="s">
        <v>542</v>
      </c>
      <c r="D599" s="266">
        <v>12.128192755886756</v>
      </c>
      <c r="E599" s="267">
        <v>12.385227277592563</v>
      </c>
      <c r="F599" s="268">
        <v>12.128192755886756</v>
      </c>
      <c r="G599" s="234">
        <f t="shared" si="113"/>
        <v>0.97924668510760116</v>
      </c>
    </row>
    <row r="600" spans="2:9" x14ac:dyDescent="0.25">
      <c r="B600" s="235"/>
      <c r="C600" s="236" t="s">
        <v>135</v>
      </c>
      <c r="D600" s="419">
        <f>D601+D602+D603</f>
        <v>272.63713275588674</v>
      </c>
      <c r="E600" s="809">
        <f>E601+E602+E603</f>
        <v>304.87267635759258</v>
      </c>
      <c r="F600" s="420">
        <f>F601+F602+F603</f>
        <v>184.63953824588677</v>
      </c>
      <c r="G600" s="309">
        <f t="shared" si="113"/>
        <v>0.60562835755513411</v>
      </c>
      <c r="I600" s="1"/>
    </row>
    <row r="601" spans="2:9" x14ac:dyDescent="0.25">
      <c r="B601" s="239"/>
      <c r="C601" s="240" t="s">
        <v>540</v>
      </c>
      <c r="D601" s="271">
        <v>260.50894</v>
      </c>
      <c r="E601" s="807">
        <v>292.48744908000003</v>
      </c>
      <c r="F601" s="491">
        <v>172.51134549000002</v>
      </c>
      <c r="G601" s="492">
        <f t="shared" si="113"/>
        <v>0.58980768587719945</v>
      </c>
    </row>
    <row r="602" spans="2:9" x14ac:dyDescent="0.25">
      <c r="B602" s="239"/>
      <c r="C602" s="240" t="s">
        <v>541</v>
      </c>
      <c r="D602" s="271">
        <v>0</v>
      </c>
      <c r="E602" s="491">
        <v>0</v>
      </c>
      <c r="F602" s="491">
        <v>0</v>
      </c>
      <c r="G602" s="310">
        <v>0</v>
      </c>
      <c r="I602" s="1"/>
    </row>
    <row r="603" spans="2:9" x14ac:dyDescent="0.25">
      <c r="B603" s="479"/>
      <c r="C603" s="480" t="s">
        <v>542</v>
      </c>
      <c r="D603" s="271">
        <v>12.128192755886756</v>
      </c>
      <c r="E603" s="808">
        <v>12.385227277592563</v>
      </c>
      <c r="F603" s="491">
        <v>12.128192755886756</v>
      </c>
      <c r="G603" s="492">
        <f>F603/E603</f>
        <v>0.97924668510760116</v>
      </c>
    </row>
    <row r="604" spans="2:9" x14ac:dyDescent="0.25">
      <c r="B604" s="90"/>
      <c r="C604" s="236" t="s">
        <v>222</v>
      </c>
      <c r="D604" s="269">
        <v>0.16100200000000001</v>
      </c>
      <c r="E604" s="490">
        <v>0.16100200000000001</v>
      </c>
      <c r="F604" s="490">
        <v>0</v>
      </c>
      <c r="G604" s="309">
        <f>F604/E604</f>
        <v>0</v>
      </c>
    </row>
    <row r="605" spans="2:9" x14ac:dyDescent="0.25">
      <c r="B605" s="239"/>
      <c r="C605" s="240" t="s">
        <v>540</v>
      </c>
      <c r="D605" s="271">
        <v>0</v>
      </c>
      <c r="E605" s="491">
        <v>0</v>
      </c>
      <c r="F605" s="491">
        <v>0</v>
      </c>
      <c r="G605" s="310">
        <v>0</v>
      </c>
    </row>
    <row r="606" spans="2:9" ht="15.75" thickBot="1" x14ac:dyDescent="0.3">
      <c r="B606" s="14"/>
      <c r="C606" s="55" t="s">
        <v>541</v>
      </c>
      <c r="D606" s="494">
        <v>0.16100200000000001</v>
      </c>
      <c r="E606" s="274">
        <v>0.16100200000000001</v>
      </c>
      <c r="F606" s="274">
        <v>0</v>
      </c>
      <c r="G606" s="497">
        <f>F606/E606</f>
        <v>0</v>
      </c>
    </row>
    <row r="607" spans="2:9" x14ac:dyDescent="0.25">
      <c r="B607" s="193" t="s">
        <v>398</v>
      </c>
      <c r="C607" s="227" t="s">
        <v>399</v>
      </c>
      <c r="D607" s="481">
        <v>60</v>
      </c>
      <c r="E607" s="482">
        <v>60</v>
      </c>
      <c r="F607" s="483">
        <v>60</v>
      </c>
      <c r="G607" s="486">
        <f>F607/E607</f>
        <v>1</v>
      </c>
    </row>
    <row r="608" spans="2:9" x14ac:dyDescent="0.25">
      <c r="B608" s="230"/>
      <c r="C608" s="231" t="s">
        <v>540</v>
      </c>
      <c r="D608" s="484">
        <v>0</v>
      </c>
      <c r="E608" s="485">
        <v>0</v>
      </c>
      <c r="F608" s="485">
        <v>0</v>
      </c>
      <c r="G608" s="496">
        <v>0</v>
      </c>
    </row>
    <row r="609" spans="2:12" x14ac:dyDescent="0.25">
      <c r="B609" s="230"/>
      <c r="C609" s="231" t="s">
        <v>541</v>
      </c>
      <c r="D609" s="484">
        <v>60</v>
      </c>
      <c r="E609" s="485">
        <v>60</v>
      </c>
      <c r="F609" s="485">
        <v>60</v>
      </c>
      <c r="G609" s="307">
        <f>F609/E609</f>
        <v>1</v>
      </c>
    </row>
    <row r="610" spans="2:12" x14ac:dyDescent="0.25">
      <c r="B610" s="235"/>
      <c r="C610" s="655" t="s">
        <v>135</v>
      </c>
      <c r="D610" s="269">
        <v>60</v>
      </c>
      <c r="E610" s="490">
        <v>60</v>
      </c>
      <c r="F610" s="490">
        <v>60</v>
      </c>
      <c r="G610" s="309">
        <f>F610/E610</f>
        <v>1</v>
      </c>
    </row>
    <row r="611" spans="2:12" x14ac:dyDescent="0.25">
      <c r="B611" s="479"/>
      <c r="C611" s="656" t="s">
        <v>540</v>
      </c>
      <c r="D611" s="271">
        <v>0</v>
      </c>
      <c r="E611" s="491">
        <v>0</v>
      </c>
      <c r="F611" s="491">
        <v>0</v>
      </c>
      <c r="G611" s="310">
        <v>0</v>
      </c>
    </row>
    <row r="612" spans="2:12" x14ac:dyDescent="0.25">
      <c r="B612" s="479"/>
      <c r="C612" s="656" t="s">
        <v>541</v>
      </c>
      <c r="D612" s="271">
        <v>60</v>
      </c>
      <c r="E612" s="491">
        <v>60</v>
      </c>
      <c r="F612" s="491">
        <v>60</v>
      </c>
      <c r="G612" s="492">
        <f>F612/E612</f>
        <v>1</v>
      </c>
    </row>
    <row r="613" spans="2:12" x14ac:dyDescent="0.25">
      <c r="B613" s="657"/>
      <c r="C613" s="655" t="s">
        <v>222</v>
      </c>
      <c r="D613" s="269">
        <v>0</v>
      </c>
      <c r="E613" s="490">
        <v>0</v>
      </c>
      <c r="F613" s="490">
        <v>0</v>
      </c>
      <c r="G613" s="493">
        <v>0</v>
      </c>
    </row>
    <row r="614" spans="2:12" x14ac:dyDescent="0.25">
      <c r="B614" s="479"/>
      <c r="C614" s="656" t="s">
        <v>540</v>
      </c>
      <c r="D614" s="271">
        <v>0</v>
      </c>
      <c r="E614" s="491">
        <v>0</v>
      </c>
      <c r="F614" s="491">
        <v>0</v>
      </c>
      <c r="G614" s="310">
        <v>0</v>
      </c>
    </row>
    <row r="615" spans="2:12" ht="15.75" thickBot="1" x14ac:dyDescent="0.3">
      <c r="B615" s="658"/>
      <c r="C615" s="659" t="s">
        <v>541</v>
      </c>
      <c r="D615" s="494">
        <v>0</v>
      </c>
      <c r="E615" s="274">
        <v>0</v>
      </c>
      <c r="F615" s="274">
        <v>0</v>
      </c>
      <c r="G615" s="495">
        <v>0</v>
      </c>
    </row>
    <row r="616" spans="2:12" x14ac:dyDescent="0.25">
      <c r="B616" t="s">
        <v>139</v>
      </c>
    </row>
    <row r="618" spans="2:12" ht="15.75" thickBot="1" x14ac:dyDescent="0.3">
      <c r="B618" s="5" t="s">
        <v>136</v>
      </c>
      <c r="D618" s="3"/>
      <c r="E618" s="3"/>
      <c r="F618" s="3"/>
      <c r="H618" s="3"/>
    </row>
    <row r="619" spans="2:12" ht="15.75" thickBot="1" x14ac:dyDescent="0.3">
      <c r="B619" s="892" t="s">
        <v>184</v>
      </c>
      <c r="C619" s="925"/>
      <c r="D619" s="928">
        <v>2022</v>
      </c>
      <c r="E619" s="929"/>
      <c r="F619" s="929"/>
      <c r="G619" s="930"/>
    </row>
    <row r="620" spans="2:12" ht="30" customHeight="1" x14ac:dyDescent="0.25">
      <c r="B620" s="901"/>
      <c r="C620" s="926"/>
      <c r="D620" s="931" t="s">
        <v>107</v>
      </c>
      <c r="E620" s="933" t="s">
        <v>108</v>
      </c>
      <c r="F620" s="935" t="s">
        <v>50</v>
      </c>
      <c r="G620" s="937" t="s">
        <v>148</v>
      </c>
    </row>
    <row r="621" spans="2:12" ht="15.75" thickBot="1" x14ac:dyDescent="0.3">
      <c r="B621" s="893"/>
      <c r="C621" s="927"/>
      <c r="D621" s="932"/>
      <c r="E621" s="934"/>
      <c r="F621" s="936"/>
      <c r="G621" s="938"/>
    </row>
    <row r="622" spans="2:12" x14ac:dyDescent="0.25">
      <c r="B622" s="193"/>
      <c r="C622" s="227" t="s">
        <v>225</v>
      </c>
      <c r="D622" s="481">
        <v>14205.183685069998</v>
      </c>
      <c r="E622" s="482">
        <v>16162.790987150001</v>
      </c>
      <c r="F622" s="483">
        <v>9637.8175726575901</v>
      </c>
      <c r="G622" s="486">
        <f t="shared" ref="G622:G632" si="114">F622/E622</f>
        <v>0.59629661611784757</v>
      </c>
      <c r="H622" s="11"/>
      <c r="I622" s="761"/>
      <c r="J622" s="761"/>
      <c r="K622" s="761"/>
      <c r="L622" s="11"/>
    </row>
    <row r="623" spans="2:12" x14ac:dyDescent="0.25">
      <c r="B623" s="230"/>
      <c r="C623" s="231" t="s">
        <v>540</v>
      </c>
      <c r="D623" s="484">
        <v>13298.386879999998</v>
      </c>
      <c r="E623" s="485">
        <v>15210.69829547</v>
      </c>
      <c r="F623" s="485">
        <v>8943.2950343800003</v>
      </c>
      <c r="G623" s="307">
        <f t="shared" si="114"/>
        <v>0.58796084575837415</v>
      </c>
      <c r="H623" s="635"/>
      <c r="I623" s="638"/>
      <c r="J623" s="638"/>
      <c r="K623" s="638"/>
    </row>
    <row r="624" spans="2:12" x14ac:dyDescent="0.25">
      <c r="B624" s="230"/>
      <c r="C624" s="231" t="s">
        <v>541</v>
      </c>
      <c r="D624" s="266">
        <v>894.96471884999983</v>
      </c>
      <c r="E624" s="267">
        <v>940.26060546000008</v>
      </c>
      <c r="F624" s="268">
        <v>682.69045205200007</v>
      </c>
      <c r="G624" s="307">
        <f t="shared" si="114"/>
        <v>0.72606514416076173</v>
      </c>
      <c r="H624" s="636"/>
      <c r="I624" s="638"/>
      <c r="J624" s="638"/>
      <c r="K624" s="638"/>
    </row>
    <row r="625" spans="2:11" x14ac:dyDescent="0.25">
      <c r="B625" s="230"/>
      <c r="C625" s="231" t="s">
        <v>542</v>
      </c>
      <c r="D625" s="266">
        <v>11.832086220000001</v>
      </c>
      <c r="E625" s="267">
        <v>11.832086220000001</v>
      </c>
      <c r="F625" s="268">
        <v>11.832086220000001</v>
      </c>
      <c r="G625" s="307">
        <f t="shared" si="114"/>
        <v>1</v>
      </c>
      <c r="H625" s="11"/>
    </row>
    <row r="626" spans="2:11" x14ac:dyDescent="0.25">
      <c r="B626" s="235"/>
      <c r="C626" s="236" t="s">
        <v>135</v>
      </c>
      <c r="D626" s="269">
        <f>SUM(D627:D629)</f>
        <v>10648.024456435585</v>
      </c>
      <c r="E626" s="490">
        <f>SUM(E627:E629)</f>
        <v>12382.357679109999</v>
      </c>
      <c r="F626" s="490">
        <f>SUM(F627:F629)</f>
        <v>6746.7003883799998</v>
      </c>
      <c r="G626" s="309">
        <f t="shared" si="114"/>
        <v>0.54486395589768888</v>
      </c>
      <c r="H626" s="3"/>
      <c r="I626" s="3"/>
      <c r="J626" s="3"/>
      <c r="K626" s="3"/>
    </row>
    <row r="627" spans="2:11" x14ac:dyDescent="0.25">
      <c r="B627" s="239"/>
      <c r="C627" s="240" t="s">
        <v>540</v>
      </c>
      <c r="D627" s="421">
        <f t="shared" ref="D627:F628" si="115">D637+D646+D655+D664+D673+D682+D691+D700+D709+D718+D727+D736+D745+D754+D763+D772+D781+D790+D800</f>
        <v>9974.7828299999983</v>
      </c>
      <c r="E627" s="422">
        <f t="shared" si="115"/>
        <v>11702.168860069998</v>
      </c>
      <c r="F627" s="422">
        <f t="shared" si="115"/>
        <v>6228.6503421400002</v>
      </c>
      <c r="G627" s="487">
        <f t="shared" si="114"/>
        <v>0.53226460980180579</v>
      </c>
      <c r="H627" s="3"/>
    </row>
    <row r="628" spans="2:11" x14ac:dyDescent="0.25">
      <c r="B628" s="239"/>
      <c r="C628" s="54" t="s">
        <v>541</v>
      </c>
      <c r="D628" s="421">
        <f t="shared" si="115"/>
        <v>661.40954020999993</v>
      </c>
      <c r="E628" s="422">
        <f t="shared" si="115"/>
        <v>668.35673282000005</v>
      </c>
      <c r="F628" s="422">
        <f t="shared" si="115"/>
        <v>506.21796002000002</v>
      </c>
      <c r="G628" s="487">
        <f t="shared" si="114"/>
        <v>0.75740683853682855</v>
      </c>
      <c r="H628" s="3"/>
    </row>
    <row r="629" spans="2:11" x14ac:dyDescent="0.25">
      <c r="B629" s="479"/>
      <c r="C629" s="480" t="s">
        <v>542</v>
      </c>
      <c r="D629" s="421">
        <f>D802</f>
        <v>11.832086225588375</v>
      </c>
      <c r="E629" s="422">
        <f>E802</f>
        <v>11.832086220000001</v>
      </c>
      <c r="F629" s="422">
        <f>F802</f>
        <v>11.832086220000001</v>
      </c>
      <c r="G629" s="487">
        <f t="shared" si="114"/>
        <v>1</v>
      </c>
    </row>
    <row r="630" spans="2:11" x14ac:dyDescent="0.25">
      <c r="B630" s="90"/>
      <c r="C630" s="236" t="s">
        <v>222</v>
      </c>
      <c r="D630" s="269">
        <f>SUM(D631:D632)</f>
        <v>3557.1592286419996</v>
      </c>
      <c r="E630" s="490">
        <f>SUM(E631:E632)</f>
        <v>3780.4333080399997</v>
      </c>
      <c r="F630" s="490">
        <v>2891.1171842720005</v>
      </c>
      <c r="G630" s="309">
        <f>F630/E630</f>
        <v>0.76475815037481154</v>
      </c>
      <c r="H630" s="11"/>
      <c r="J630" s="3"/>
    </row>
    <row r="631" spans="2:11" x14ac:dyDescent="0.25">
      <c r="B631" s="239"/>
      <c r="C631" s="240" t="s">
        <v>540</v>
      </c>
      <c r="D631" s="421">
        <f>D640+D649+D658+D667+D676+D685+D694+D703+D712+D730+D739+D748+D757+D766+D775+D784+D793+D804</f>
        <v>3323.6040499999995</v>
      </c>
      <c r="E631" s="422">
        <f>E640+E649+E658+E667+E676+E685+E694+E703+E712+E730+E739+E748+E757+E766+E775+E784+E793+E804</f>
        <v>3508.5294353999998</v>
      </c>
      <c r="F631" s="422">
        <v>2714.6446922399996</v>
      </c>
      <c r="G631" s="487">
        <f t="shared" si="114"/>
        <v>0.77372721028076796</v>
      </c>
      <c r="J631" s="3"/>
    </row>
    <row r="632" spans="2:11" ht="15.75" thickBot="1" x14ac:dyDescent="0.3">
      <c r="B632" s="14"/>
      <c r="C632" s="55" t="s">
        <v>541</v>
      </c>
      <c r="D632" s="494">
        <f>D641+D650+D659+D668+D677+D686+D695+D704+D713+D722+D731+D740+D749+D758+D767+D776+D785+D794+D805</f>
        <v>233.55517864200002</v>
      </c>
      <c r="E632" s="274">
        <f>E641+E650+E659+E668+E677+E686+E695+E704+E713+E722+E731+E740+E749+E758+E767+E776+E785+E794+E805</f>
        <v>271.90387263999997</v>
      </c>
      <c r="F632" s="274">
        <v>176.47249203200002</v>
      </c>
      <c r="G632" s="487">
        <f t="shared" si="114"/>
        <v>0.64902529823710586</v>
      </c>
      <c r="J632" s="3"/>
    </row>
    <row r="633" spans="2:11" x14ac:dyDescent="0.25">
      <c r="B633" s="193" t="s">
        <v>11</v>
      </c>
      <c r="C633" s="227" t="s">
        <v>255</v>
      </c>
      <c r="D633" s="481">
        <f>SUM(D634:D635)</f>
        <v>5.9190628900000002</v>
      </c>
      <c r="E633" s="482">
        <f>SUM(E634:E635)</f>
        <v>5.8735628900000005</v>
      </c>
      <c r="F633" s="483">
        <f>SUM(F634:F635)</f>
        <v>5.7970689599999998</v>
      </c>
      <c r="G633" s="486">
        <f>F633/E633</f>
        <v>0.98697657087655688</v>
      </c>
      <c r="I633" s="531"/>
      <c r="J633" s="531"/>
      <c r="K633" s="531"/>
    </row>
    <row r="634" spans="2:11" x14ac:dyDescent="0.25">
      <c r="B634" s="230"/>
      <c r="C634" s="231" t="s">
        <v>540</v>
      </c>
      <c r="D634" s="484">
        <f t="shared" ref="D634:F635" si="116">D637+D640</f>
        <v>1.7596600000000002</v>
      </c>
      <c r="E634" s="485">
        <f t="shared" si="116"/>
        <v>1.7141600000000001</v>
      </c>
      <c r="F634" s="485">
        <f t="shared" si="116"/>
        <v>1.6376660700000001</v>
      </c>
      <c r="G634" s="234">
        <f>F634/E634</f>
        <v>0.95537526835301256</v>
      </c>
      <c r="I634" s="531"/>
      <c r="J634" s="531"/>
      <c r="K634" s="531"/>
    </row>
    <row r="635" spans="2:11" x14ac:dyDescent="0.25">
      <c r="B635" s="230"/>
      <c r="C635" s="231" t="s">
        <v>541</v>
      </c>
      <c r="D635" s="484">
        <f t="shared" si="116"/>
        <v>4.15940289</v>
      </c>
      <c r="E635" s="485">
        <f t="shared" si="116"/>
        <v>4.15940289</v>
      </c>
      <c r="F635" s="485">
        <f t="shared" si="116"/>
        <v>4.15940289</v>
      </c>
      <c r="G635" s="234">
        <f>F635/E635</f>
        <v>1</v>
      </c>
    </row>
    <row r="636" spans="2:11" x14ac:dyDescent="0.25">
      <c r="B636" s="235"/>
      <c r="C636" s="236" t="s">
        <v>135</v>
      </c>
      <c r="D636" s="269">
        <f>SUM(D637:D638)</f>
        <v>1.7596600000000002</v>
      </c>
      <c r="E636" s="270">
        <f>SUM(E637:E638)</f>
        <v>1.7141600000000001</v>
      </c>
      <c r="F636" s="270">
        <f>SUM(F637:F638)</f>
        <v>1.6376660700000001</v>
      </c>
      <c r="G636" s="53">
        <f>F636/E636</f>
        <v>0.95537526835301256</v>
      </c>
    </row>
    <row r="637" spans="2:11" x14ac:dyDescent="0.25">
      <c r="B637" s="239"/>
      <c r="C637" s="240" t="s">
        <v>540</v>
      </c>
      <c r="D637" s="271">
        <v>1.7596600000000002</v>
      </c>
      <c r="E637" s="272">
        <v>1.7141600000000001</v>
      </c>
      <c r="F637" s="272">
        <v>1.6376660700000001</v>
      </c>
      <c r="G637" s="487">
        <f>F637/E637</f>
        <v>0.95537526835301256</v>
      </c>
    </row>
    <row r="638" spans="2:11" x14ac:dyDescent="0.25">
      <c r="B638" s="239"/>
      <c r="C638" s="54" t="s">
        <v>541</v>
      </c>
      <c r="D638" s="271">
        <v>0</v>
      </c>
      <c r="E638" s="272">
        <v>0</v>
      </c>
      <c r="F638" s="272">
        <v>0</v>
      </c>
      <c r="G638" s="48">
        <v>0</v>
      </c>
    </row>
    <row r="639" spans="2:11" x14ac:dyDescent="0.25">
      <c r="B639" s="90"/>
      <c r="C639" s="236" t="s">
        <v>222</v>
      </c>
      <c r="D639" s="269">
        <f>SUM(D640:D641)</f>
        <v>4.15940289</v>
      </c>
      <c r="E639" s="270">
        <f>SUM(E640:E641)</f>
        <v>4.15940289</v>
      </c>
      <c r="F639" s="270">
        <f>SUM(F640:F641)</f>
        <v>4.15940289</v>
      </c>
      <c r="G639" s="53">
        <f>F639/E639</f>
        <v>1</v>
      </c>
    </row>
    <row r="640" spans="2:11" x14ac:dyDescent="0.25">
      <c r="B640" s="239"/>
      <c r="C640" s="240" t="s">
        <v>540</v>
      </c>
      <c r="D640" s="271">
        <v>0</v>
      </c>
      <c r="E640" s="272">
        <v>0</v>
      </c>
      <c r="F640" s="272">
        <v>0</v>
      </c>
      <c r="G640" s="48">
        <v>0</v>
      </c>
    </row>
    <row r="641" spans="2:11" ht="15.75" thickBot="1" x14ac:dyDescent="0.3">
      <c r="B641" s="14"/>
      <c r="C641" s="55" t="s">
        <v>541</v>
      </c>
      <c r="D641" s="273">
        <v>4.15940289</v>
      </c>
      <c r="E641" s="274">
        <v>4.15940289</v>
      </c>
      <c r="F641" s="274">
        <v>4.15940289</v>
      </c>
      <c r="G641" s="487">
        <f t="shared" ref="G641:G649" si="117">F641/E641</f>
        <v>1</v>
      </c>
      <c r="I641" s="637"/>
      <c r="J641" s="1"/>
      <c r="K641" s="1"/>
    </row>
    <row r="642" spans="2:11" x14ac:dyDescent="0.25">
      <c r="B642" s="193" t="s">
        <v>13</v>
      </c>
      <c r="C642" s="227" t="s">
        <v>14</v>
      </c>
      <c r="D642" s="481">
        <f>SUM(D643:D644)</f>
        <v>504.55395999999996</v>
      </c>
      <c r="E642" s="482">
        <f>SUM(E643:E644)</f>
        <v>496.67274926000005</v>
      </c>
      <c r="F642" s="483">
        <f>SUM(F643:F644)</f>
        <v>307.61536765</v>
      </c>
      <c r="G642" s="486">
        <f t="shared" si="117"/>
        <v>0.61935221553491837</v>
      </c>
    </row>
    <row r="643" spans="2:11" x14ac:dyDescent="0.25">
      <c r="B643" s="230"/>
      <c r="C643" s="231" t="s">
        <v>540</v>
      </c>
      <c r="D643" s="484">
        <f t="shared" ref="D643:F644" si="118">D646+D649</f>
        <v>230.36095999999998</v>
      </c>
      <c r="E643" s="485">
        <f t="shared" si="118"/>
        <v>362.83021052000004</v>
      </c>
      <c r="F643" s="485">
        <f t="shared" si="118"/>
        <v>173.83382890999999</v>
      </c>
      <c r="G643" s="234">
        <f t="shared" si="117"/>
        <v>0.47910516784383883</v>
      </c>
      <c r="I643" s="489"/>
      <c r="J643" s="489"/>
      <c r="K643" s="489"/>
    </row>
    <row r="644" spans="2:11" x14ac:dyDescent="0.25">
      <c r="B644" s="230"/>
      <c r="C644" s="231" t="s">
        <v>541</v>
      </c>
      <c r="D644" s="484">
        <f t="shared" si="118"/>
        <v>274.19299999999998</v>
      </c>
      <c r="E644" s="485">
        <f t="shared" si="118"/>
        <v>133.84253874000001</v>
      </c>
      <c r="F644" s="485">
        <f t="shared" si="118"/>
        <v>133.78153874</v>
      </c>
      <c r="G644" s="234">
        <f t="shared" si="117"/>
        <v>0.99954424056376801</v>
      </c>
      <c r="I644" s="488"/>
      <c r="J644" s="1"/>
      <c r="K644" s="1"/>
    </row>
    <row r="645" spans="2:11" x14ac:dyDescent="0.25">
      <c r="B645" s="235"/>
      <c r="C645" s="236" t="s">
        <v>135</v>
      </c>
      <c r="D645" s="269">
        <f>SUM(D646:D647)</f>
        <v>309.92678999999998</v>
      </c>
      <c r="E645" s="270">
        <f>SUM(E646:E647)</f>
        <v>298.59690892000003</v>
      </c>
      <c r="F645" s="270">
        <f>SUM(F646:F647)</f>
        <v>161.04683574000001</v>
      </c>
      <c r="G645" s="53">
        <f t="shared" si="117"/>
        <v>0.53934528767391765</v>
      </c>
      <c r="I645" s="489"/>
    </row>
    <row r="646" spans="2:11" x14ac:dyDescent="0.25">
      <c r="B646" s="239"/>
      <c r="C646" s="240" t="s">
        <v>540</v>
      </c>
      <c r="D646" s="271">
        <v>35.733789999999999</v>
      </c>
      <c r="E646" s="272">
        <v>164.75437018</v>
      </c>
      <c r="F646" s="272">
        <v>27.265296999999997</v>
      </c>
      <c r="G646" s="487">
        <f t="shared" si="117"/>
        <v>0.1654905843785005</v>
      </c>
      <c r="I646" s="489"/>
    </row>
    <row r="647" spans="2:11" x14ac:dyDescent="0.25">
      <c r="B647" s="239"/>
      <c r="C647" s="54" t="s">
        <v>541</v>
      </c>
      <c r="D647" s="271">
        <v>274.19299999999998</v>
      </c>
      <c r="E647" s="272">
        <v>133.84253874000001</v>
      </c>
      <c r="F647" s="272">
        <v>133.78153874</v>
      </c>
      <c r="G647" s="487">
        <f t="shared" si="117"/>
        <v>0.99954424056376801</v>
      </c>
    </row>
    <row r="648" spans="2:11" x14ac:dyDescent="0.25">
      <c r="B648" s="90"/>
      <c r="C648" s="236" t="s">
        <v>222</v>
      </c>
      <c r="D648" s="269">
        <f>SUM(D649:D650)</f>
        <v>194.62716999999998</v>
      </c>
      <c r="E648" s="270">
        <f>SUM(E649:E650)</f>
        <v>198.07584034000001</v>
      </c>
      <c r="F648" s="270">
        <f>SUM(F649:F650)</f>
        <v>146.56853190999999</v>
      </c>
      <c r="G648" s="53">
        <f t="shared" si="117"/>
        <v>0.7399616816387754</v>
      </c>
    </row>
    <row r="649" spans="2:11" x14ac:dyDescent="0.25">
      <c r="B649" s="239"/>
      <c r="C649" s="240" t="s">
        <v>540</v>
      </c>
      <c r="D649" s="271">
        <v>194.62716999999998</v>
      </c>
      <c r="E649" s="272">
        <v>198.07584034000001</v>
      </c>
      <c r="F649" s="272">
        <v>146.56853190999999</v>
      </c>
      <c r="G649" s="487">
        <f t="shared" si="117"/>
        <v>0.7399616816387754</v>
      </c>
    </row>
    <row r="650" spans="2:11" ht="15.75" thickBot="1" x14ac:dyDescent="0.3">
      <c r="B650" s="14"/>
      <c r="C650" s="55" t="s">
        <v>541</v>
      </c>
      <c r="D650" s="271">
        <v>0</v>
      </c>
      <c r="E650" s="272">
        <v>0</v>
      </c>
      <c r="F650" s="272">
        <v>0</v>
      </c>
      <c r="G650" s="48">
        <v>0</v>
      </c>
    </row>
    <row r="651" spans="2:11" x14ac:dyDescent="0.25">
      <c r="B651" s="193" t="s">
        <v>15</v>
      </c>
      <c r="C651" s="227" t="s">
        <v>298</v>
      </c>
      <c r="D651" s="481">
        <f>SUM(D652:D653)</f>
        <v>20.074809999999999</v>
      </c>
      <c r="E651" s="482">
        <f>SUM(E652:E653)</f>
        <v>59.510811109999999</v>
      </c>
      <c r="F651" s="483">
        <f>SUM(F652:F653)</f>
        <v>51.823070759999993</v>
      </c>
      <c r="G651" s="486">
        <f>F651/E651</f>
        <v>0.87081775215952006</v>
      </c>
    </row>
    <row r="652" spans="2:11" x14ac:dyDescent="0.25">
      <c r="B652" s="230"/>
      <c r="C652" s="231" t="s">
        <v>540</v>
      </c>
      <c r="D652" s="484">
        <f t="shared" ref="D652:F653" si="119">D655+D658</f>
        <v>19.15981</v>
      </c>
      <c r="E652" s="485">
        <f t="shared" si="119"/>
        <v>58.59581111</v>
      </c>
      <c r="F652" s="485">
        <f t="shared" si="119"/>
        <v>51.774818429999996</v>
      </c>
      <c r="G652" s="307">
        <f>F652/E652</f>
        <v>0.88359248637764942</v>
      </c>
    </row>
    <row r="653" spans="2:11" x14ac:dyDescent="0.25">
      <c r="B653" s="230"/>
      <c r="C653" s="231" t="s">
        <v>541</v>
      </c>
      <c r="D653" s="484">
        <f t="shared" si="119"/>
        <v>0.91500000000000004</v>
      </c>
      <c r="E653" s="485">
        <f t="shared" si="119"/>
        <v>0.91500000000000004</v>
      </c>
      <c r="F653" s="485">
        <f t="shared" si="119"/>
        <v>4.8252330000000003E-2</v>
      </c>
      <c r="G653" s="496">
        <v>0</v>
      </c>
    </row>
    <row r="654" spans="2:11" x14ac:dyDescent="0.25">
      <c r="B654" s="235"/>
      <c r="C654" s="236" t="s">
        <v>135</v>
      </c>
      <c r="D654" s="269">
        <f>SUM(D655:D656)</f>
        <v>12.698</v>
      </c>
      <c r="E654" s="490">
        <f>SUM(E655:E656)</f>
        <v>52.128</v>
      </c>
      <c r="F654" s="490">
        <f>SUM(F655:F656)</f>
        <v>46.489956999999997</v>
      </c>
      <c r="G654" s="309">
        <f>F654/E654</f>
        <v>0.89184233041743399</v>
      </c>
    </row>
    <row r="655" spans="2:11" x14ac:dyDescent="0.25">
      <c r="B655" s="239"/>
      <c r="C655" s="240" t="s">
        <v>540</v>
      </c>
      <c r="D655" s="271">
        <v>12.698</v>
      </c>
      <c r="E655" s="491">
        <v>52.128</v>
      </c>
      <c r="F655" s="491">
        <v>46.489956999999997</v>
      </c>
      <c r="G655" s="492">
        <f>F655/E655</f>
        <v>0.89184233041743399</v>
      </c>
    </row>
    <row r="656" spans="2:11" x14ac:dyDescent="0.25">
      <c r="B656" s="239"/>
      <c r="C656" s="54" t="s">
        <v>541</v>
      </c>
      <c r="D656" s="271">
        <v>0</v>
      </c>
      <c r="E656" s="491">
        <v>0</v>
      </c>
      <c r="F656" s="491">
        <v>0</v>
      </c>
      <c r="G656" s="310">
        <v>0</v>
      </c>
    </row>
    <row r="657" spans="2:11" x14ac:dyDescent="0.25">
      <c r="B657" s="90"/>
      <c r="C657" s="236" t="s">
        <v>222</v>
      </c>
      <c r="D657" s="269">
        <f>SUM(D658:D659)</f>
        <v>7.3768099999999999</v>
      </c>
      <c r="E657" s="490">
        <f>SUM(E658:E659)</f>
        <v>7.3828111099999996</v>
      </c>
      <c r="F657" s="490">
        <f>SUM(F658:F659)</f>
        <v>5.3331137600000007</v>
      </c>
      <c r="G657" s="309">
        <f>F657/E657</f>
        <v>0.72236898391946003</v>
      </c>
    </row>
    <row r="658" spans="2:11" x14ac:dyDescent="0.25">
      <c r="B658" s="239"/>
      <c r="C658" s="240" t="s">
        <v>540</v>
      </c>
      <c r="D658" s="271">
        <v>6.4618099999999998</v>
      </c>
      <c r="E658" s="491">
        <v>6.4678111099999995</v>
      </c>
      <c r="F658" s="491">
        <v>5.2848614300000003</v>
      </c>
      <c r="G658" s="492">
        <f>F658/E658</f>
        <v>0.81710200562737223</v>
      </c>
    </row>
    <row r="659" spans="2:11" ht="15.75" thickBot="1" x14ac:dyDescent="0.3">
      <c r="B659" s="14"/>
      <c r="C659" s="55" t="s">
        <v>541</v>
      </c>
      <c r="D659" s="494">
        <v>0.91500000000000004</v>
      </c>
      <c r="E659" s="274">
        <v>0.91500000000000004</v>
      </c>
      <c r="F659" s="274">
        <v>4.8252330000000003E-2</v>
      </c>
      <c r="G659" s="495">
        <v>0</v>
      </c>
    </row>
    <row r="660" spans="2:11" x14ac:dyDescent="0.25">
      <c r="B660" s="193" t="s">
        <v>30</v>
      </c>
      <c r="C660" s="227" t="s">
        <v>41</v>
      </c>
      <c r="D660" s="481">
        <f>SUM(D661:D662)</f>
        <v>5.0000000000000001E-3</v>
      </c>
      <c r="E660" s="482">
        <f>SUM(E661:E662)</f>
        <v>5.0000000000000001E-3</v>
      </c>
      <c r="F660" s="483">
        <f>SUM(F661:F662)</f>
        <v>2.5000000000000001E-3</v>
      </c>
      <c r="G660" s="486">
        <f>F660/E660</f>
        <v>0.5</v>
      </c>
    </row>
    <row r="661" spans="2:11" x14ac:dyDescent="0.25">
      <c r="B661" s="230"/>
      <c r="C661" s="231" t="s">
        <v>540</v>
      </c>
      <c r="D661" s="484">
        <f t="shared" ref="D661:F662" si="120">D664+D667</f>
        <v>0</v>
      </c>
      <c r="E661" s="485">
        <f t="shared" si="120"/>
        <v>0</v>
      </c>
      <c r="F661" s="485">
        <f t="shared" si="120"/>
        <v>0</v>
      </c>
      <c r="G661" s="496">
        <v>0</v>
      </c>
    </row>
    <row r="662" spans="2:11" x14ac:dyDescent="0.25">
      <c r="B662" s="230"/>
      <c r="C662" s="231" t="s">
        <v>541</v>
      </c>
      <c r="D662" s="484">
        <f t="shared" si="120"/>
        <v>5.0000000000000001E-3</v>
      </c>
      <c r="E662" s="485">
        <f t="shared" si="120"/>
        <v>5.0000000000000001E-3</v>
      </c>
      <c r="F662" s="485">
        <f t="shared" si="120"/>
        <v>2.5000000000000001E-3</v>
      </c>
      <c r="G662" s="307">
        <f>F662/E662</f>
        <v>0.5</v>
      </c>
    </row>
    <row r="663" spans="2:11" x14ac:dyDescent="0.25">
      <c r="B663" s="235"/>
      <c r="C663" s="236" t="s">
        <v>135</v>
      </c>
      <c r="D663" s="269">
        <f>SUM(D664:D665)</f>
        <v>5.0000000000000001E-3</v>
      </c>
      <c r="E663" s="490">
        <f>SUM(E664:E665)</f>
        <v>5.0000000000000001E-3</v>
      </c>
      <c r="F663" s="490">
        <f>SUM(F664:F665)</f>
        <v>2.5000000000000001E-3</v>
      </c>
      <c r="G663" s="309">
        <f>F663/E663</f>
        <v>0.5</v>
      </c>
    </row>
    <row r="664" spans="2:11" x14ac:dyDescent="0.25">
      <c r="B664" s="239"/>
      <c r="C664" s="240" t="s">
        <v>540</v>
      </c>
      <c r="D664" s="271">
        <v>0</v>
      </c>
      <c r="E664" s="491">
        <v>0</v>
      </c>
      <c r="F664" s="491">
        <v>0</v>
      </c>
      <c r="G664" s="310">
        <v>0</v>
      </c>
    </row>
    <row r="665" spans="2:11" x14ac:dyDescent="0.25">
      <c r="B665" s="239"/>
      <c r="C665" s="54" t="s">
        <v>541</v>
      </c>
      <c r="D665" s="271">
        <v>5.0000000000000001E-3</v>
      </c>
      <c r="E665" s="491">
        <v>5.0000000000000001E-3</v>
      </c>
      <c r="F665" s="491">
        <v>2.5000000000000001E-3</v>
      </c>
      <c r="G665" s="492">
        <f>F665/E665</f>
        <v>0.5</v>
      </c>
    </row>
    <row r="666" spans="2:11" x14ac:dyDescent="0.25">
      <c r="B666" s="90"/>
      <c r="C666" s="236" t="s">
        <v>222</v>
      </c>
      <c r="D666" s="269">
        <f>SUM(D667:D668)</f>
        <v>0</v>
      </c>
      <c r="E666" s="490">
        <f>SUM(E667:E668)</f>
        <v>0</v>
      </c>
      <c r="F666" s="490">
        <f>SUM(F667:F668)</f>
        <v>0</v>
      </c>
      <c r="G666" s="493">
        <v>0</v>
      </c>
    </row>
    <row r="667" spans="2:11" x14ac:dyDescent="0.25">
      <c r="B667" s="239"/>
      <c r="C667" s="240" t="s">
        <v>540</v>
      </c>
      <c r="D667" s="271">
        <v>0</v>
      </c>
      <c r="E667" s="491">
        <v>0</v>
      </c>
      <c r="F667" s="491">
        <v>0</v>
      </c>
      <c r="G667" s="310">
        <v>0</v>
      </c>
    </row>
    <row r="668" spans="2:11" ht="15.75" thickBot="1" x14ac:dyDescent="0.3">
      <c r="B668" s="14"/>
      <c r="C668" s="55" t="s">
        <v>541</v>
      </c>
      <c r="D668" s="494">
        <v>0</v>
      </c>
      <c r="E668" s="274">
        <v>0</v>
      </c>
      <c r="F668" s="274">
        <v>0</v>
      </c>
      <c r="G668" s="495">
        <v>0</v>
      </c>
    </row>
    <row r="669" spans="2:11" x14ac:dyDescent="0.25">
      <c r="B669" s="193" t="s">
        <v>73</v>
      </c>
      <c r="C669" s="227" t="s">
        <v>238</v>
      </c>
      <c r="D669" s="481">
        <f>SUM(D670:D671)</f>
        <v>31.074619999999999</v>
      </c>
      <c r="E669" s="482">
        <f>SUM(E670:E671)</f>
        <v>34.707148930000002</v>
      </c>
      <c r="F669" s="483">
        <f>SUM(F670:F671)</f>
        <v>25.079402930000004</v>
      </c>
      <c r="G669" s="486">
        <f t="shared" ref="G669:G676" si="121">F669/E669</f>
        <v>0.72260049307369034</v>
      </c>
    </row>
    <row r="670" spans="2:11" x14ac:dyDescent="0.25">
      <c r="B670" s="230"/>
      <c r="C670" s="231" t="s">
        <v>540</v>
      </c>
      <c r="D670" s="484">
        <f t="shared" ref="D670:F671" si="122">D673+D676</f>
        <v>29.42812</v>
      </c>
      <c r="E670" s="485">
        <f t="shared" si="122"/>
        <v>33.060648929999999</v>
      </c>
      <c r="F670" s="485">
        <f t="shared" si="122"/>
        <v>23.597532030000004</v>
      </c>
      <c r="G670" s="234">
        <f t="shared" si="121"/>
        <v>0.71376493788623296</v>
      </c>
      <c r="I670" s="488"/>
      <c r="J670" s="1"/>
      <c r="K670" s="1"/>
    </row>
    <row r="671" spans="2:11" x14ac:dyDescent="0.25">
      <c r="B671" s="230"/>
      <c r="C671" s="231" t="s">
        <v>541</v>
      </c>
      <c r="D671" s="484">
        <f t="shared" si="122"/>
        <v>1.6465000000000001</v>
      </c>
      <c r="E671" s="485">
        <f t="shared" si="122"/>
        <v>1.6465000000000001</v>
      </c>
      <c r="F671" s="485">
        <f t="shared" si="122"/>
        <v>1.4818709000000001</v>
      </c>
      <c r="G671" s="234">
        <f t="shared" si="121"/>
        <v>0.90001269359246894</v>
      </c>
      <c r="I671" s="489"/>
      <c r="J671" s="489"/>
      <c r="K671" s="489"/>
    </row>
    <row r="672" spans="2:11" x14ac:dyDescent="0.25">
      <c r="B672" s="235"/>
      <c r="C672" s="236" t="s">
        <v>135</v>
      </c>
      <c r="D672" s="269">
        <f>SUM(D673:D674)</f>
        <v>30.074619999999999</v>
      </c>
      <c r="E672" s="490">
        <f>SUM(E673:E674)</f>
        <v>33.707148930000002</v>
      </c>
      <c r="F672" s="490">
        <f>SUM(F673:F674)</f>
        <v>24.177163930000003</v>
      </c>
      <c r="G672" s="309">
        <f t="shared" si="121"/>
        <v>0.71727110412716832</v>
      </c>
      <c r="I672" s="488"/>
      <c r="J672" s="1"/>
      <c r="K672" s="1"/>
    </row>
    <row r="673" spans="2:9" x14ac:dyDescent="0.25">
      <c r="B673" s="239"/>
      <c r="C673" s="240" t="s">
        <v>540</v>
      </c>
      <c r="D673" s="271">
        <v>28.42812</v>
      </c>
      <c r="E673" s="639">
        <v>32.060648929999999</v>
      </c>
      <c r="F673" s="272">
        <v>22.695293030000002</v>
      </c>
      <c r="G673" s="492">
        <f t="shared" si="121"/>
        <v>0.70788626517049114</v>
      </c>
      <c r="I673" s="489"/>
    </row>
    <row r="674" spans="2:9" x14ac:dyDescent="0.25">
      <c r="B674" s="239"/>
      <c r="C674" s="54" t="s">
        <v>541</v>
      </c>
      <c r="D674" s="271">
        <v>1.6465000000000001</v>
      </c>
      <c r="E674" s="272">
        <v>1.6465000000000001</v>
      </c>
      <c r="F674" s="272">
        <v>1.4818709000000001</v>
      </c>
      <c r="G674" s="492">
        <f t="shared" si="121"/>
        <v>0.90001269359246894</v>
      </c>
      <c r="I674" s="489"/>
    </row>
    <row r="675" spans="2:9" x14ac:dyDescent="0.25">
      <c r="B675" s="90"/>
      <c r="C675" s="236" t="s">
        <v>222</v>
      </c>
      <c r="D675" s="269">
        <f>SUM(D676:D677)</f>
        <v>1</v>
      </c>
      <c r="E675" s="490">
        <f>SUM(E676:E677)</f>
        <v>1</v>
      </c>
      <c r="F675" s="490">
        <f>SUM(F676:F677)</f>
        <v>0.90223900000000001</v>
      </c>
      <c r="G675" s="309">
        <f t="shared" si="121"/>
        <v>0.90223900000000001</v>
      </c>
    </row>
    <row r="676" spans="2:9" x14ac:dyDescent="0.25">
      <c r="B676" s="239"/>
      <c r="C676" s="240" t="s">
        <v>540</v>
      </c>
      <c r="D676" s="271">
        <v>1</v>
      </c>
      <c r="E676" s="639">
        <v>1</v>
      </c>
      <c r="F676" s="272">
        <v>0.90223900000000001</v>
      </c>
      <c r="G676" s="492">
        <f t="shared" si="121"/>
        <v>0.90223900000000001</v>
      </c>
    </row>
    <row r="677" spans="2:9" ht="15.75" thickBot="1" x14ac:dyDescent="0.3">
      <c r="B677" s="14"/>
      <c r="C677" s="55" t="s">
        <v>541</v>
      </c>
      <c r="D677" s="271">
        <v>0</v>
      </c>
      <c r="E677" s="491">
        <v>0</v>
      </c>
      <c r="F677" s="491">
        <v>0</v>
      </c>
      <c r="G677" s="310">
        <v>0</v>
      </c>
    </row>
    <row r="678" spans="2:9" x14ac:dyDescent="0.25">
      <c r="B678" s="193" t="s">
        <v>74</v>
      </c>
      <c r="C678" s="227" t="s">
        <v>42</v>
      </c>
      <c r="D678" s="481">
        <f>SUM(D679:D680)</f>
        <v>5.1573099999999998</v>
      </c>
      <c r="E678" s="482">
        <f>SUM(E679:E680)</f>
        <v>5.01694</v>
      </c>
      <c r="F678" s="483">
        <f>SUM(F679:F680)</f>
        <v>5.01694</v>
      </c>
      <c r="G678" s="486">
        <f>F678/E678</f>
        <v>1</v>
      </c>
    </row>
    <row r="679" spans="2:9" x14ac:dyDescent="0.25">
      <c r="B679" s="230"/>
      <c r="C679" s="231" t="s">
        <v>540</v>
      </c>
      <c r="D679" s="484">
        <f t="shared" ref="D679:F680" si="123">D682+D685</f>
        <v>0</v>
      </c>
      <c r="E679" s="485">
        <f t="shared" si="123"/>
        <v>0</v>
      </c>
      <c r="F679" s="485">
        <f t="shared" si="123"/>
        <v>0</v>
      </c>
      <c r="G679" s="496">
        <v>0</v>
      </c>
    </row>
    <row r="680" spans="2:9" x14ac:dyDescent="0.25">
      <c r="B680" s="230"/>
      <c r="C680" s="231" t="s">
        <v>541</v>
      </c>
      <c r="D680" s="484">
        <f t="shared" si="123"/>
        <v>5.1573099999999998</v>
      </c>
      <c r="E680" s="485">
        <f t="shared" si="123"/>
        <v>5.01694</v>
      </c>
      <c r="F680" s="485">
        <f t="shared" si="123"/>
        <v>5.01694</v>
      </c>
      <c r="G680" s="234">
        <f>F680/E680</f>
        <v>1</v>
      </c>
    </row>
    <row r="681" spans="2:9" x14ac:dyDescent="0.25">
      <c r="B681" s="235"/>
      <c r="C681" s="236" t="s">
        <v>135</v>
      </c>
      <c r="D681" s="269">
        <f>SUM(D682:D683)</f>
        <v>5.1573099999999998</v>
      </c>
      <c r="E681" s="490">
        <f>SUM(E682:E683)</f>
        <v>5.01694</v>
      </c>
      <c r="F681" s="490">
        <f>SUM(F682:F683)</f>
        <v>5.01694</v>
      </c>
      <c r="G681" s="309">
        <f>F681/E681</f>
        <v>1</v>
      </c>
    </row>
    <row r="682" spans="2:9" x14ac:dyDescent="0.25">
      <c r="B682" s="239"/>
      <c r="C682" s="240" t="s">
        <v>540</v>
      </c>
      <c r="D682" s="271">
        <v>0</v>
      </c>
      <c r="E682" s="491">
        <v>0</v>
      </c>
      <c r="F682" s="491">
        <v>0</v>
      </c>
      <c r="G682" s="310">
        <v>0</v>
      </c>
    </row>
    <row r="683" spans="2:9" x14ac:dyDescent="0.25">
      <c r="B683" s="239"/>
      <c r="C683" s="54" t="s">
        <v>541</v>
      </c>
      <c r="D683" s="271">
        <v>5.1573099999999998</v>
      </c>
      <c r="E683" s="272">
        <v>5.01694</v>
      </c>
      <c r="F683" s="272">
        <v>5.01694</v>
      </c>
      <c r="G683" s="492">
        <f>F683/E683</f>
        <v>1</v>
      </c>
    </row>
    <row r="684" spans="2:9" x14ac:dyDescent="0.25">
      <c r="B684" s="90"/>
      <c r="C684" s="236" t="s">
        <v>222</v>
      </c>
      <c r="D684" s="269">
        <f>SUM(D685:D686)</f>
        <v>0</v>
      </c>
      <c r="E684" s="490">
        <f>SUM(E685:E686)</f>
        <v>0</v>
      </c>
      <c r="F684" s="490">
        <f>SUM(F685:F686)</f>
        <v>0</v>
      </c>
      <c r="G684" s="493">
        <v>0</v>
      </c>
    </row>
    <row r="685" spans="2:9" x14ac:dyDescent="0.25">
      <c r="B685" s="239"/>
      <c r="C685" s="240" t="s">
        <v>540</v>
      </c>
      <c r="D685" s="271">
        <v>0</v>
      </c>
      <c r="E685" s="491">
        <v>0</v>
      </c>
      <c r="F685" s="491">
        <v>0</v>
      </c>
      <c r="G685" s="310">
        <v>0</v>
      </c>
    </row>
    <row r="686" spans="2:9" ht="15.75" thickBot="1" x14ac:dyDescent="0.3">
      <c r="B686" s="14"/>
      <c r="C686" s="55" t="s">
        <v>541</v>
      </c>
      <c r="D686" s="271">
        <v>0</v>
      </c>
      <c r="E686" s="491">
        <v>0</v>
      </c>
      <c r="F686" s="491">
        <v>0</v>
      </c>
      <c r="G686" s="310">
        <v>0</v>
      </c>
    </row>
    <row r="687" spans="2:9" x14ac:dyDescent="0.25">
      <c r="B687" s="193" t="s">
        <v>31</v>
      </c>
      <c r="C687" s="227" t="s">
        <v>239</v>
      </c>
      <c r="D687" s="481">
        <f>SUM(D688:D689)</f>
        <v>105.52964</v>
      </c>
      <c r="E687" s="482">
        <f>SUM(E688:E689)</f>
        <v>140.52763999999999</v>
      </c>
      <c r="F687" s="483">
        <f>SUM(F688:F689)</f>
        <v>139.26329102</v>
      </c>
      <c r="G687" s="486">
        <f>F687/E687</f>
        <v>0.99100284484959689</v>
      </c>
    </row>
    <row r="688" spans="2:9" x14ac:dyDescent="0.25">
      <c r="B688" s="230"/>
      <c r="C688" s="231" t="s">
        <v>540</v>
      </c>
      <c r="D688" s="484">
        <f t="shared" ref="D688:F689" si="124">D691+D694</f>
        <v>0</v>
      </c>
      <c r="E688" s="485">
        <f t="shared" si="124"/>
        <v>0</v>
      </c>
      <c r="F688" s="485">
        <f t="shared" si="124"/>
        <v>0</v>
      </c>
      <c r="G688" s="496">
        <v>0</v>
      </c>
    </row>
    <row r="689" spans="2:9" x14ac:dyDescent="0.25">
      <c r="B689" s="230"/>
      <c r="C689" s="231" t="s">
        <v>541</v>
      </c>
      <c r="D689" s="484">
        <f t="shared" si="124"/>
        <v>105.52964</v>
      </c>
      <c r="E689" s="485">
        <f t="shared" si="124"/>
        <v>140.52763999999999</v>
      </c>
      <c r="F689" s="485">
        <f t="shared" si="124"/>
        <v>139.26329102</v>
      </c>
      <c r="G689" s="234">
        <f>F689/E689</f>
        <v>0.99100284484959689</v>
      </c>
    </row>
    <row r="690" spans="2:9" x14ac:dyDescent="0.25">
      <c r="B690" s="235"/>
      <c r="C690" s="236" t="s">
        <v>135</v>
      </c>
      <c r="D690" s="269">
        <f>SUM(D691:D692)</f>
        <v>0</v>
      </c>
      <c r="E690" s="490">
        <f>SUM(E691:E692)</f>
        <v>0</v>
      </c>
      <c r="F690" s="490">
        <f>SUM(F691:F692)</f>
        <v>0</v>
      </c>
      <c r="G690" s="493">
        <v>0</v>
      </c>
    </row>
    <row r="691" spans="2:9" x14ac:dyDescent="0.25">
      <c r="B691" s="239"/>
      <c r="C691" s="240" t="s">
        <v>540</v>
      </c>
      <c r="D691" s="271">
        <v>0</v>
      </c>
      <c r="E691" s="491">
        <v>0</v>
      </c>
      <c r="F691" s="491">
        <v>0</v>
      </c>
      <c r="G691" s="310">
        <v>0</v>
      </c>
    </row>
    <row r="692" spans="2:9" x14ac:dyDescent="0.25">
      <c r="B692" s="239"/>
      <c r="C692" s="54" t="s">
        <v>541</v>
      </c>
      <c r="D692" s="271">
        <v>0</v>
      </c>
      <c r="E692" s="491">
        <v>0</v>
      </c>
      <c r="F692" s="491">
        <v>0</v>
      </c>
      <c r="G692" s="310">
        <v>0</v>
      </c>
    </row>
    <row r="693" spans="2:9" x14ac:dyDescent="0.25">
      <c r="B693" s="90"/>
      <c r="C693" s="236" t="s">
        <v>222</v>
      </c>
      <c r="D693" s="269">
        <f>SUM(D694:D695)</f>
        <v>105.52964</v>
      </c>
      <c r="E693" s="490">
        <f>SUM(E694:E695)</f>
        <v>140.52763999999999</v>
      </c>
      <c r="F693" s="490">
        <f>SUM(F694:F695)</f>
        <v>139.26329102</v>
      </c>
      <c r="G693" s="309">
        <f>F693/E693</f>
        <v>0.99100284484959689</v>
      </c>
    </row>
    <row r="694" spans="2:9" x14ac:dyDescent="0.25">
      <c r="B694" s="239"/>
      <c r="C694" s="240" t="s">
        <v>540</v>
      </c>
      <c r="D694" s="271">
        <v>0</v>
      </c>
      <c r="E694" s="491">
        <v>0</v>
      </c>
      <c r="F694" s="491">
        <v>0</v>
      </c>
      <c r="G694" s="310">
        <v>0</v>
      </c>
    </row>
    <row r="695" spans="2:9" ht="15.75" thickBot="1" x14ac:dyDescent="0.3">
      <c r="B695" s="14"/>
      <c r="C695" s="55" t="s">
        <v>541</v>
      </c>
      <c r="D695" s="273">
        <v>105.52964</v>
      </c>
      <c r="E695" s="274">
        <v>140.52763999999999</v>
      </c>
      <c r="F695" s="274">
        <v>139.26329102</v>
      </c>
      <c r="G695" s="492">
        <f t="shared" ref="G695:G702" si="125">F695/E695</f>
        <v>0.99100284484959689</v>
      </c>
    </row>
    <row r="696" spans="2:9" x14ac:dyDescent="0.25">
      <c r="B696" s="193" t="s">
        <v>75</v>
      </c>
      <c r="C696" s="227" t="s">
        <v>44</v>
      </c>
      <c r="D696" s="481">
        <f>SUM(D697:D698)</f>
        <v>1893.4571853599996</v>
      </c>
      <c r="E696" s="482">
        <f>SUM(E697:E698)</f>
        <v>3424.1168287899995</v>
      </c>
      <c r="F696" s="483">
        <f>SUM(F697:F698)</f>
        <v>1465.09541696</v>
      </c>
      <c r="G696" s="486">
        <f t="shared" si="125"/>
        <v>0.42787541728759571</v>
      </c>
    </row>
    <row r="697" spans="2:9" x14ac:dyDescent="0.25">
      <c r="B697" s="230"/>
      <c r="C697" s="231" t="s">
        <v>540</v>
      </c>
      <c r="D697" s="484">
        <f t="shared" ref="D697:F698" si="126">D700+D703</f>
        <v>1683.1257599999997</v>
      </c>
      <c r="E697" s="485">
        <f t="shared" si="126"/>
        <v>3167.0827734299996</v>
      </c>
      <c r="F697" s="485">
        <f t="shared" si="126"/>
        <v>1286.50673538</v>
      </c>
      <c r="G697" s="234">
        <f t="shared" si="125"/>
        <v>0.40621190774458138</v>
      </c>
    </row>
    <row r="698" spans="2:9" x14ac:dyDescent="0.25">
      <c r="B698" s="230"/>
      <c r="C698" s="231" t="s">
        <v>541</v>
      </c>
      <c r="D698" s="484">
        <f t="shared" si="126"/>
        <v>210.33142536000003</v>
      </c>
      <c r="E698" s="485">
        <f t="shared" si="126"/>
        <v>257.03405536000002</v>
      </c>
      <c r="F698" s="485">
        <f t="shared" si="126"/>
        <v>178.58868158000001</v>
      </c>
      <c r="G698" s="234">
        <f t="shared" si="125"/>
        <v>0.69480552423246023</v>
      </c>
    </row>
    <row r="699" spans="2:9" x14ac:dyDescent="0.25">
      <c r="B699" s="235"/>
      <c r="C699" s="236" t="s">
        <v>135</v>
      </c>
      <c r="D699" s="269">
        <f>SUM(D700:D701)</f>
        <v>1884.5273053599997</v>
      </c>
      <c r="E699" s="490">
        <f>SUM(E700:E701)</f>
        <v>3415.1869487899999</v>
      </c>
      <c r="F699" s="490">
        <f>SUM(F700:F701)</f>
        <v>1460.6213499</v>
      </c>
      <c r="G699" s="309">
        <f t="shared" si="125"/>
        <v>0.42768415662208414</v>
      </c>
    </row>
    <row r="700" spans="2:9" x14ac:dyDescent="0.25">
      <c r="B700" s="239"/>
      <c r="C700" s="240" t="s">
        <v>540</v>
      </c>
      <c r="D700" s="271">
        <v>1683.1257599999997</v>
      </c>
      <c r="E700" s="272">
        <v>3167.0827734299996</v>
      </c>
      <c r="F700" s="272">
        <v>1286.50673538</v>
      </c>
      <c r="G700" s="492">
        <f t="shared" si="125"/>
        <v>0.40621190774458138</v>
      </c>
    </row>
    <row r="701" spans="2:9" x14ac:dyDescent="0.25">
      <c r="B701" s="239"/>
      <c r="C701" s="54" t="s">
        <v>541</v>
      </c>
      <c r="D701" s="271">
        <v>201.40154536000003</v>
      </c>
      <c r="E701" s="272">
        <v>248.10417536000003</v>
      </c>
      <c r="F701" s="272">
        <v>174.11461452</v>
      </c>
      <c r="G701" s="492">
        <f t="shared" si="125"/>
        <v>0.70178026737099075</v>
      </c>
      <c r="I701" s="1"/>
    </row>
    <row r="702" spans="2:9" x14ac:dyDescent="0.25">
      <c r="B702" s="90"/>
      <c r="C702" s="236" t="s">
        <v>222</v>
      </c>
      <c r="D702" s="269">
        <f>SUM(D703:D704)</f>
        <v>8.9298800000000007</v>
      </c>
      <c r="E702" s="490">
        <f>SUM(E703:E704)</f>
        <v>8.9298800000000007</v>
      </c>
      <c r="F702" s="490">
        <f>SUM(F703:F704)</f>
        <v>4.4740670599999994</v>
      </c>
      <c r="G702" s="309">
        <f t="shared" si="125"/>
        <v>0.50102208092381972</v>
      </c>
    </row>
    <row r="703" spans="2:9" x14ac:dyDescent="0.25">
      <c r="B703" s="239"/>
      <c r="C703" s="240" t="s">
        <v>540</v>
      </c>
      <c r="D703" s="271">
        <v>0</v>
      </c>
      <c r="E703" s="491">
        <v>0</v>
      </c>
      <c r="F703" s="491">
        <v>0</v>
      </c>
      <c r="G703" s="310">
        <v>0</v>
      </c>
    </row>
    <row r="704" spans="2:9" ht="15.75" thickBot="1" x14ac:dyDescent="0.3">
      <c r="B704" s="14"/>
      <c r="C704" s="55" t="s">
        <v>541</v>
      </c>
      <c r="D704" s="273">
        <v>8.9298800000000007</v>
      </c>
      <c r="E704" s="274">
        <v>8.9298800000000007</v>
      </c>
      <c r="F704" s="274">
        <v>4.4740670599999994</v>
      </c>
      <c r="G704" s="492">
        <f>F704/E704</f>
        <v>0.50102208092381972</v>
      </c>
    </row>
    <row r="705" spans="2:11" x14ac:dyDescent="0.25">
      <c r="B705" s="193" t="s">
        <v>33</v>
      </c>
      <c r="C705" s="227" t="s">
        <v>76</v>
      </c>
      <c r="D705" s="481">
        <f>SUM(D706:D707)</f>
        <v>34.634988659999998</v>
      </c>
      <c r="E705" s="482">
        <f>SUM(E706:E707)</f>
        <v>37.192331529999997</v>
      </c>
      <c r="F705" s="483">
        <f>SUM(F706:F707)</f>
        <v>25.750062900000003</v>
      </c>
      <c r="G705" s="486">
        <f>F705/E705</f>
        <v>0.69234871385327224</v>
      </c>
    </row>
    <row r="706" spans="2:11" x14ac:dyDescent="0.25">
      <c r="B706" s="230"/>
      <c r="C706" s="231" t="s">
        <v>540</v>
      </c>
      <c r="D706" s="484">
        <f t="shared" ref="D706:F707" si="127">D709+D712</f>
        <v>0</v>
      </c>
      <c r="E706" s="485">
        <f t="shared" si="127"/>
        <v>0</v>
      </c>
      <c r="F706" s="485">
        <f t="shared" si="127"/>
        <v>0</v>
      </c>
      <c r="G706" s="496">
        <v>0</v>
      </c>
      <c r="I706" s="1"/>
      <c r="J706" s="1"/>
      <c r="K706" s="1"/>
    </row>
    <row r="707" spans="2:11" x14ac:dyDescent="0.25">
      <c r="B707" s="230"/>
      <c r="C707" s="231" t="s">
        <v>541</v>
      </c>
      <c r="D707" s="484">
        <f t="shared" si="127"/>
        <v>34.634988659999998</v>
      </c>
      <c r="E707" s="485">
        <f t="shared" si="127"/>
        <v>37.192331529999997</v>
      </c>
      <c r="F707" s="485">
        <f t="shared" si="127"/>
        <v>25.750062900000003</v>
      </c>
      <c r="G707" s="234">
        <f>F707/E707</f>
        <v>0.69234871385327224</v>
      </c>
    </row>
    <row r="708" spans="2:11" x14ac:dyDescent="0.25">
      <c r="B708" s="235"/>
      <c r="C708" s="236" t="s">
        <v>135</v>
      </c>
      <c r="D708" s="269">
        <f>SUM(D709:D710)</f>
        <v>23.97702</v>
      </c>
      <c r="E708" s="490">
        <f>SUM(E709:E710)</f>
        <v>26.534362869999999</v>
      </c>
      <c r="F708" s="490">
        <f>SUM(F709:F710)</f>
        <v>15.364446610000002</v>
      </c>
      <c r="G708" s="309">
        <f>F708/E708</f>
        <v>0.57903959048405074</v>
      </c>
    </row>
    <row r="709" spans="2:11" x14ac:dyDescent="0.25">
      <c r="B709" s="239"/>
      <c r="C709" s="240" t="s">
        <v>540</v>
      </c>
      <c r="D709" s="271">
        <v>0</v>
      </c>
      <c r="E709" s="491">
        <v>0</v>
      </c>
      <c r="F709" s="491">
        <v>0</v>
      </c>
      <c r="G709" s="310">
        <v>0</v>
      </c>
    </row>
    <row r="710" spans="2:11" x14ac:dyDescent="0.25">
      <c r="B710" s="239"/>
      <c r="C710" s="54" t="s">
        <v>541</v>
      </c>
      <c r="D710" s="271">
        <v>23.97702</v>
      </c>
      <c r="E710" s="272">
        <v>26.534362869999999</v>
      </c>
      <c r="F710" s="272">
        <v>15.364446610000002</v>
      </c>
      <c r="G710" s="492">
        <f>F710/E710</f>
        <v>0.57903959048405074</v>
      </c>
    </row>
    <row r="711" spans="2:11" x14ac:dyDescent="0.25">
      <c r="B711" s="90"/>
      <c r="C711" s="236" t="s">
        <v>222</v>
      </c>
      <c r="D711" s="269">
        <f>SUM(D712:D713)</f>
        <v>10.65796866</v>
      </c>
      <c r="E711" s="490">
        <f>SUM(E712:E713)</f>
        <v>10.65796866</v>
      </c>
      <c r="F711" s="490">
        <f>SUM(F712:F713)</f>
        <v>10.38561629</v>
      </c>
      <c r="G711" s="309">
        <f>F711/E711</f>
        <v>0.97444612771079397</v>
      </c>
    </row>
    <row r="712" spans="2:11" x14ac:dyDescent="0.25">
      <c r="B712" s="239"/>
      <c r="C712" s="240" t="s">
        <v>540</v>
      </c>
      <c r="D712" s="271">
        <v>0</v>
      </c>
      <c r="E712" s="491">
        <v>0</v>
      </c>
      <c r="F712" s="491">
        <v>0</v>
      </c>
      <c r="G712" s="310">
        <v>0</v>
      </c>
    </row>
    <row r="713" spans="2:11" ht="15.75" thickBot="1" x14ac:dyDescent="0.3">
      <c r="B713" s="14"/>
      <c r="C713" s="55" t="s">
        <v>541</v>
      </c>
      <c r="D713" s="273">
        <v>10.65796866</v>
      </c>
      <c r="E713" s="274">
        <v>10.65796866</v>
      </c>
      <c r="F713" s="274">
        <v>10.38561629</v>
      </c>
      <c r="G713" s="492">
        <f>F713/E713</f>
        <v>0.97444612771079397</v>
      </c>
    </row>
    <row r="714" spans="2:11" x14ac:dyDescent="0.25">
      <c r="B714" s="193" t="s">
        <v>32</v>
      </c>
      <c r="C714" s="227" t="s">
        <v>240</v>
      </c>
      <c r="D714" s="481">
        <f>SUM(D715:D716)</f>
        <v>25.609501942000001</v>
      </c>
      <c r="E714" s="482">
        <f>SUM(E715:E716)</f>
        <v>50.744734940000001</v>
      </c>
      <c r="F714" s="483">
        <f>SUM(F715:F716)</f>
        <v>49.589898039999994</v>
      </c>
      <c r="G714" s="486">
        <f>F714/E714</f>
        <v>0.97724223209825667</v>
      </c>
    </row>
    <row r="715" spans="2:11" x14ac:dyDescent="0.25">
      <c r="B715" s="230"/>
      <c r="C715" s="231" t="s">
        <v>540</v>
      </c>
      <c r="D715" s="484">
        <f t="shared" ref="D715:F716" si="128">D718+D721</f>
        <v>0</v>
      </c>
      <c r="E715" s="485">
        <f t="shared" si="128"/>
        <v>0</v>
      </c>
      <c r="F715" s="485">
        <f t="shared" si="128"/>
        <v>0</v>
      </c>
      <c r="G715" s="496">
        <v>0</v>
      </c>
      <c r="I715" s="1"/>
      <c r="J715" s="1"/>
      <c r="K715" s="1"/>
    </row>
    <row r="716" spans="2:11" x14ac:dyDescent="0.25">
      <c r="B716" s="230"/>
      <c r="C716" s="231" t="s">
        <v>541</v>
      </c>
      <c r="D716" s="484">
        <f t="shared" si="128"/>
        <v>25.609501942000001</v>
      </c>
      <c r="E716" s="485">
        <f t="shared" si="128"/>
        <v>50.744734940000001</v>
      </c>
      <c r="F716" s="485">
        <f t="shared" si="128"/>
        <v>49.589898039999994</v>
      </c>
      <c r="G716" s="234">
        <f>F716/E716</f>
        <v>0.97724223209825667</v>
      </c>
    </row>
    <row r="717" spans="2:11" x14ac:dyDescent="0.25">
      <c r="B717" s="235"/>
      <c r="C717" s="236" t="s">
        <v>135</v>
      </c>
      <c r="D717" s="269">
        <f>SUM(D718:D719)</f>
        <v>11.52763485</v>
      </c>
      <c r="E717" s="490">
        <f>SUM(E718:E719)</f>
        <v>37.480608849999996</v>
      </c>
      <c r="F717" s="490">
        <f>SUM(F718:F719)</f>
        <v>36.927634849999997</v>
      </c>
      <c r="G717" s="309">
        <f>F717/E717</f>
        <v>0.98524639761821797</v>
      </c>
    </row>
    <row r="718" spans="2:11" x14ac:dyDescent="0.25">
      <c r="B718" s="239"/>
      <c r="C718" s="240" t="s">
        <v>540</v>
      </c>
      <c r="D718" s="271">
        <v>0</v>
      </c>
      <c r="E718" s="491">
        <v>0</v>
      </c>
      <c r="F718" s="491">
        <v>0</v>
      </c>
      <c r="G718" s="310">
        <v>0</v>
      </c>
    </row>
    <row r="719" spans="2:11" x14ac:dyDescent="0.25">
      <c r="B719" s="239"/>
      <c r="C719" s="54" t="s">
        <v>541</v>
      </c>
      <c r="D719" s="271">
        <v>11.52763485</v>
      </c>
      <c r="E719" s="272">
        <v>37.480608849999996</v>
      </c>
      <c r="F719" s="272">
        <v>36.927634849999997</v>
      </c>
      <c r="G719" s="492">
        <f>F719/E719</f>
        <v>0.98524639761821797</v>
      </c>
    </row>
    <row r="720" spans="2:11" x14ac:dyDescent="0.25">
      <c r="B720" s="90"/>
      <c r="C720" s="236" t="s">
        <v>222</v>
      </c>
      <c r="D720" s="269">
        <f>SUM(D721:D722)</f>
        <v>14.081867092000001</v>
      </c>
      <c r="E720" s="490">
        <f>SUM(E721:E722)</f>
        <v>13.264126090000001</v>
      </c>
      <c r="F720" s="490">
        <f>SUM(F721:F722)</f>
        <v>12.662263189999999</v>
      </c>
      <c r="G720" s="309">
        <f>F720/E720</f>
        <v>0.95462476035614929</v>
      </c>
    </row>
    <row r="721" spans="2:9" x14ac:dyDescent="0.25">
      <c r="B721" s="239"/>
      <c r="C721" s="240" t="s">
        <v>540</v>
      </c>
      <c r="D721" s="271">
        <v>0</v>
      </c>
      <c r="E721" s="491">
        <v>0</v>
      </c>
      <c r="F721" s="491">
        <v>0</v>
      </c>
      <c r="G721" s="310">
        <v>0</v>
      </c>
    </row>
    <row r="722" spans="2:9" ht="15.75" thickBot="1" x14ac:dyDescent="0.3">
      <c r="B722" s="14"/>
      <c r="C722" s="55" t="s">
        <v>541</v>
      </c>
      <c r="D722" s="640">
        <v>14.081867092000001</v>
      </c>
      <c r="E722" s="641">
        <v>13.264126090000001</v>
      </c>
      <c r="F722" s="641">
        <v>12.662263189999999</v>
      </c>
      <c r="G722" s="492">
        <f>F722/E722</f>
        <v>0.95462476035614929</v>
      </c>
    </row>
    <row r="723" spans="2:9" x14ac:dyDescent="0.25">
      <c r="B723" s="193" t="s">
        <v>34</v>
      </c>
      <c r="C723" s="227" t="s">
        <v>45</v>
      </c>
      <c r="D723" s="481">
        <f>SUM(D724:D725)</f>
        <v>2.2050200000000002</v>
      </c>
      <c r="E723" s="482">
        <f>SUM(E724:E725)</f>
        <v>5.6734550000000006</v>
      </c>
      <c r="F723" s="483">
        <f>SUM(F724:F725)</f>
        <v>4.7421992499999996</v>
      </c>
      <c r="G723" s="486">
        <f>F723/E723</f>
        <v>0.83585738319947878</v>
      </c>
    </row>
    <row r="724" spans="2:9" x14ac:dyDescent="0.25">
      <c r="B724" s="230"/>
      <c r="C724" s="231" t="s">
        <v>540</v>
      </c>
      <c r="D724" s="484">
        <f t="shared" ref="D724:F725" si="129">D727+D730</f>
        <v>0</v>
      </c>
      <c r="E724" s="485">
        <f t="shared" si="129"/>
        <v>0</v>
      </c>
      <c r="F724" s="485">
        <f t="shared" si="129"/>
        <v>0</v>
      </c>
      <c r="G724" s="496">
        <v>0</v>
      </c>
    </row>
    <row r="725" spans="2:9" x14ac:dyDescent="0.25">
      <c r="B725" s="230"/>
      <c r="C725" s="231" t="s">
        <v>541</v>
      </c>
      <c r="D725" s="484">
        <f t="shared" si="129"/>
        <v>2.2050200000000002</v>
      </c>
      <c r="E725" s="485">
        <f t="shared" si="129"/>
        <v>5.6734550000000006</v>
      </c>
      <c r="F725" s="485">
        <f t="shared" si="129"/>
        <v>4.7421992499999996</v>
      </c>
      <c r="G725" s="234">
        <f>F725/E725</f>
        <v>0.83585738319947878</v>
      </c>
    </row>
    <row r="726" spans="2:9" x14ac:dyDescent="0.25">
      <c r="B726" s="235"/>
      <c r="C726" s="236" t="s">
        <v>135</v>
      </c>
      <c r="D726" s="269">
        <f>SUM(D727:D728)</f>
        <v>0.42599999999999999</v>
      </c>
      <c r="E726" s="490">
        <f>SUM(E727:E728)</f>
        <v>0.42599999999999999</v>
      </c>
      <c r="F726" s="490">
        <f>SUM(F727:F728)</f>
        <v>0</v>
      </c>
      <c r="G726" s="309">
        <f>F726/E726</f>
        <v>0</v>
      </c>
    </row>
    <row r="727" spans="2:9" x14ac:dyDescent="0.25">
      <c r="B727" s="239"/>
      <c r="C727" s="240" t="s">
        <v>540</v>
      </c>
      <c r="D727" s="271">
        <v>0</v>
      </c>
      <c r="E727" s="491">
        <v>0</v>
      </c>
      <c r="F727" s="491">
        <v>0</v>
      </c>
      <c r="G727" s="310">
        <v>0</v>
      </c>
    </row>
    <row r="728" spans="2:9" x14ac:dyDescent="0.25">
      <c r="B728" s="239"/>
      <c r="C728" s="54" t="s">
        <v>541</v>
      </c>
      <c r="D728" s="271">
        <v>0.42599999999999999</v>
      </c>
      <c r="E728" s="272">
        <v>0.42599999999999999</v>
      </c>
      <c r="F728" s="272">
        <v>0</v>
      </c>
      <c r="G728" s="492">
        <f>F728/E728</f>
        <v>0</v>
      </c>
    </row>
    <row r="729" spans="2:9" x14ac:dyDescent="0.25">
      <c r="B729" s="90"/>
      <c r="C729" s="236" t="s">
        <v>222</v>
      </c>
      <c r="D729" s="269">
        <f>SUM(D730:D731)</f>
        <v>1.77902</v>
      </c>
      <c r="E729" s="490">
        <f>SUM(E730:E731)</f>
        <v>5.2474550000000004</v>
      </c>
      <c r="F729" s="490">
        <f>SUM(F730:F731)</f>
        <v>4.7421992499999996</v>
      </c>
      <c r="G729" s="309">
        <f>F729/E729</f>
        <v>0.90371413380391052</v>
      </c>
    </row>
    <row r="730" spans="2:9" x14ac:dyDescent="0.25">
      <c r="B730" s="239"/>
      <c r="C730" s="240" t="s">
        <v>540</v>
      </c>
      <c r="D730" s="271">
        <v>0</v>
      </c>
      <c r="E730" s="491">
        <v>0</v>
      </c>
      <c r="F730" s="491">
        <v>0</v>
      </c>
      <c r="G730" s="310">
        <v>0</v>
      </c>
    </row>
    <row r="731" spans="2:9" ht="15.75" thickBot="1" x14ac:dyDescent="0.3">
      <c r="B731" s="14"/>
      <c r="C731" s="55" t="s">
        <v>541</v>
      </c>
      <c r="D731" s="273">
        <v>1.77902</v>
      </c>
      <c r="E731" s="274">
        <v>5.2474550000000004</v>
      </c>
      <c r="F731" s="274">
        <v>4.7421992499999996</v>
      </c>
      <c r="G731" s="492">
        <f>F731/E731</f>
        <v>0.90371413380391052</v>
      </c>
    </row>
    <row r="732" spans="2:9" x14ac:dyDescent="0.25">
      <c r="B732" s="193" t="s">
        <v>80</v>
      </c>
      <c r="C732" s="227" t="s">
        <v>241</v>
      </c>
      <c r="D732" s="481">
        <f>SUM(D733:D734)</f>
        <v>17.04683</v>
      </c>
      <c r="E732" s="482">
        <f>SUM(E733:E734)</f>
        <v>17.12880058</v>
      </c>
      <c r="F732" s="483">
        <f>SUM(F733:F734)</f>
        <v>13.99858953</v>
      </c>
      <c r="G732" s="486">
        <f>F732/E732</f>
        <v>0.81725451029800011</v>
      </c>
    </row>
    <row r="733" spans="2:9" x14ac:dyDescent="0.25">
      <c r="B733" s="230"/>
      <c r="C733" s="231" t="s">
        <v>540</v>
      </c>
      <c r="D733" s="484">
        <f t="shared" ref="D733:F734" si="130">D736+D739</f>
        <v>17.04683</v>
      </c>
      <c r="E733" s="485">
        <f t="shared" si="130"/>
        <v>17.12880058</v>
      </c>
      <c r="F733" s="485">
        <f t="shared" si="130"/>
        <v>13.99858953</v>
      </c>
      <c r="G733" s="234">
        <f>F733/E733</f>
        <v>0.81725451029800011</v>
      </c>
      <c r="I733" s="1"/>
    </row>
    <row r="734" spans="2:9" x14ac:dyDescent="0.25">
      <c r="B734" s="230"/>
      <c r="C734" s="231" t="s">
        <v>541</v>
      </c>
      <c r="D734" s="484">
        <f t="shared" si="130"/>
        <v>0</v>
      </c>
      <c r="E734" s="485">
        <f t="shared" si="130"/>
        <v>0</v>
      </c>
      <c r="F734" s="485">
        <f t="shared" si="130"/>
        <v>0</v>
      </c>
      <c r="G734" s="496">
        <v>0</v>
      </c>
    </row>
    <row r="735" spans="2:9" x14ac:dyDescent="0.25">
      <c r="B735" s="235"/>
      <c r="C735" s="236" t="s">
        <v>135</v>
      </c>
      <c r="D735" s="269">
        <f>SUM(D736:D737)</f>
        <v>1.5648200000000001</v>
      </c>
      <c r="E735" s="490">
        <f>SUM(E736:E737)</f>
        <v>1.5648200000000001</v>
      </c>
      <c r="F735" s="490">
        <f>SUM(F736:F737)</f>
        <v>1.5485418999999998</v>
      </c>
      <c r="G735" s="309">
        <f>F735/E735</f>
        <v>0.98959746168888418</v>
      </c>
    </row>
    <row r="736" spans="2:9" x14ac:dyDescent="0.25">
      <c r="B736" s="239"/>
      <c r="C736" s="240" t="s">
        <v>540</v>
      </c>
      <c r="D736" s="271">
        <v>1.5648200000000001</v>
      </c>
      <c r="E736" s="272">
        <v>1.5648200000000001</v>
      </c>
      <c r="F736" s="272">
        <v>1.5485418999999998</v>
      </c>
      <c r="G736" s="492">
        <f>F736/E736</f>
        <v>0.98959746168888418</v>
      </c>
    </row>
    <row r="737" spans="2:14" x14ac:dyDescent="0.25">
      <c r="B737" s="239"/>
      <c r="C737" s="54" t="s">
        <v>541</v>
      </c>
      <c r="D737" s="271">
        <v>0</v>
      </c>
      <c r="E737" s="491">
        <v>0</v>
      </c>
      <c r="F737" s="491">
        <v>0</v>
      </c>
      <c r="G737" s="310">
        <v>0</v>
      </c>
    </row>
    <row r="738" spans="2:14" x14ac:dyDescent="0.25">
      <c r="B738" s="90"/>
      <c r="C738" s="236" t="s">
        <v>222</v>
      </c>
      <c r="D738" s="269">
        <f>SUM(D739:D740)</f>
        <v>15.482010000000001</v>
      </c>
      <c r="E738" s="490">
        <f>SUM(E739:E740)</f>
        <v>15.563980580000001</v>
      </c>
      <c r="F738" s="490">
        <f>SUM(F739:F740)</f>
        <v>12.45004763</v>
      </c>
      <c r="G738" s="309">
        <f>F738/E738</f>
        <v>0.79992695737480801</v>
      </c>
    </row>
    <row r="739" spans="2:14" x14ac:dyDescent="0.25">
      <c r="B739" s="239"/>
      <c r="C739" s="240" t="s">
        <v>540</v>
      </c>
      <c r="D739" s="271">
        <v>15.482010000000001</v>
      </c>
      <c r="E739" s="272">
        <v>15.563980580000001</v>
      </c>
      <c r="F739" s="272">
        <v>12.45004763</v>
      </c>
      <c r="G739" s="492">
        <f>F739/E739</f>
        <v>0.79992695737480801</v>
      </c>
    </row>
    <row r="740" spans="2:14" ht="15.75" thickBot="1" x14ac:dyDescent="0.3">
      <c r="B740" s="14"/>
      <c r="C740" s="55" t="s">
        <v>541</v>
      </c>
      <c r="D740" s="271">
        <v>0</v>
      </c>
      <c r="E740" s="491">
        <v>0</v>
      </c>
      <c r="F740" s="491">
        <v>0</v>
      </c>
      <c r="G740" s="310">
        <v>0</v>
      </c>
    </row>
    <row r="741" spans="2:14" x14ac:dyDescent="0.25">
      <c r="B741" s="193" t="s">
        <v>29</v>
      </c>
      <c r="C741" s="227" t="s">
        <v>242</v>
      </c>
      <c r="D741" s="481">
        <f>SUM(D742:D743)</f>
        <v>2.0097900000000002</v>
      </c>
      <c r="E741" s="482">
        <f>SUM(E742:E743)</f>
        <v>2.7448670000000002</v>
      </c>
      <c r="F741" s="483">
        <f>SUM(F742:F743)</f>
        <v>0.64486699999999997</v>
      </c>
      <c r="G741" s="486">
        <f>F741/E741</f>
        <v>0.23493560890199777</v>
      </c>
    </row>
    <row r="742" spans="2:14" x14ac:dyDescent="0.25">
      <c r="B742" s="230"/>
      <c r="C742" s="231" t="s">
        <v>540</v>
      </c>
      <c r="D742" s="484">
        <f t="shared" ref="D742:F743" si="131">D745+D748</f>
        <v>0</v>
      </c>
      <c r="E742" s="485">
        <f t="shared" si="131"/>
        <v>0</v>
      </c>
      <c r="F742" s="485">
        <f t="shared" si="131"/>
        <v>0</v>
      </c>
      <c r="G742" s="496">
        <v>0</v>
      </c>
    </row>
    <row r="743" spans="2:14" x14ac:dyDescent="0.25">
      <c r="B743" s="230"/>
      <c r="C743" s="231" t="s">
        <v>541</v>
      </c>
      <c r="D743" s="484">
        <f t="shared" si="131"/>
        <v>2.0097900000000002</v>
      </c>
      <c r="E743" s="485">
        <f t="shared" si="131"/>
        <v>2.7448670000000002</v>
      </c>
      <c r="F743" s="485">
        <f t="shared" si="131"/>
        <v>0.64486699999999997</v>
      </c>
      <c r="G743" s="234">
        <f>F743/E743</f>
        <v>0.23493560890199777</v>
      </c>
    </row>
    <row r="744" spans="2:14" x14ac:dyDescent="0.25">
      <c r="B744" s="235"/>
      <c r="C744" s="236" t="s">
        <v>135</v>
      </c>
      <c r="D744" s="269">
        <f>SUM(D745:D746)</f>
        <v>2.0097900000000002</v>
      </c>
      <c r="E744" s="490">
        <f>SUM(E745:E746)</f>
        <v>2.7448670000000002</v>
      </c>
      <c r="F744" s="490">
        <f>SUM(F745:F746)</f>
        <v>0.64486699999999997</v>
      </c>
      <c r="G744" s="309">
        <f>F744/E744</f>
        <v>0.23493560890199777</v>
      </c>
    </row>
    <row r="745" spans="2:14" x14ac:dyDescent="0.25">
      <c r="B745" s="239"/>
      <c r="C745" s="240" t="s">
        <v>540</v>
      </c>
      <c r="D745" s="271">
        <v>0</v>
      </c>
      <c r="E745" s="491">
        <v>0</v>
      </c>
      <c r="F745" s="491">
        <v>0</v>
      </c>
      <c r="G745" s="310">
        <v>0</v>
      </c>
      <c r="L745" s="174"/>
      <c r="M745" s="174"/>
      <c r="N745" s="174"/>
    </row>
    <row r="746" spans="2:14" x14ac:dyDescent="0.25">
      <c r="B746" s="239"/>
      <c r="C746" s="54" t="s">
        <v>541</v>
      </c>
      <c r="D746" s="271">
        <v>2.0097900000000002</v>
      </c>
      <c r="E746" s="272">
        <v>2.7448670000000002</v>
      </c>
      <c r="F746" s="272">
        <v>0.64486699999999997</v>
      </c>
      <c r="G746" s="492">
        <f>F746/E746</f>
        <v>0.23493560890199777</v>
      </c>
    </row>
    <row r="747" spans="2:14" x14ac:dyDescent="0.25">
      <c r="B747" s="90"/>
      <c r="C747" s="236" t="s">
        <v>222</v>
      </c>
      <c r="D747" s="269">
        <f>SUM(D748:D749)</f>
        <v>0</v>
      </c>
      <c r="E747" s="490">
        <f>SUM(E748:E749)</f>
        <v>0</v>
      </c>
      <c r="F747" s="490">
        <f>SUM(F748:F749)</f>
        <v>0</v>
      </c>
      <c r="G747" s="493">
        <v>0</v>
      </c>
    </row>
    <row r="748" spans="2:14" x14ac:dyDescent="0.25">
      <c r="B748" s="239"/>
      <c r="C748" s="240" t="s">
        <v>540</v>
      </c>
      <c r="D748" s="271">
        <v>0</v>
      </c>
      <c r="E748" s="491">
        <v>0</v>
      </c>
      <c r="F748" s="491">
        <v>0</v>
      </c>
      <c r="G748" s="310">
        <v>0</v>
      </c>
    </row>
    <row r="749" spans="2:14" ht="15.75" thickBot="1" x14ac:dyDescent="0.3">
      <c r="B749" s="14"/>
      <c r="C749" s="55" t="s">
        <v>541</v>
      </c>
      <c r="D749" s="271">
        <v>0</v>
      </c>
      <c r="E749" s="491">
        <v>0</v>
      </c>
      <c r="F749" s="491">
        <v>0</v>
      </c>
      <c r="G749" s="310">
        <v>0</v>
      </c>
    </row>
    <row r="750" spans="2:14" x14ac:dyDescent="0.25">
      <c r="B750" s="193" t="s">
        <v>82</v>
      </c>
      <c r="C750" s="227" t="s">
        <v>243</v>
      </c>
      <c r="D750" s="481">
        <f>SUM(D751:D752)</f>
        <v>3804.5801299999998</v>
      </c>
      <c r="E750" s="482">
        <f>SUM(E751:E752)</f>
        <v>3909.3910025199998</v>
      </c>
      <c r="F750" s="483">
        <f>SUM(F751:F752)</f>
        <v>2772.5014655</v>
      </c>
      <c r="G750" s="486">
        <f t="shared" ref="G750:G756" si="132">F750/E750</f>
        <v>0.70919011777354601</v>
      </c>
    </row>
    <row r="751" spans="2:14" x14ac:dyDescent="0.25">
      <c r="B751" s="230"/>
      <c r="C751" s="231" t="s">
        <v>540</v>
      </c>
      <c r="D751" s="484">
        <v>3717.8427299999998</v>
      </c>
      <c r="E751" s="485">
        <v>3821.95360252</v>
      </c>
      <c r="F751" s="485">
        <v>2772.4640654999998</v>
      </c>
      <c r="G751" s="234">
        <f t="shared" si="132"/>
        <v>0.72540495093189494</v>
      </c>
      <c r="I751" s="1"/>
      <c r="J751" s="1"/>
      <c r="K751" s="1"/>
    </row>
    <row r="752" spans="2:14" x14ac:dyDescent="0.25">
      <c r="B752" s="230"/>
      <c r="C752" s="231" t="s">
        <v>541</v>
      </c>
      <c r="D752" s="484">
        <f t="shared" ref="D752:F752" si="133">D755+D758</f>
        <v>86.737400000000008</v>
      </c>
      <c r="E752" s="485">
        <f t="shared" si="133"/>
        <v>87.437400000000011</v>
      </c>
      <c r="F752" s="485">
        <f t="shared" si="133"/>
        <v>3.7400000000000003E-2</v>
      </c>
      <c r="G752" s="234">
        <f t="shared" si="132"/>
        <v>4.2773458497164825E-4</v>
      </c>
    </row>
    <row r="753" spans="2:11" x14ac:dyDescent="0.25">
      <c r="B753" s="235"/>
      <c r="C753" s="236" t="s">
        <v>135</v>
      </c>
      <c r="D753" s="269">
        <f>SUM(D754:D755)</f>
        <v>3717.8427299999998</v>
      </c>
      <c r="E753" s="490">
        <f>SUM(E754:E755)</f>
        <v>3821.95360252</v>
      </c>
      <c r="F753" s="490">
        <f>SUM(F754:F755)</f>
        <v>2772.4640654999998</v>
      </c>
      <c r="G753" s="309">
        <f t="shared" si="132"/>
        <v>0.72540495093189494</v>
      </c>
    </row>
    <row r="754" spans="2:11" x14ac:dyDescent="0.25">
      <c r="B754" s="239"/>
      <c r="C754" s="240" t="s">
        <v>540</v>
      </c>
      <c r="D754" s="271">
        <v>3717.8427299999998</v>
      </c>
      <c r="E754" s="272">
        <v>3821.95360252</v>
      </c>
      <c r="F754" s="272">
        <v>2772.4640654999998</v>
      </c>
      <c r="G754" s="492">
        <f t="shared" si="132"/>
        <v>0.72540495093189494</v>
      </c>
      <c r="I754" s="1"/>
    </row>
    <row r="755" spans="2:11" x14ac:dyDescent="0.25">
      <c r="B755" s="239"/>
      <c r="C755" s="54" t="s">
        <v>541</v>
      </c>
      <c r="D755" s="271">
        <v>0</v>
      </c>
      <c r="E755" s="491">
        <v>0</v>
      </c>
      <c r="F755" s="491">
        <v>0</v>
      </c>
      <c r="G755" s="310">
        <v>0</v>
      </c>
    </row>
    <row r="756" spans="2:11" x14ac:dyDescent="0.25">
      <c r="B756" s="90"/>
      <c r="C756" s="236" t="s">
        <v>222</v>
      </c>
      <c r="D756" s="269">
        <f>SUM(D757:D758)</f>
        <v>86.737400000000008</v>
      </c>
      <c r="E756" s="490">
        <f>SUM(E757:E758)</f>
        <v>87.437400000000011</v>
      </c>
      <c r="F756" s="490">
        <f>SUM(F757:F758)</f>
        <v>3.7400000000000003E-2</v>
      </c>
      <c r="G756" s="309">
        <f t="shared" si="132"/>
        <v>4.2773458497164825E-4</v>
      </c>
    </row>
    <row r="757" spans="2:11" x14ac:dyDescent="0.25">
      <c r="B757" s="239"/>
      <c r="C757" s="240" t="s">
        <v>540</v>
      </c>
      <c r="D757" s="271">
        <v>0</v>
      </c>
      <c r="E757" s="491">
        <v>0</v>
      </c>
      <c r="F757" s="491">
        <v>0</v>
      </c>
      <c r="G757" s="310">
        <v>0</v>
      </c>
    </row>
    <row r="758" spans="2:11" ht="15.75" thickBot="1" x14ac:dyDescent="0.3">
      <c r="B758" s="14"/>
      <c r="C758" s="55" t="s">
        <v>541</v>
      </c>
      <c r="D758" s="273">
        <v>86.737400000000008</v>
      </c>
      <c r="E758" s="274">
        <v>87.437400000000011</v>
      </c>
      <c r="F758" s="274">
        <v>3.7400000000000003E-2</v>
      </c>
      <c r="G758" s="492">
        <f>F758/E758</f>
        <v>4.2773458497164825E-4</v>
      </c>
    </row>
    <row r="759" spans="2:11" x14ac:dyDescent="0.25">
      <c r="B759" s="193" t="s">
        <v>38</v>
      </c>
      <c r="C759" s="227" t="s">
        <v>244</v>
      </c>
      <c r="D759" s="481">
        <f>SUM(D760:D761)</f>
        <v>7338.4690699999992</v>
      </c>
      <c r="E759" s="482">
        <f>SUM(E760:E761)</f>
        <v>7437.3752483799999</v>
      </c>
      <c r="F759" s="483">
        <f>SUM(F760:F761)</f>
        <v>4389.7545585099997</v>
      </c>
      <c r="G759" s="486">
        <f>F759/E759</f>
        <v>0.59022900040792892</v>
      </c>
      <c r="I759" s="3"/>
      <c r="J759" s="3"/>
      <c r="K759" s="3"/>
    </row>
    <row r="760" spans="2:11" x14ac:dyDescent="0.25">
      <c r="B760" s="230"/>
      <c r="C760" s="231" t="s">
        <v>540</v>
      </c>
      <c r="D760" s="484">
        <f t="shared" ref="D760:F761" si="134">D763+D766</f>
        <v>7338.4690699999992</v>
      </c>
      <c r="E760" s="485">
        <f t="shared" si="134"/>
        <v>7437.3752483799999</v>
      </c>
      <c r="F760" s="485">
        <f t="shared" si="134"/>
        <v>4389.7545585099997</v>
      </c>
      <c r="G760" s="234">
        <f>F760/E760</f>
        <v>0.59022900040792892</v>
      </c>
      <c r="I760" s="3"/>
      <c r="J760" s="3"/>
      <c r="K760" s="3"/>
    </row>
    <row r="761" spans="2:11" x14ac:dyDescent="0.25">
      <c r="B761" s="230"/>
      <c r="C761" s="231" t="s">
        <v>541</v>
      </c>
      <c r="D761" s="484">
        <f t="shared" si="134"/>
        <v>0</v>
      </c>
      <c r="E761" s="485">
        <f t="shared" si="134"/>
        <v>0</v>
      </c>
      <c r="F761" s="485">
        <f t="shared" si="134"/>
        <v>0</v>
      </c>
      <c r="G761" s="496">
        <v>0</v>
      </c>
    </row>
    <row r="762" spans="2:11" x14ac:dyDescent="0.25">
      <c r="B762" s="235"/>
      <c r="C762" s="236" t="s">
        <v>135</v>
      </c>
      <c r="D762" s="269">
        <f>SUM(D763:D764)</f>
        <v>4232.4360100000004</v>
      </c>
      <c r="E762" s="490">
        <f>SUM(E763:E764)</f>
        <v>4149.95344501</v>
      </c>
      <c r="F762" s="490">
        <f>SUM(F763:F764)</f>
        <v>1840.31554624</v>
      </c>
      <c r="G762" s="309">
        <f>F762/E762</f>
        <v>0.44345450391807117</v>
      </c>
      <c r="I762" s="3"/>
      <c r="J762" s="3"/>
      <c r="K762" s="3"/>
    </row>
    <row r="763" spans="2:11" x14ac:dyDescent="0.25">
      <c r="B763" s="239"/>
      <c r="C763" s="240" t="s">
        <v>540</v>
      </c>
      <c r="D763" s="271">
        <v>4232.4360100000004</v>
      </c>
      <c r="E763" s="272">
        <v>4149.95344501</v>
      </c>
      <c r="F763" s="272">
        <v>1840.31554624</v>
      </c>
      <c r="G763" s="492">
        <f>F763/E763</f>
        <v>0.44345450391807117</v>
      </c>
      <c r="I763" s="3"/>
      <c r="J763" s="3"/>
      <c r="K763" s="3"/>
    </row>
    <row r="764" spans="2:11" x14ac:dyDescent="0.25">
      <c r="B764" s="239"/>
      <c r="C764" s="240" t="s">
        <v>541</v>
      </c>
      <c r="D764" s="271">
        <v>0</v>
      </c>
      <c r="E764" s="491">
        <v>0</v>
      </c>
      <c r="F764" s="491">
        <v>0</v>
      </c>
      <c r="G764" s="310">
        <v>0</v>
      </c>
      <c r="J764" s="1"/>
      <c r="K764" s="1"/>
    </row>
    <row r="765" spans="2:11" x14ac:dyDescent="0.25">
      <c r="B765" s="90"/>
      <c r="C765" s="236" t="s">
        <v>222</v>
      </c>
      <c r="D765" s="269">
        <f>SUM(D766:D767)</f>
        <v>3106.0330599999993</v>
      </c>
      <c r="E765" s="490">
        <f>SUM(E766:E767)</f>
        <v>3287.4218033699999</v>
      </c>
      <c r="F765" s="490">
        <f>SUM(F766:F767)</f>
        <v>2549.4390122700001</v>
      </c>
      <c r="G765" s="309">
        <f>F765/E765</f>
        <v>0.77551320297764059</v>
      </c>
      <c r="I765" s="531"/>
      <c r="J765" s="531"/>
      <c r="K765" s="531"/>
    </row>
    <row r="766" spans="2:11" x14ac:dyDescent="0.25">
      <c r="B766" s="239"/>
      <c r="C766" s="240" t="s">
        <v>540</v>
      </c>
      <c r="D766" s="271">
        <v>3106.0330599999993</v>
      </c>
      <c r="E766" s="272">
        <v>3287.4218033699999</v>
      </c>
      <c r="F766" s="639">
        <v>2549.4390122700001</v>
      </c>
      <c r="G766" s="492">
        <f>F766/E766</f>
        <v>0.77551320297764059</v>
      </c>
      <c r="I766" s="3"/>
      <c r="J766" s="3"/>
      <c r="K766" s="3"/>
    </row>
    <row r="767" spans="2:11" ht="15.75" thickBot="1" x14ac:dyDescent="0.3">
      <c r="B767" s="14"/>
      <c r="C767" s="55" t="s">
        <v>541</v>
      </c>
      <c r="D767" s="271">
        <v>0</v>
      </c>
      <c r="E767" s="491">
        <v>0</v>
      </c>
      <c r="F767" s="491">
        <v>0</v>
      </c>
      <c r="G767" s="310">
        <v>0</v>
      </c>
      <c r="I767" s="3"/>
      <c r="J767" s="3"/>
      <c r="K767" s="3"/>
    </row>
    <row r="768" spans="2:11" x14ac:dyDescent="0.25">
      <c r="B768" s="193" t="s">
        <v>245</v>
      </c>
      <c r="C768" s="227" t="s">
        <v>246</v>
      </c>
      <c r="D768" s="481">
        <f>SUM(D769:D770)</f>
        <v>140.06074000000001</v>
      </c>
      <c r="E768" s="482">
        <f>SUM(E769:E770)</f>
        <v>261.55074000000002</v>
      </c>
      <c r="F768" s="483">
        <f>SUM(F769:F770)</f>
        <v>138.8785474</v>
      </c>
      <c r="G768" s="486">
        <f>F768/E768</f>
        <v>0.53098128263754862</v>
      </c>
      <c r="I768" s="531"/>
      <c r="J768" s="531"/>
      <c r="K768" s="531"/>
    </row>
    <row r="769" spans="2:11" x14ac:dyDescent="0.25">
      <c r="B769" s="230"/>
      <c r="C769" s="231" t="s">
        <v>540</v>
      </c>
      <c r="D769" s="484">
        <f t="shared" ref="D769:F770" si="135">D772+D775</f>
        <v>0</v>
      </c>
      <c r="E769" s="485">
        <v>50</v>
      </c>
      <c r="F769" s="485">
        <f t="shared" si="135"/>
        <v>0</v>
      </c>
      <c r="G769" s="496">
        <v>0</v>
      </c>
      <c r="I769" s="531"/>
      <c r="J769" s="531"/>
      <c r="K769" s="531"/>
    </row>
    <row r="770" spans="2:11" x14ac:dyDescent="0.25">
      <c r="B770" s="230"/>
      <c r="C770" s="231" t="s">
        <v>541</v>
      </c>
      <c r="D770" s="484">
        <f t="shared" si="135"/>
        <v>140.06074000000001</v>
      </c>
      <c r="E770" s="485">
        <f t="shared" si="135"/>
        <v>211.55074000000002</v>
      </c>
      <c r="F770" s="485">
        <f t="shared" si="135"/>
        <v>138.8785474</v>
      </c>
      <c r="G770" s="234">
        <f>F770/E770</f>
        <v>0.65647866511835407</v>
      </c>
    </row>
    <row r="771" spans="2:11" x14ac:dyDescent="0.25">
      <c r="B771" s="235"/>
      <c r="C771" s="236" t="s">
        <v>135</v>
      </c>
      <c r="D771" s="269">
        <f>SUM(D772:D773)</f>
        <v>140.06074000000001</v>
      </c>
      <c r="E771" s="490">
        <f>SUM(E772:E773)</f>
        <v>261.55074000000002</v>
      </c>
      <c r="F771" s="490">
        <f>SUM(F772:F773)</f>
        <v>138.8785474</v>
      </c>
      <c r="G771" s="309">
        <f>F771/E771</f>
        <v>0.53098128263754862</v>
      </c>
      <c r="I771" s="531"/>
      <c r="J771" s="531"/>
      <c r="K771" s="531"/>
    </row>
    <row r="772" spans="2:11" x14ac:dyDescent="0.25">
      <c r="B772" s="239"/>
      <c r="C772" s="240" t="s">
        <v>540</v>
      </c>
      <c r="D772" s="271">
        <v>0</v>
      </c>
      <c r="E772" s="491">
        <v>50</v>
      </c>
      <c r="F772" s="491">
        <v>0</v>
      </c>
      <c r="G772" s="310">
        <v>0</v>
      </c>
    </row>
    <row r="773" spans="2:11" x14ac:dyDescent="0.25">
      <c r="B773" s="239"/>
      <c r="C773" s="240" t="s">
        <v>541</v>
      </c>
      <c r="D773" s="271">
        <v>140.06074000000001</v>
      </c>
      <c r="E773" s="272">
        <v>211.55074000000002</v>
      </c>
      <c r="F773" s="272">
        <v>138.8785474</v>
      </c>
      <c r="G773" s="492">
        <f>F773/E773</f>
        <v>0.65647866511835407</v>
      </c>
    </row>
    <row r="774" spans="2:11" x14ac:dyDescent="0.25">
      <c r="B774" s="90"/>
      <c r="C774" s="236" t="s">
        <v>222</v>
      </c>
      <c r="D774" s="269">
        <f>SUM(D775:D776)</f>
        <v>0</v>
      </c>
      <c r="E774" s="490">
        <f>SUM(E775:E776)</f>
        <v>0</v>
      </c>
      <c r="F774" s="490">
        <f>SUM(F775:F776)</f>
        <v>0</v>
      </c>
      <c r="G774" s="493">
        <v>0</v>
      </c>
    </row>
    <row r="775" spans="2:11" x14ac:dyDescent="0.25">
      <c r="B775" s="239"/>
      <c r="C775" s="240" t="s">
        <v>540</v>
      </c>
      <c r="D775" s="271">
        <v>0</v>
      </c>
      <c r="E775" s="491">
        <v>0</v>
      </c>
      <c r="F775" s="491">
        <v>0</v>
      </c>
      <c r="G775" s="310">
        <v>0</v>
      </c>
    </row>
    <row r="776" spans="2:11" ht="15.75" thickBot="1" x14ac:dyDescent="0.3">
      <c r="B776" s="14"/>
      <c r="C776" s="55" t="s">
        <v>541</v>
      </c>
      <c r="D776" s="271">
        <v>0</v>
      </c>
      <c r="E776" s="491">
        <v>0</v>
      </c>
      <c r="F776" s="491">
        <v>0</v>
      </c>
      <c r="G776" s="310">
        <v>0</v>
      </c>
    </row>
    <row r="777" spans="2:11" x14ac:dyDescent="0.25">
      <c r="B777" s="193" t="s">
        <v>247</v>
      </c>
      <c r="C777" s="227" t="s">
        <v>248</v>
      </c>
      <c r="D777" s="481">
        <f>SUM(D778:D779)</f>
        <v>0.70499999999999996</v>
      </c>
      <c r="E777" s="482">
        <f>SUM(E778:E779)</f>
        <v>0.70499999999999996</v>
      </c>
      <c r="F777" s="483">
        <f>SUM(F778:F779)</f>
        <v>0.70499999999999996</v>
      </c>
      <c r="G777" s="486">
        <f>F777/E777</f>
        <v>1</v>
      </c>
    </row>
    <row r="778" spans="2:11" x14ac:dyDescent="0.25">
      <c r="B778" s="230"/>
      <c r="C778" s="231" t="s">
        <v>540</v>
      </c>
      <c r="D778" s="484">
        <f t="shared" ref="D778:F779" si="136">D781+D784</f>
        <v>0</v>
      </c>
      <c r="E778" s="485">
        <f t="shared" si="136"/>
        <v>0</v>
      </c>
      <c r="F778" s="485">
        <f t="shared" si="136"/>
        <v>0</v>
      </c>
      <c r="G778" s="496">
        <v>0</v>
      </c>
    </row>
    <row r="779" spans="2:11" x14ac:dyDescent="0.25">
      <c r="B779" s="230"/>
      <c r="C779" s="231" t="s">
        <v>541</v>
      </c>
      <c r="D779" s="484">
        <f t="shared" si="136"/>
        <v>0.70499999999999996</v>
      </c>
      <c r="E779" s="485">
        <f t="shared" si="136"/>
        <v>0.70499999999999996</v>
      </c>
      <c r="F779" s="485">
        <f t="shared" si="136"/>
        <v>0.70499999999999996</v>
      </c>
      <c r="G779" s="234">
        <f>F779/E779</f>
        <v>1</v>
      </c>
    </row>
    <row r="780" spans="2:11" x14ac:dyDescent="0.25">
      <c r="B780" s="235"/>
      <c r="C780" s="236" t="s">
        <v>135</v>
      </c>
      <c r="D780" s="269">
        <f>SUM(D781:D782)</f>
        <v>5.0000000000000001E-3</v>
      </c>
      <c r="E780" s="490">
        <f>SUM(E781:E782)</f>
        <v>5.0000000000000001E-3</v>
      </c>
      <c r="F780" s="490">
        <f>SUM(F781:F782)</f>
        <v>5.0000000000000001E-3</v>
      </c>
      <c r="G780" s="309">
        <f>F780/E780</f>
        <v>1</v>
      </c>
    </row>
    <row r="781" spans="2:11" x14ac:dyDescent="0.25">
      <c r="B781" s="239"/>
      <c r="C781" s="240" t="s">
        <v>540</v>
      </c>
      <c r="D781" s="271">
        <v>0</v>
      </c>
      <c r="E781" s="491">
        <v>0</v>
      </c>
      <c r="F781" s="491">
        <v>0</v>
      </c>
      <c r="G781" s="310">
        <v>0</v>
      </c>
    </row>
    <row r="782" spans="2:11" x14ac:dyDescent="0.25">
      <c r="B782" s="239"/>
      <c r="C782" s="240" t="s">
        <v>541</v>
      </c>
      <c r="D782" s="271">
        <v>5.0000000000000001E-3</v>
      </c>
      <c r="E782" s="272">
        <v>5.0000000000000001E-3</v>
      </c>
      <c r="F782" s="272">
        <v>5.0000000000000001E-3</v>
      </c>
      <c r="G782" s="492">
        <f>F782/E782</f>
        <v>1</v>
      </c>
    </row>
    <row r="783" spans="2:11" x14ac:dyDescent="0.25">
      <c r="B783" s="90"/>
      <c r="C783" s="236" t="s">
        <v>222</v>
      </c>
      <c r="D783" s="269">
        <f>SUM(D784:D785)</f>
        <v>0.7</v>
      </c>
      <c r="E783" s="490">
        <f>SUM(E784:E785)</f>
        <v>0.7</v>
      </c>
      <c r="F783" s="490">
        <f>SUM(F784:F785)</f>
        <v>0.7</v>
      </c>
      <c r="G783" s="309">
        <f>F783/E783</f>
        <v>1</v>
      </c>
    </row>
    <row r="784" spans="2:11" x14ac:dyDescent="0.25">
      <c r="B784" s="239"/>
      <c r="C784" s="240" t="s">
        <v>540</v>
      </c>
      <c r="D784" s="271">
        <v>0</v>
      </c>
      <c r="E784" s="491">
        <v>0</v>
      </c>
      <c r="F784" s="491">
        <v>0</v>
      </c>
      <c r="G784" s="310">
        <v>0</v>
      </c>
    </row>
    <row r="785" spans="2:9" ht="15.75" thickBot="1" x14ac:dyDescent="0.3">
      <c r="B785" s="14"/>
      <c r="C785" s="55" t="s">
        <v>541</v>
      </c>
      <c r="D785" s="273">
        <v>0.7</v>
      </c>
      <c r="E785" s="274">
        <v>0.7</v>
      </c>
      <c r="F785" s="274">
        <v>0.7</v>
      </c>
      <c r="G785" s="492">
        <f>F785/E785</f>
        <v>1</v>
      </c>
    </row>
    <row r="786" spans="2:9" x14ac:dyDescent="0.25">
      <c r="B786" s="193" t="s">
        <v>249</v>
      </c>
      <c r="C786" s="227" t="s">
        <v>251</v>
      </c>
      <c r="D786" s="481">
        <f>SUM(D787:D788)</f>
        <v>1</v>
      </c>
      <c r="E786" s="482">
        <f>SUM(E787:E788)</f>
        <v>1</v>
      </c>
      <c r="F786" s="483">
        <f>SUM(F787:F788)</f>
        <v>0</v>
      </c>
      <c r="G786" s="486">
        <f>F786/E786</f>
        <v>0</v>
      </c>
    </row>
    <row r="787" spans="2:9" x14ac:dyDescent="0.25">
      <c r="B787" s="230"/>
      <c r="C787" s="231" t="s">
        <v>540</v>
      </c>
      <c r="D787" s="484">
        <f t="shared" ref="D787:F788" si="137">D790+D793</f>
        <v>0</v>
      </c>
      <c r="E787" s="485">
        <f t="shared" si="137"/>
        <v>0</v>
      </c>
      <c r="F787" s="485">
        <f t="shared" si="137"/>
        <v>0</v>
      </c>
      <c r="G787" s="496">
        <v>0</v>
      </c>
    </row>
    <row r="788" spans="2:9" x14ac:dyDescent="0.25">
      <c r="B788" s="230"/>
      <c r="C788" s="231" t="s">
        <v>541</v>
      </c>
      <c r="D788" s="484">
        <f t="shared" si="137"/>
        <v>1</v>
      </c>
      <c r="E788" s="485">
        <f t="shared" si="137"/>
        <v>1</v>
      </c>
      <c r="F788" s="485">
        <f t="shared" si="137"/>
        <v>0</v>
      </c>
      <c r="G788" s="234">
        <f>F788/E788</f>
        <v>0</v>
      </c>
    </row>
    <row r="789" spans="2:9" x14ac:dyDescent="0.25">
      <c r="B789" s="235"/>
      <c r="C789" s="236" t="s">
        <v>135</v>
      </c>
      <c r="D789" s="269">
        <f>SUM(D790:D791)</f>
        <v>1</v>
      </c>
      <c r="E789" s="490">
        <f>SUM(E790:E791)</f>
        <v>1</v>
      </c>
      <c r="F789" s="490">
        <f>SUM(F790:F791)</f>
        <v>0</v>
      </c>
      <c r="G789" s="309">
        <f>F789/E789</f>
        <v>0</v>
      </c>
    </row>
    <row r="790" spans="2:9" x14ac:dyDescent="0.25">
      <c r="B790" s="239"/>
      <c r="C790" s="240" t="s">
        <v>540</v>
      </c>
      <c r="D790" s="271">
        <v>0</v>
      </c>
      <c r="E790" s="491">
        <v>0</v>
      </c>
      <c r="F790" s="491">
        <v>0</v>
      </c>
      <c r="G790" s="310">
        <v>0</v>
      </c>
    </row>
    <row r="791" spans="2:9" x14ac:dyDescent="0.25">
      <c r="B791" s="239"/>
      <c r="C791" s="240" t="s">
        <v>541</v>
      </c>
      <c r="D791" s="271">
        <v>1</v>
      </c>
      <c r="E791" s="272">
        <v>1</v>
      </c>
      <c r="F791" s="272">
        <v>0</v>
      </c>
      <c r="G791" s="492">
        <f>F791/E791</f>
        <v>0</v>
      </c>
    </row>
    <row r="792" spans="2:9" x14ac:dyDescent="0.25">
      <c r="B792" s="90"/>
      <c r="C792" s="236" t="s">
        <v>222</v>
      </c>
      <c r="D792" s="269">
        <f>SUM(D793:D794)</f>
        <v>0</v>
      </c>
      <c r="E792" s="490">
        <f>SUM(E793:E794)</f>
        <v>0</v>
      </c>
      <c r="F792" s="490">
        <f>SUM(F793:F794)</f>
        <v>0</v>
      </c>
      <c r="G792" s="493">
        <v>0</v>
      </c>
    </row>
    <row r="793" spans="2:9" x14ac:dyDescent="0.25">
      <c r="B793" s="239"/>
      <c r="C793" s="240" t="s">
        <v>540</v>
      </c>
      <c r="D793" s="271">
        <v>0</v>
      </c>
      <c r="E793" s="491">
        <v>0</v>
      </c>
      <c r="F793" s="491">
        <v>0</v>
      </c>
      <c r="G793" s="310">
        <v>0</v>
      </c>
    </row>
    <row r="794" spans="2:9" ht="15.75" thickBot="1" x14ac:dyDescent="0.3">
      <c r="B794" s="14"/>
      <c r="C794" s="55" t="s">
        <v>541</v>
      </c>
      <c r="D794" s="271">
        <v>0</v>
      </c>
      <c r="E794" s="491">
        <v>0</v>
      </c>
      <c r="F794" s="491">
        <v>0</v>
      </c>
      <c r="G794" s="310">
        <v>0</v>
      </c>
    </row>
    <row r="795" spans="2:9" x14ac:dyDescent="0.25">
      <c r="B795" s="193" t="s">
        <v>250</v>
      </c>
      <c r="C795" s="227" t="s">
        <v>252</v>
      </c>
      <c r="D795" s="263">
        <f>SUM(D796:D798)</f>
        <v>273.09102622558839</v>
      </c>
      <c r="E795" s="264">
        <f>SUM(E796:E798)</f>
        <v>272.85412622000001</v>
      </c>
      <c r="F795" s="265">
        <f>SUM(F796:F798)</f>
        <v>241.55932624000002</v>
      </c>
      <c r="G795" s="486">
        <f t="shared" ref="G795:G800" si="138">F795/E795</f>
        <v>0.88530574775047655</v>
      </c>
    </row>
    <row r="796" spans="2:9" x14ac:dyDescent="0.25">
      <c r="B796" s="230"/>
      <c r="C796" s="231" t="s">
        <v>540</v>
      </c>
      <c r="D796" s="484">
        <f t="shared" ref="D796:F797" si="139">D800+D804</f>
        <v>261.19394</v>
      </c>
      <c r="E796" s="485">
        <f t="shared" si="139"/>
        <v>260.95704000000001</v>
      </c>
      <c r="F796" s="485">
        <f t="shared" si="139"/>
        <v>229.72724002000001</v>
      </c>
      <c r="G796" s="234">
        <f t="shared" si="138"/>
        <v>0.88032589586393228</v>
      </c>
    </row>
    <row r="797" spans="2:9" x14ac:dyDescent="0.25">
      <c r="B797" s="230"/>
      <c r="C797" s="231" t="s">
        <v>541</v>
      </c>
      <c r="D797" s="484">
        <f t="shared" si="139"/>
        <v>6.5000000000000002E-2</v>
      </c>
      <c r="E797" s="485">
        <f t="shared" si="139"/>
        <v>6.5000000000000002E-2</v>
      </c>
      <c r="F797" s="485">
        <f t="shared" si="139"/>
        <v>0</v>
      </c>
      <c r="G797" s="234">
        <f t="shared" si="138"/>
        <v>0</v>
      </c>
    </row>
    <row r="798" spans="2:9" x14ac:dyDescent="0.25">
      <c r="B798" s="230"/>
      <c r="C798" s="231" t="s">
        <v>542</v>
      </c>
      <c r="D798" s="266">
        <v>11.832086225588375</v>
      </c>
      <c r="E798" s="267">
        <v>11.832086220000001</v>
      </c>
      <c r="F798" s="268">
        <v>11.832086220000001</v>
      </c>
      <c r="G798" s="234">
        <f t="shared" si="138"/>
        <v>1</v>
      </c>
    </row>
    <row r="799" spans="2:9" x14ac:dyDescent="0.25">
      <c r="B799" s="235"/>
      <c r="C799" s="236" t="s">
        <v>135</v>
      </c>
      <c r="D799" s="269">
        <f>SUM(D800:D801)</f>
        <v>261.19394</v>
      </c>
      <c r="E799" s="490">
        <f>SUM(E800:E801)</f>
        <v>260.95704000000001</v>
      </c>
      <c r="F799" s="490">
        <f>SUM(F800:F801)</f>
        <v>229.72724002000001</v>
      </c>
      <c r="G799" s="309">
        <f t="shared" si="138"/>
        <v>0.88032589586393228</v>
      </c>
      <c r="I799" s="1"/>
    </row>
    <row r="800" spans="2:9" x14ac:dyDescent="0.25">
      <c r="B800" s="239"/>
      <c r="C800" s="240" t="s">
        <v>540</v>
      </c>
      <c r="D800" s="271">
        <v>261.19394</v>
      </c>
      <c r="E800" s="491">
        <v>260.95704000000001</v>
      </c>
      <c r="F800" s="491">
        <v>229.72724002000001</v>
      </c>
      <c r="G800" s="492">
        <f t="shared" si="138"/>
        <v>0.88032589586393228</v>
      </c>
    </row>
    <row r="801" spans="2:11" x14ac:dyDescent="0.25">
      <c r="B801" s="239"/>
      <c r="C801" s="240" t="s">
        <v>541</v>
      </c>
      <c r="D801" s="271">
        <v>0</v>
      </c>
      <c r="E801" s="491">
        <v>0</v>
      </c>
      <c r="F801" s="491">
        <v>0</v>
      </c>
      <c r="G801" s="310">
        <v>0</v>
      </c>
      <c r="I801" s="1"/>
    </row>
    <row r="802" spans="2:11" x14ac:dyDescent="0.25">
      <c r="B802" s="479"/>
      <c r="C802" s="480" t="s">
        <v>542</v>
      </c>
      <c r="D802" s="271">
        <v>11.832086225588375</v>
      </c>
      <c r="E802" s="491">
        <v>11.832086220000001</v>
      </c>
      <c r="F802" s="491">
        <v>11.832086220000001</v>
      </c>
      <c r="G802" s="492">
        <f>F802/E802</f>
        <v>1</v>
      </c>
    </row>
    <row r="803" spans="2:11" x14ac:dyDescent="0.25">
      <c r="B803" s="90"/>
      <c r="C803" s="236" t="s">
        <v>222</v>
      </c>
      <c r="D803" s="269">
        <f>SUM(D804:D805)</f>
        <v>6.5000000000000002E-2</v>
      </c>
      <c r="E803" s="490">
        <f>SUM(E804:E805)</f>
        <v>6.5000000000000002E-2</v>
      </c>
      <c r="F803" s="490">
        <f>SUM(F804:F805)</f>
        <v>0</v>
      </c>
      <c r="G803" s="309">
        <f>F803/E803</f>
        <v>0</v>
      </c>
    </row>
    <row r="804" spans="2:11" x14ac:dyDescent="0.25">
      <c r="B804" s="239"/>
      <c r="C804" s="240" t="s">
        <v>540</v>
      </c>
      <c r="D804" s="271">
        <v>0</v>
      </c>
      <c r="E804" s="491">
        <v>0</v>
      </c>
      <c r="F804" s="491">
        <v>0</v>
      </c>
      <c r="G804" s="310">
        <v>0</v>
      </c>
    </row>
    <row r="805" spans="2:11" ht="15.75" thickBot="1" x14ac:dyDescent="0.3">
      <c r="B805" s="14"/>
      <c r="C805" s="55" t="s">
        <v>541</v>
      </c>
      <c r="D805" s="494">
        <v>6.5000000000000002E-2</v>
      </c>
      <c r="E805" s="274">
        <v>6.5000000000000002E-2</v>
      </c>
      <c r="F805" s="274">
        <v>0</v>
      </c>
      <c r="G805" s="497">
        <f>F805/E805</f>
        <v>0</v>
      </c>
    </row>
    <row r="806" spans="2:11" x14ac:dyDescent="0.25">
      <c r="B806" t="s">
        <v>139</v>
      </c>
    </row>
    <row r="808" spans="2:11" ht="15.75" thickBot="1" x14ac:dyDescent="0.3">
      <c r="B808" s="5" t="s">
        <v>136</v>
      </c>
      <c r="D808" s="3"/>
      <c r="E808" s="3"/>
      <c r="F808" s="3"/>
      <c r="H808" s="3"/>
    </row>
    <row r="809" spans="2:11" ht="15.75" thickBot="1" x14ac:dyDescent="0.3">
      <c r="B809" s="892" t="s">
        <v>184</v>
      </c>
      <c r="C809" s="925"/>
      <c r="D809" s="928">
        <v>2021</v>
      </c>
      <c r="E809" s="929"/>
      <c r="F809" s="929"/>
      <c r="G809" s="930"/>
    </row>
    <row r="810" spans="2:11" ht="30" customHeight="1" x14ac:dyDescent="0.25">
      <c r="B810" s="901"/>
      <c r="C810" s="926"/>
      <c r="D810" s="931" t="s">
        <v>107</v>
      </c>
      <c r="E810" s="933" t="s">
        <v>108</v>
      </c>
      <c r="F810" s="935" t="s">
        <v>50</v>
      </c>
      <c r="G810" s="937" t="s">
        <v>148</v>
      </c>
    </row>
    <row r="811" spans="2:11" ht="15.75" thickBot="1" x14ac:dyDescent="0.3">
      <c r="B811" s="893"/>
      <c r="C811" s="927"/>
      <c r="D811" s="932"/>
      <c r="E811" s="934"/>
      <c r="F811" s="936"/>
      <c r="G811" s="938"/>
    </row>
    <row r="812" spans="2:11" x14ac:dyDescent="0.25">
      <c r="B812" s="193"/>
      <c r="C812" s="227" t="s">
        <v>225</v>
      </c>
      <c r="D812" s="481">
        <v>12842.542943187747</v>
      </c>
      <c r="E812" s="482">
        <v>13314.768056827748</v>
      </c>
      <c r="F812" s="483">
        <v>8293.581198177746</v>
      </c>
      <c r="G812" s="486">
        <f t="shared" ref="G812:G822" si="140">F812/E812</f>
        <v>0.62288589352668733</v>
      </c>
      <c r="H812" s="11"/>
    </row>
    <row r="813" spans="2:11" x14ac:dyDescent="0.25">
      <c r="B813" s="230"/>
      <c r="C813" s="231" t="s">
        <v>540</v>
      </c>
      <c r="D813" s="484">
        <v>12345.186740000001</v>
      </c>
      <c r="E813" s="485">
        <v>12759.09074245</v>
      </c>
      <c r="F813" s="485">
        <v>7776.9177655600006</v>
      </c>
      <c r="G813" s="307">
        <f t="shared" si="140"/>
        <v>0.60951974733480707</v>
      </c>
      <c r="H813" s="635"/>
      <c r="I813" s="638"/>
      <c r="J813" s="638"/>
      <c r="K813" s="638"/>
    </row>
    <row r="814" spans="2:11" x14ac:dyDescent="0.25">
      <c r="B814" s="230"/>
      <c r="C814" s="231" t="s">
        <v>541</v>
      </c>
      <c r="D814" s="266">
        <v>485.86410966999995</v>
      </c>
      <c r="E814" s="267">
        <v>544.18522085999996</v>
      </c>
      <c r="F814" s="268">
        <v>505.17133910000001</v>
      </c>
      <c r="G814" s="307">
        <f t="shared" si="140"/>
        <v>0.92830771534305068</v>
      </c>
      <c r="H814" s="636"/>
      <c r="I814" s="638"/>
      <c r="J814" s="638"/>
      <c r="K814" s="638"/>
    </row>
    <row r="815" spans="2:11" x14ac:dyDescent="0.25">
      <c r="B815" s="230"/>
      <c r="C815" s="231" t="s">
        <v>542</v>
      </c>
      <c r="D815" s="266">
        <v>11.49209351774698</v>
      </c>
      <c r="E815" s="267">
        <v>11.49209351774698</v>
      </c>
      <c r="F815" s="268">
        <v>11.49209351774698</v>
      </c>
      <c r="G815" s="307">
        <f t="shared" si="140"/>
        <v>1</v>
      </c>
      <c r="H815" s="11"/>
    </row>
    <row r="816" spans="2:11" x14ac:dyDescent="0.25">
      <c r="B816" s="235"/>
      <c r="C816" s="655" t="s">
        <v>135</v>
      </c>
      <c r="D816" s="269">
        <f>SUM(D817:D819)</f>
        <v>10119.211608737749</v>
      </c>
      <c r="E816" s="490">
        <f>SUM(E817:E819)</f>
        <v>10562.386348417749</v>
      </c>
      <c r="F816" s="490">
        <f>SUM(F817:F819)</f>
        <v>6015.3335190477474</v>
      </c>
      <c r="G816" s="309">
        <f t="shared" si="140"/>
        <v>0.56950515921516609</v>
      </c>
    </row>
    <row r="817" spans="2:11" x14ac:dyDescent="0.25">
      <c r="B817" s="479"/>
      <c r="C817" s="656" t="s">
        <v>540</v>
      </c>
      <c r="D817" s="421">
        <f t="shared" ref="D817:F818" si="141">D827+D836+D845+D854+D863+D872+D881+D890+D899+D908+D917+D926+D935+D944+D953+D962+D971+D980+D990</f>
        <v>9809.4453600000015</v>
      </c>
      <c r="E817" s="422">
        <f t="shared" si="141"/>
        <v>10194.209347610002</v>
      </c>
      <c r="F817" s="422">
        <f t="shared" si="141"/>
        <v>5647.5980871800002</v>
      </c>
      <c r="G817" s="492">
        <f t="shared" si="140"/>
        <v>0.55400059922293632</v>
      </c>
      <c r="H817" s="3"/>
    </row>
    <row r="818" spans="2:11" x14ac:dyDescent="0.25">
      <c r="B818" s="479"/>
      <c r="C818" s="480" t="s">
        <v>541</v>
      </c>
      <c r="D818" s="421">
        <f t="shared" si="141"/>
        <v>298.27415521999995</v>
      </c>
      <c r="E818" s="422">
        <f t="shared" si="141"/>
        <v>356.68490728999996</v>
      </c>
      <c r="F818" s="422">
        <f t="shared" si="141"/>
        <v>356.24333834999999</v>
      </c>
      <c r="G818" s="492">
        <f t="shared" si="140"/>
        <v>0.99876201955570565</v>
      </c>
      <c r="H818" s="3"/>
    </row>
    <row r="819" spans="2:11" x14ac:dyDescent="0.25">
      <c r="B819" s="479"/>
      <c r="C819" s="480" t="s">
        <v>542</v>
      </c>
      <c r="D819" s="421">
        <v>11.49209351774698</v>
      </c>
      <c r="E819" s="422">
        <v>11.49209351774698</v>
      </c>
      <c r="F819" s="422">
        <v>11.49209351774698</v>
      </c>
      <c r="G819" s="492">
        <f t="shared" si="140"/>
        <v>1</v>
      </c>
    </row>
    <row r="820" spans="2:11" x14ac:dyDescent="0.25">
      <c r="B820" s="657"/>
      <c r="C820" s="655" t="s">
        <v>222</v>
      </c>
      <c r="D820" s="269">
        <f>SUM(D821:D822)</f>
        <v>2723.3313344500002</v>
      </c>
      <c r="E820" s="490">
        <f>SUM(E821:E822)</f>
        <v>2752.3817084099996</v>
      </c>
      <c r="F820" s="490">
        <f>SUM(F821:F822)</f>
        <v>2278.2476791300014</v>
      </c>
      <c r="G820" s="309">
        <f>F820/E820</f>
        <v>0.82773681868642535</v>
      </c>
    </row>
    <row r="821" spans="2:11" x14ac:dyDescent="0.25">
      <c r="B821" s="479"/>
      <c r="C821" s="656" t="s">
        <v>540</v>
      </c>
      <c r="D821" s="421">
        <f>D830+D839+D848+D857+D866+D875+D884+D893+D902+D920+D929+D938+D947+D956+D965+D974+D983+D994</f>
        <v>2535.7413800000004</v>
      </c>
      <c r="E821" s="422">
        <f>E830+E839+E848+E857+E866+E875+E884+E893+E902+E920+E929+E938+E947+E956+E965+E974+E983+E994</f>
        <v>2564.8813948399998</v>
      </c>
      <c r="F821" s="422">
        <f>F830+F839+F848+F857+F866+F875+F884+F893+F902+F920+F929+F938+F947+F956+F965+F974+F983+F994</f>
        <v>2129.3196783800013</v>
      </c>
      <c r="G821" s="492">
        <f t="shared" si="140"/>
        <v>0.83018251162168477</v>
      </c>
    </row>
    <row r="822" spans="2:11" ht="15.75" thickBot="1" x14ac:dyDescent="0.3">
      <c r="B822" s="658"/>
      <c r="C822" s="659" t="s">
        <v>541</v>
      </c>
      <c r="D822" s="494">
        <f>D831+D840+D849+D858+D867+D876+D885+D894+D903+D912+D921+D930+D939+D948+D957+D966+D975+D984+D995</f>
        <v>187.58995444999999</v>
      </c>
      <c r="E822" s="274">
        <f>E831+E840+E849+E858+E867+E876+E885+E894+E903+E912+E921+E930+E939+E948+E957+E966+E975+E984+E995</f>
        <v>187.50031356999997</v>
      </c>
      <c r="F822" s="274">
        <f>F831+F840+F849+F858+F867+F876+F885+F894+F903+F912+F921+F930+F939+F948+F957+F966+F975+F984+F995</f>
        <v>148.92800075</v>
      </c>
      <c r="G822" s="492">
        <f t="shared" si="140"/>
        <v>0.79428134233173064</v>
      </c>
    </row>
    <row r="823" spans="2:11" x14ac:dyDescent="0.25">
      <c r="B823" s="193" t="s">
        <v>11</v>
      </c>
      <c r="C823" s="227" t="s">
        <v>255</v>
      </c>
      <c r="D823" s="481">
        <f>SUM(D824:D825)</f>
        <v>5.30966</v>
      </c>
      <c r="E823" s="482">
        <f>SUM(E824:E825)</f>
        <v>6.7543779999999991</v>
      </c>
      <c r="F823" s="483">
        <f>SUM(F824:F825)</f>
        <v>6.5826103799999993</v>
      </c>
      <c r="G823" s="486">
        <f>F823/E823</f>
        <v>0.97456943925850759</v>
      </c>
    </row>
    <row r="824" spans="2:11" x14ac:dyDescent="0.25">
      <c r="B824" s="230"/>
      <c r="C824" s="231" t="s">
        <v>540</v>
      </c>
      <c r="D824" s="484">
        <f t="shared" ref="D824:F825" si="142">D827+D830</f>
        <v>1.7596600000000002</v>
      </c>
      <c r="E824" s="485">
        <f t="shared" si="142"/>
        <v>1.947136</v>
      </c>
      <c r="F824" s="485">
        <f t="shared" si="142"/>
        <v>1.77536838</v>
      </c>
      <c r="G824" s="307">
        <f>F824/E824</f>
        <v>0.91178447730410206</v>
      </c>
    </row>
    <row r="825" spans="2:11" x14ac:dyDescent="0.25">
      <c r="B825" s="230"/>
      <c r="C825" s="231" t="s">
        <v>541</v>
      </c>
      <c r="D825" s="484">
        <f t="shared" si="142"/>
        <v>3.55</v>
      </c>
      <c r="E825" s="485">
        <f t="shared" si="142"/>
        <v>4.8072419999999996</v>
      </c>
      <c r="F825" s="485">
        <f t="shared" si="142"/>
        <v>4.8072419999999996</v>
      </c>
      <c r="G825" s="307">
        <f>F825/E825</f>
        <v>1</v>
      </c>
    </row>
    <row r="826" spans="2:11" x14ac:dyDescent="0.25">
      <c r="B826" s="235"/>
      <c r="C826" s="655" t="s">
        <v>135</v>
      </c>
      <c r="D826" s="269">
        <f>SUM(D827:D828)</f>
        <v>1.7596600000000002</v>
      </c>
      <c r="E826" s="490">
        <f>SUM(E827:E828)</f>
        <v>1.947136</v>
      </c>
      <c r="F826" s="490">
        <f>SUM(F827:F828)</f>
        <v>1.77536838</v>
      </c>
      <c r="G826" s="309">
        <f>F826/E826</f>
        <v>0.91178447730410206</v>
      </c>
    </row>
    <row r="827" spans="2:11" x14ac:dyDescent="0.25">
      <c r="B827" s="479"/>
      <c r="C827" s="656" t="s">
        <v>540</v>
      </c>
      <c r="D827" s="271">
        <v>1.7596600000000002</v>
      </c>
      <c r="E827" s="491">
        <v>1.947136</v>
      </c>
      <c r="F827" s="491">
        <v>1.77536838</v>
      </c>
      <c r="G827" s="492">
        <f>F827/E827</f>
        <v>0.91178447730410206</v>
      </c>
    </row>
    <row r="828" spans="2:11" x14ac:dyDescent="0.25">
      <c r="B828" s="479"/>
      <c r="C828" s="480" t="s">
        <v>541</v>
      </c>
      <c r="D828" s="271">
        <v>0</v>
      </c>
      <c r="E828" s="491">
        <v>0</v>
      </c>
      <c r="F828" s="491">
        <v>0</v>
      </c>
      <c r="G828" s="310">
        <v>0</v>
      </c>
    </row>
    <row r="829" spans="2:11" x14ac:dyDescent="0.25">
      <c r="B829" s="657"/>
      <c r="C829" s="655" t="s">
        <v>222</v>
      </c>
      <c r="D829" s="269">
        <f>SUM(D830:D831)</f>
        <v>3.55</v>
      </c>
      <c r="E829" s="490">
        <f>SUM(E830:E831)</f>
        <v>4.8072419999999996</v>
      </c>
      <c r="F829" s="490">
        <f>SUM(F830:F831)</f>
        <v>4.8072419999999996</v>
      </c>
      <c r="G829" s="309">
        <f>F829/E829</f>
        <v>1</v>
      </c>
    </row>
    <row r="830" spans="2:11" x14ac:dyDescent="0.25">
      <c r="B830" s="479"/>
      <c r="C830" s="656" t="s">
        <v>540</v>
      </c>
      <c r="D830" s="271">
        <v>0</v>
      </c>
      <c r="E830" s="491">
        <v>0</v>
      </c>
      <c r="F830" s="491">
        <v>0</v>
      </c>
      <c r="G830" s="310">
        <v>0</v>
      </c>
    </row>
    <row r="831" spans="2:11" ht="15.75" thickBot="1" x14ac:dyDescent="0.3">
      <c r="B831" s="658"/>
      <c r="C831" s="659" t="s">
        <v>541</v>
      </c>
      <c r="D831" s="494">
        <v>3.55</v>
      </c>
      <c r="E831" s="274">
        <v>4.8072419999999996</v>
      </c>
      <c r="F831" s="274">
        <v>4.8072419999999996</v>
      </c>
      <c r="G831" s="492">
        <f t="shared" ref="G831:G839" si="143">F831/E831</f>
        <v>1</v>
      </c>
      <c r="I831" s="637"/>
      <c r="J831" s="1"/>
      <c r="K831" s="1"/>
    </row>
    <row r="832" spans="2:11" x14ac:dyDescent="0.25">
      <c r="B832" s="193" t="s">
        <v>13</v>
      </c>
      <c r="C832" s="227" t="s">
        <v>14</v>
      </c>
      <c r="D832" s="481">
        <f>SUM(D833:D834)</f>
        <v>184.83306522000001</v>
      </c>
      <c r="E832" s="482">
        <f>SUM(E833:E834)</f>
        <v>199.33712029</v>
      </c>
      <c r="F832" s="483">
        <f>SUM(F833:F834)</f>
        <v>164.46372083999998</v>
      </c>
      <c r="G832" s="486">
        <f t="shared" si="143"/>
        <v>0.82505315919450706</v>
      </c>
    </row>
    <row r="833" spans="2:11" x14ac:dyDescent="0.25">
      <c r="B833" s="230"/>
      <c r="C833" s="231" t="s">
        <v>540</v>
      </c>
      <c r="D833" s="484">
        <f t="shared" ref="D833:F834" si="144">D836+D839</f>
        <v>184.59032000000002</v>
      </c>
      <c r="E833" s="485">
        <f t="shared" si="144"/>
        <v>177.73613936000001</v>
      </c>
      <c r="F833" s="485">
        <f t="shared" si="144"/>
        <v>142.87553990999999</v>
      </c>
      <c r="G833" s="307">
        <f t="shared" si="143"/>
        <v>0.80386318969497383</v>
      </c>
      <c r="I833" s="489"/>
    </row>
    <row r="834" spans="2:11" x14ac:dyDescent="0.25">
      <c r="B834" s="230"/>
      <c r="C834" s="231" t="s">
        <v>541</v>
      </c>
      <c r="D834" s="484">
        <f t="shared" si="144"/>
        <v>0.24274522000000001</v>
      </c>
      <c r="E834" s="485">
        <f t="shared" si="144"/>
        <v>21.600980929999999</v>
      </c>
      <c r="F834" s="485">
        <f t="shared" si="144"/>
        <v>21.58818093</v>
      </c>
      <c r="G834" s="307">
        <f t="shared" si="143"/>
        <v>0.99940743431784518</v>
      </c>
      <c r="I834" s="488"/>
      <c r="J834" s="1"/>
      <c r="K834" s="1"/>
    </row>
    <row r="835" spans="2:11" x14ac:dyDescent="0.25">
      <c r="B835" s="235"/>
      <c r="C835" s="655" t="s">
        <v>135</v>
      </c>
      <c r="D835" s="269">
        <f>SUM(D836:D837)</f>
        <v>30.683675220000001</v>
      </c>
      <c r="E835" s="490">
        <f>SUM(E836:E837)</f>
        <v>45.979673910000002</v>
      </c>
      <c r="F835" s="490">
        <f>SUM(F836:F837)</f>
        <v>45.469810889999998</v>
      </c>
      <c r="G835" s="309">
        <f t="shared" si="143"/>
        <v>0.98891112144470616</v>
      </c>
      <c r="I835" s="489"/>
    </row>
    <row r="836" spans="2:11" x14ac:dyDescent="0.25">
      <c r="B836" s="479"/>
      <c r="C836" s="656" t="s">
        <v>540</v>
      </c>
      <c r="D836" s="271">
        <v>30.440930000000002</v>
      </c>
      <c r="E836" s="491">
        <v>24.37869298</v>
      </c>
      <c r="F836" s="491">
        <v>23.881629959999998</v>
      </c>
      <c r="G836" s="492">
        <f t="shared" si="143"/>
        <v>0.9796107600843168</v>
      </c>
      <c r="I836" s="489"/>
    </row>
    <row r="837" spans="2:11" x14ac:dyDescent="0.25">
      <c r="B837" s="479"/>
      <c r="C837" s="480" t="s">
        <v>541</v>
      </c>
      <c r="D837" s="271">
        <v>0.24274522000000001</v>
      </c>
      <c r="E837" s="491">
        <v>21.600980929999999</v>
      </c>
      <c r="F837" s="491">
        <v>21.58818093</v>
      </c>
      <c r="G837" s="492">
        <f t="shared" si="143"/>
        <v>0.99940743431784518</v>
      </c>
    </row>
    <row r="838" spans="2:11" x14ac:dyDescent="0.25">
      <c r="B838" s="657"/>
      <c r="C838" s="655" t="s">
        <v>222</v>
      </c>
      <c r="D838" s="269">
        <f>SUM(D839:D840)</f>
        <v>154.14939000000001</v>
      </c>
      <c r="E838" s="490">
        <f>SUM(E839:E840)</f>
        <v>153.35744638</v>
      </c>
      <c r="F838" s="490">
        <f>SUM(F839:F840)</f>
        <v>118.99390995</v>
      </c>
      <c r="G838" s="309">
        <f t="shared" si="143"/>
        <v>0.77592521758055633</v>
      </c>
    </row>
    <row r="839" spans="2:11" x14ac:dyDescent="0.25">
      <c r="B839" s="479"/>
      <c r="C839" s="656" t="s">
        <v>540</v>
      </c>
      <c r="D839" s="271">
        <v>154.14939000000001</v>
      </c>
      <c r="E839" s="491">
        <v>153.35744638</v>
      </c>
      <c r="F839" s="491">
        <v>118.99390995</v>
      </c>
      <c r="G839" s="492">
        <f t="shared" si="143"/>
        <v>0.77592521758055633</v>
      </c>
    </row>
    <row r="840" spans="2:11" ht="15.75" thickBot="1" x14ac:dyDescent="0.3">
      <c r="B840" s="658"/>
      <c r="C840" s="659" t="s">
        <v>541</v>
      </c>
      <c r="D840" s="271">
        <v>0</v>
      </c>
      <c r="E840" s="491">
        <v>0</v>
      </c>
      <c r="F840" s="491">
        <v>0</v>
      </c>
      <c r="G840" s="310">
        <v>0</v>
      </c>
    </row>
    <row r="841" spans="2:11" x14ac:dyDescent="0.25">
      <c r="B841" s="193" t="s">
        <v>15</v>
      </c>
      <c r="C841" s="227" t="s">
        <v>37</v>
      </c>
      <c r="D841" s="481">
        <f>SUM(D842:D843)</f>
        <v>17.15146</v>
      </c>
      <c r="E841" s="482">
        <f>SUM(E842:E843)</f>
        <v>16.264998089999999</v>
      </c>
      <c r="F841" s="483">
        <f>SUM(F842:F843)</f>
        <v>10.562930380000001</v>
      </c>
      <c r="G841" s="486">
        <f>F841/E841</f>
        <v>0.64942709009564981</v>
      </c>
    </row>
    <row r="842" spans="2:11" x14ac:dyDescent="0.25">
      <c r="B842" s="230"/>
      <c r="C842" s="231" t="s">
        <v>540</v>
      </c>
      <c r="D842" s="484">
        <f t="shared" ref="D842:F843" si="145">D845+D848</f>
        <v>17.15146</v>
      </c>
      <c r="E842" s="485">
        <f t="shared" si="145"/>
        <v>16.264998089999999</v>
      </c>
      <c r="F842" s="485">
        <f t="shared" si="145"/>
        <v>10.562930380000001</v>
      </c>
      <c r="G842" s="307">
        <f>F842/E842</f>
        <v>0.64942709009564981</v>
      </c>
    </row>
    <row r="843" spans="2:11" x14ac:dyDescent="0.25">
      <c r="B843" s="230"/>
      <c r="C843" s="231" t="s">
        <v>541</v>
      </c>
      <c r="D843" s="484">
        <f t="shared" si="145"/>
        <v>0</v>
      </c>
      <c r="E843" s="485">
        <f t="shared" si="145"/>
        <v>0</v>
      </c>
      <c r="F843" s="485">
        <f t="shared" si="145"/>
        <v>0</v>
      </c>
      <c r="G843" s="496">
        <v>0</v>
      </c>
    </row>
    <row r="844" spans="2:11" x14ac:dyDescent="0.25">
      <c r="B844" s="235"/>
      <c r="C844" s="655" t="s">
        <v>135</v>
      </c>
      <c r="D844" s="269">
        <f>SUM(D845:D846)</f>
        <v>11.014419999999999</v>
      </c>
      <c r="E844" s="490">
        <f>SUM(E845:E846)</f>
        <v>10.12608</v>
      </c>
      <c r="F844" s="490">
        <f>SUM(F845:F846)</f>
        <v>5.3241663599999995</v>
      </c>
      <c r="G844" s="309">
        <f>F844/E844</f>
        <v>0.5257875071103526</v>
      </c>
    </row>
    <row r="845" spans="2:11" x14ac:dyDescent="0.25">
      <c r="B845" s="479"/>
      <c r="C845" s="656" t="s">
        <v>540</v>
      </c>
      <c r="D845" s="271">
        <v>11.014419999999999</v>
      </c>
      <c r="E845" s="491">
        <v>10.12608</v>
      </c>
      <c r="F845" s="491">
        <v>5.3241663599999995</v>
      </c>
      <c r="G845" s="492">
        <f>F845/E845</f>
        <v>0.5257875071103526</v>
      </c>
    </row>
    <row r="846" spans="2:11" x14ac:dyDescent="0.25">
      <c r="B846" s="479"/>
      <c r="C846" s="480" t="s">
        <v>541</v>
      </c>
      <c r="D846" s="271">
        <v>0</v>
      </c>
      <c r="E846" s="491">
        <v>0</v>
      </c>
      <c r="F846" s="491">
        <v>0</v>
      </c>
      <c r="G846" s="310">
        <v>0</v>
      </c>
    </row>
    <row r="847" spans="2:11" x14ac:dyDescent="0.25">
      <c r="B847" s="657"/>
      <c r="C847" s="655" t="s">
        <v>222</v>
      </c>
      <c r="D847" s="269">
        <f>SUM(D848:D849)</f>
        <v>6.1370400000000007</v>
      </c>
      <c r="E847" s="490">
        <f>SUM(E848:E849)</f>
        <v>6.1389180899999998</v>
      </c>
      <c r="F847" s="490">
        <f>SUM(F848:F849)</f>
        <v>5.2387640200000005</v>
      </c>
      <c r="G847" s="309">
        <f>F847/E847</f>
        <v>0.85336926526739187</v>
      </c>
    </row>
    <row r="848" spans="2:11" x14ac:dyDescent="0.25">
      <c r="B848" s="479"/>
      <c r="C848" s="656" t="s">
        <v>540</v>
      </c>
      <c r="D848" s="271">
        <v>6.1370400000000007</v>
      </c>
      <c r="E848" s="491">
        <v>6.1389180899999998</v>
      </c>
      <c r="F848" s="491">
        <v>5.2387640200000005</v>
      </c>
      <c r="G848" s="492">
        <f>F848/E848</f>
        <v>0.85336926526739187</v>
      </c>
    </row>
    <row r="849" spans="2:11" ht="15.75" thickBot="1" x14ac:dyDescent="0.3">
      <c r="B849" s="658"/>
      <c r="C849" s="659" t="s">
        <v>541</v>
      </c>
      <c r="D849" s="494">
        <v>0</v>
      </c>
      <c r="E849" s="274">
        <v>0</v>
      </c>
      <c r="F849" s="274">
        <v>0</v>
      </c>
      <c r="G849" s="495">
        <v>0</v>
      </c>
    </row>
    <row r="850" spans="2:11" x14ac:dyDescent="0.25">
      <c r="B850" s="193" t="s">
        <v>30</v>
      </c>
      <c r="C850" s="227" t="s">
        <v>41</v>
      </c>
      <c r="D850" s="481">
        <f>SUM(D851:D852)</f>
        <v>5.0000000000000001E-3</v>
      </c>
      <c r="E850" s="482">
        <f>SUM(E851:E852)</f>
        <v>5.0000000000000001E-3</v>
      </c>
      <c r="F850" s="483">
        <f>SUM(F851:F852)</f>
        <v>5.0000000000000001E-3</v>
      </c>
      <c r="G850" s="486">
        <f>F850/E850</f>
        <v>1</v>
      </c>
    </row>
    <row r="851" spans="2:11" x14ac:dyDescent="0.25">
      <c r="B851" s="230"/>
      <c r="C851" s="231" t="s">
        <v>540</v>
      </c>
      <c r="D851" s="484">
        <f t="shared" ref="D851:F852" si="146">D854+D857</f>
        <v>0</v>
      </c>
      <c r="E851" s="485">
        <f t="shared" si="146"/>
        <v>0</v>
      </c>
      <c r="F851" s="485">
        <f t="shared" si="146"/>
        <v>0</v>
      </c>
      <c r="G851" s="496">
        <v>0</v>
      </c>
    </row>
    <row r="852" spans="2:11" x14ac:dyDescent="0.25">
      <c r="B852" s="230"/>
      <c r="C852" s="231" t="s">
        <v>541</v>
      </c>
      <c r="D852" s="484">
        <f t="shared" si="146"/>
        <v>5.0000000000000001E-3</v>
      </c>
      <c r="E852" s="485">
        <f t="shared" si="146"/>
        <v>5.0000000000000001E-3</v>
      </c>
      <c r="F852" s="485">
        <f t="shared" si="146"/>
        <v>5.0000000000000001E-3</v>
      </c>
      <c r="G852" s="307">
        <f>F852/E852</f>
        <v>1</v>
      </c>
    </row>
    <row r="853" spans="2:11" x14ac:dyDescent="0.25">
      <c r="B853" s="235"/>
      <c r="C853" s="655" t="s">
        <v>135</v>
      </c>
      <c r="D853" s="269">
        <f>SUM(D854:D855)</f>
        <v>5.0000000000000001E-3</v>
      </c>
      <c r="E853" s="490">
        <f>SUM(E854:E855)</f>
        <v>5.0000000000000001E-3</v>
      </c>
      <c r="F853" s="490">
        <f>SUM(F854:F855)</f>
        <v>5.0000000000000001E-3</v>
      </c>
      <c r="G853" s="309">
        <f>F853/E853</f>
        <v>1</v>
      </c>
    </row>
    <row r="854" spans="2:11" x14ac:dyDescent="0.25">
      <c r="B854" s="479"/>
      <c r="C854" s="656" t="s">
        <v>540</v>
      </c>
      <c r="D854" s="271">
        <v>0</v>
      </c>
      <c r="E854" s="491">
        <v>0</v>
      </c>
      <c r="F854" s="491">
        <v>0</v>
      </c>
      <c r="G854" s="310">
        <v>0</v>
      </c>
    </row>
    <row r="855" spans="2:11" x14ac:dyDescent="0.25">
      <c r="B855" s="479"/>
      <c r="C855" s="480" t="s">
        <v>541</v>
      </c>
      <c r="D855" s="271">
        <v>5.0000000000000001E-3</v>
      </c>
      <c r="E855" s="491">
        <v>5.0000000000000001E-3</v>
      </c>
      <c r="F855" s="491">
        <v>5.0000000000000001E-3</v>
      </c>
      <c r="G855" s="492">
        <f>F855/E855</f>
        <v>1</v>
      </c>
    </row>
    <row r="856" spans="2:11" x14ac:dyDescent="0.25">
      <c r="B856" s="657"/>
      <c r="C856" s="655" t="s">
        <v>222</v>
      </c>
      <c r="D856" s="269">
        <f>SUM(D857:D858)</f>
        <v>0</v>
      </c>
      <c r="E856" s="490">
        <f>SUM(E857:E858)</f>
        <v>0</v>
      </c>
      <c r="F856" s="490">
        <f>SUM(F857:F858)</f>
        <v>0</v>
      </c>
      <c r="G856" s="493">
        <v>0</v>
      </c>
    </row>
    <row r="857" spans="2:11" x14ac:dyDescent="0.25">
      <c r="B857" s="479"/>
      <c r="C857" s="656" t="s">
        <v>540</v>
      </c>
      <c r="D857" s="271">
        <v>0</v>
      </c>
      <c r="E857" s="491">
        <v>0</v>
      </c>
      <c r="F857" s="491">
        <v>0</v>
      </c>
      <c r="G857" s="310">
        <v>0</v>
      </c>
    </row>
    <row r="858" spans="2:11" ht="15.75" thickBot="1" x14ac:dyDescent="0.3">
      <c r="B858" s="658"/>
      <c r="C858" s="659" t="s">
        <v>541</v>
      </c>
      <c r="D858" s="494">
        <v>0</v>
      </c>
      <c r="E858" s="274">
        <v>0</v>
      </c>
      <c r="F858" s="274">
        <v>0</v>
      </c>
      <c r="G858" s="495">
        <v>0</v>
      </c>
    </row>
    <row r="859" spans="2:11" x14ac:dyDescent="0.25">
      <c r="B859" s="193" t="s">
        <v>73</v>
      </c>
      <c r="C859" s="227" t="s">
        <v>238</v>
      </c>
      <c r="D859" s="481">
        <f>SUM(D860:D861)</f>
        <v>33.320369999999997</v>
      </c>
      <c r="E859" s="482">
        <f>SUM(E860:E861)</f>
        <v>33.307172660000006</v>
      </c>
      <c r="F859" s="483">
        <f>SUM(F860:F861)</f>
        <v>7.9190365500000004</v>
      </c>
      <c r="G859" s="486">
        <f t="shared" ref="G859:G866" si="147">F859/E859</f>
        <v>0.23775769354059603</v>
      </c>
    </row>
    <row r="860" spans="2:11" x14ac:dyDescent="0.25">
      <c r="B860" s="230"/>
      <c r="C860" s="231" t="s">
        <v>540</v>
      </c>
      <c r="D860" s="484">
        <f t="shared" ref="D860:F861" si="148">D863+D866</f>
        <v>31.98</v>
      </c>
      <c r="E860" s="485">
        <f t="shared" si="148"/>
        <v>31.966802660000003</v>
      </c>
      <c r="F860" s="485">
        <f t="shared" si="148"/>
        <v>6.6016882400000005</v>
      </c>
      <c r="G860" s="307">
        <f t="shared" si="147"/>
        <v>0.20651700172256138</v>
      </c>
      <c r="I860" s="488"/>
      <c r="J860" s="1"/>
      <c r="K860" s="1"/>
    </row>
    <row r="861" spans="2:11" x14ac:dyDescent="0.25">
      <c r="B861" s="230"/>
      <c r="C861" s="231" t="s">
        <v>541</v>
      </c>
      <c r="D861" s="484">
        <f t="shared" si="148"/>
        <v>1.3403700000000001</v>
      </c>
      <c r="E861" s="485">
        <f t="shared" si="148"/>
        <v>1.3403700000000001</v>
      </c>
      <c r="F861" s="485">
        <f t="shared" si="148"/>
        <v>1.3173483100000001</v>
      </c>
      <c r="G861" s="307">
        <f t="shared" si="147"/>
        <v>0.98282437685116797</v>
      </c>
      <c r="I861" s="489"/>
    </row>
    <row r="862" spans="2:11" x14ac:dyDescent="0.25">
      <c r="B862" s="235"/>
      <c r="C862" s="655" t="s">
        <v>135</v>
      </c>
      <c r="D862" s="269">
        <f>SUM(D863:D864)</f>
        <v>32.320369999999997</v>
      </c>
      <c r="E862" s="490">
        <f>SUM(E863:E864)</f>
        <v>32.278896970000005</v>
      </c>
      <c r="F862" s="490">
        <f>SUM(F863:F864)</f>
        <v>7.8602380900000002</v>
      </c>
      <c r="G862" s="309">
        <f t="shared" si="147"/>
        <v>0.24351012047609008</v>
      </c>
      <c r="I862" s="488"/>
      <c r="J862" s="1"/>
      <c r="K862" s="1"/>
    </row>
    <row r="863" spans="2:11" x14ac:dyDescent="0.25">
      <c r="B863" s="479"/>
      <c r="C863" s="656" t="s">
        <v>540</v>
      </c>
      <c r="D863" s="271">
        <v>30.98</v>
      </c>
      <c r="E863" s="660">
        <v>30.938526970000002</v>
      </c>
      <c r="F863" s="491">
        <v>6.5428897800000003</v>
      </c>
      <c r="G863" s="492">
        <f t="shared" si="147"/>
        <v>0.21148032633694583</v>
      </c>
      <c r="I863" s="489"/>
    </row>
    <row r="864" spans="2:11" x14ac:dyDescent="0.25">
      <c r="B864" s="479"/>
      <c r="C864" s="480" t="s">
        <v>541</v>
      </c>
      <c r="D864" s="271">
        <v>1.3403700000000001</v>
      </c>
      <c r="E864" s="491">
        <v>1.3403700000000001</v>
      </c>
      <c r="F864" s="491">
        <v>1.3173483100000001</v>
      </c>
      <c r="G864" s="492">
        <f t="shared" si="147"/>
        <v>0.98282437685116797</v>
      </c>
      <c r="I864" s="489"/>
    </row>
    <row r="865" spans="2:7" x14ac:dyDescent="0.25">
      <c r="B865" s="657"/>
      <c r="C865" s="655" t="s">
        <v>222</v>
      </c>
      <c r="D865" s="269">
        <f>SUM(D866:D867)</f>
        <v>1</v>
      </c>
      <c r="E865" s="490">
        <f>SUM(E866:E867)</f>
        <v>1.0282756900000001</v>
      </c>
      <c r="F865" s="490">
        <f>SUM(F866:F867)</f>
        <v>5.8798459999999997E-2</v>
      </c>
      <c r="G865" s="309">
        <f t="shared" si="147"/>
        <v>5.718161050758673E-2</v>
      </c>
    </row>
    <row r="866" spans="2:7" x14ac:dyDescent="0.25">
      <c r="B866" s="479"/>
      <c r="C866" s="656" t="s">
        <v>540</v>
      </c>
      <c r="D866" s="271">
        <v>1</v>
      </c>
      <c r="E866" s="660">
        <v>1.0282756900000001</v>
      </c>
      <c r="F866" s="491">
        <v>5.8798459999999997E-2</v>
      </c>
      <c r="G866" s="492">
        <f t="shared" si="147"/>
        <v>5.718161050758673E-2</v>
      </c>
    </row>
    <row r="867" spans="2:7" ht="15.75" thickBot="1" x14ac:dyDescent="0.3">
      <c r="B867" s="658"/>
      <c r="C867" s="659" t="s">
        <v>541</v>
      </c>
      <c r="D867" s="271">
        <v>0</v>
      </c>
      <c r="E867" s="491">
        <v>0</v>
      </c>
      <c r="F867" s="491">
        <v>0</v>
      </c>
      <c r="G867" s="310">
        <v>0</v>
      </c>
    </row>
    <row r="868" spans="2:7" x14ac:dyDescent="0.25">
      <c r="B868" s="193" t="s">
        <v>74</v>
      </c>
      <c r="C868" s="227" t="s">
        <v>42</v>
      </c>
      <c r="D868" s="481">
        <f>SUM(D869:D870)</f>
        <v>5.1752200000000004</v>
      </c>
      <c r="E868" s="482">
        <f>SUM(E869:E870)</f>
        <v>4.9147910000000001</v>
      </c>
      <c r="F868" s="483">
        <f>SUM(F869:F870)</f>
        <v>4.8322539999999998</v>
      </c>
      <c r="G868" s="486">
        <f>F868/E868</f>
        <v>0.98320640694589045</v>
      </c>
    </row>
    <row r="869" spans="2:7" x14ac:dyDescent="0.25">
      <c r="B869" s="230"/>
      <c r="C869" s="231" t="s">
        <v>540</v>
      </c>
      <c r="D869" s="484">
        <f t="shared" ref="D869:F870" si="149">D872+D875</f>
        <v>0</v>
      </c>
      <c r="E869" s="485">
        <f t="shared" si="149"/>
        <v>0</v>
      </c>
      <c r="F869" s="485">
        <f t="shared" si="149"/>
        <v>0</v>
      </c>
      <c r="G869" s="496">
        <v>0</v>
      </c>
    </row>
    <row r="870" spans="2:7" x14ac:dyDescent="0.25">
      <c r="B870" s="230"/>
      <c r="C870" s="231" t="s">
        <v>541</v>
      </c>
      <c r="D870" s="484">
        <f t="shared" si="149"/>
        <v>5.1752200000000004</v>
      </c>
      <c r="E870" s="485">
        <f t="shared" si="149"/>
        <v>4.9147910000000001</v>
      </c>
      <c r="F870" s="485">
        <f t="shared" si="149"/>
        <v>4.8322539999999998</v>
      </c>
      <c r="G870" s="307">
        <f>F870/E870</f>
        <v>0.98320640694589045</v>
      </c>
    </row>
    <row r="871" spans="2:7" x14ac:dyDescent="0.25">
      <c r="B871" s="235"/>
      <c r="C871" s="655" t="s">
        <v>135</v>
      </c>
      <c r="D871" s="269">
        <f>SUM(D872:D873)</f>
        <v>5.1752200000000004</v>
      </c>
      <c r="E871" s="490">
        <f>SUM(E872:E873)</f>
        <v>4.9147910000000001</v>
      </c>
      <c r="F871" s="490">
        <f>SUM(F872:F873)</f>
        <v>4.8322539999999998</v>
      </c>
      <c r="G871" s="309">
        <f>F871/E871</f>
        <v>0.98320640694589045</v>
      </c>
    </row>
    <row r="872" spans="2:7" x14ac:dyDescent="0.25">
      <c r="B872" s="479"/>
      <c r="C872" s="656" t="s">
        <v>540</v>
      </c>
      <c r="D872" s="271">
        <v>0</v>
      </c>
      <c r="E872" s="491">
        <v>0</v>
      </c>
      <c r="F872" s="491">
        <v>0</v>
      </c>
      <c r="G872" s="310">
        <v>0</v>
      </c>
    </row>
    <row r="873" spans="2:7" x14ac:dyDescent="0.25">
      <c r="B873" s="479"/>
      <c r="C873" s="480" t="s">
        <v>541</v>
      </c>
      <c r="D873" s="271">
        <v>5.1752200000000004</v>
      </c>
      <c r="E873" s="491">
        <v>4.9147910000000001</v>
      </c>
      <c r="F873" s="491">
        <v>4.8322539999999998</v>
      </c>
      <c r="G873" s="492">
        <f>F873/E873</f>
        <v>0.98320640694589045</v>
      </c>
    </row>
    <row r="874" spans="2:7" x14ac:dyDescent="0.25">
      <c r="B874" s="657"/>
      <c r="C874" s="655" t="s">
        <v>222</v>
      </c>
      <c r="D874" s="269">
        <f>SUM(D875:D876)</f>
        <v>0</v>
      </c>
      <c r="E874" s="490">
        <f>SUM(E875:E876)</f>
        <v>0</v>
      </c>
      <c r="F874" s="490">
        <f>SUM(F875:F876)</f>
        <v>0</v>
      </c>
      <c r="G874" s="493">
        <v>0</v>
      </c>
    </row>
    <row r="875" spans="2:7" x14ac:dyDescent="0.25">
      <c r="B875" s="479"/>
      <c r="C875" s="656" t="s">
        <v>540</v>
      </c>
      <c r="D875" s="271">
        <v>0</v>
      </c>
      <c r="E875" s="491">
        <v>0</v>
      </c>
      <c r="F875" s="491">
        <v>0</v>
      </c>
      <c r="G875" s="310">
        <v>0</v>
      </c>
    </row>
    <row r="876" spans="2:7" ht="15.75" thickBot="1" x14ac:dyDescent="0.3">
      <c r="B876" s="658"/>
      <c r="C876" s="659" t="s">
        <v>541</v>
      </c>
      <c r="D876" s="271">
        <v>0</v>
      </c>
      <c r="E876" s="491">
        <v>0</v>
      </c>
      <c r="F876" s="491">
        <v>0</v>
      </c>
      <c r="G876" s="310">
        <v>0</v>
      </c>
    </row>
    <row r="877" spans="2:7" x14ac:dyDescent="0.25">
      <c r="B877" s="193" t="s">
        <v>31</v>
      </c>
      <c r="C877" s="227" t="s">
        <v>239</v>
      </c>
      <c r="D877" s="481">
        <f>SUM(D878:D879)</f>
        <v>155.52964</v>
      </c>
      <c r="E877" s="482">
        <f>SUM(E878:E879)</f>
        <v>155.52964</v>
      </c>
      <c r="F877" s="483">
        <f>SUM(F878:F879)</f>
        <v>120.0168</v>
      </c>
      <c r="G877" s="486">
        <f>F877/E877</f>
        <v>0.77166513083936927</v>
      </c>
    </row>
    <row r="878" spans="2:7" x14ac:dyDescent="0.25">
      <c r="B878" s="230"/>
      <c r="C878" s="231" t="s">
        <v>540</v>
      </c>
      <c r="D878" s="484">
        <f t="shared" ref="D878:F879" si="150">D881+D884</f>
        <v>0</v>
      </c>
      <c r="E878" s="485">
        <f t="shared" si="150"/>
        <v>0</v>
      </c>
      <c r="F878" s="485">
        <f t="shared" si="150"/>
        <v>0</v>
      </c>
      <c r="G878" s="496">
        <v>0</v>
      </c>
    </row>
    <row r="879" spans="2:7" x14ac:dyDescent="0.25">
      <c r="B879" s="230"/>
      <c r="C879" s="231" t="s">
        <v>541</v>
      </c>
      <c r="D879" s="484">
        <f t="shared" si="150"/>
        <v>155.52964</v>
      </c>
      <c r="E879" s="485">
        <f t="shared" si="150"/>
        <v>155.52964</v>
      </c>
      <c r="F879" s="485">
        <f t="shared" si="150"/>
        <v>120.0168</v>
      </c>
      <c r="G879" s="307">
        <f>F879/E879</f>
        <v>0.77166513083936927</v>
      </c>
    </row>
    <row r="880" spans="2:7" x14ac:dyDescent="0.25">
      <c r="B880" s="235"/>
      <c r="C880" s="655" t="s">
        <v>135</v>
      </c>
      <c r="D880" s="269">
        <f>SUM(D881:D882)</f>
        <v>0</v>
      </c>
      <c r="E880" s="490">
        <f>SUM(E881:E882)</f>
        <v>0</v>
      </c>
      <c r="F880" s="490">
        <f>SUM(F881:F882)</f>
        <v>0</v>
      </c>
      <c r="G880" s="493">
        <v>0</v>
      </c>
    </row>
    <row r="881" spans="2:9" x14ac:dyDescent="0.25">
      <c r="B881" s="479"/>
      <c r="C881" s="656" t="s">
        <v>540</v>
      </c>
      <c r="D881" s="271">
        <v>0</v>
      </c>
      <c r="E881" s="491">
        <v>0</v>
      </c>
      <c r="F881" s="491">
        <v>0</v>
      </c>
      <c r="G881" s="310">
        <v>0</v>
      </c>
    </row>
    <row r="882" spans="2:9" x14ac:dyDescent="0.25">
      <c r="B882" s="479"/>
      <c r="C882" s="480" t="s">
        <v>541</v>
      </c>
      <c r="D882" s="271">
        <v>0</v>
      </c>
      <c r="E882" s="491">
        <v>0</v>
      </c>
      <c r="F882" s="491">
        <v>0</v>
      </c>
      <c r="G882" s="310">
        <v>0</v>
      </c>
    </row>
    <row r="883" spans="2:9" x14ac:dyDescent="0.25">
      <c r="B883" s="657"/>
      <c r="C883" s="655" t="s">
        <v>222</v>
      </c>
      <c r="D883" s="269">
        <f>SUM(D884:D885)</f>
        <v>155.52964</v>
      </c>
      <c r="E883" s="490">
        <f>SUM(E884:E885)</f>
        <v>155.52964</v>
      </c>
      <c r="F883" s="490">
        <f>SUM(F884:F885)</f>
        <v>120.0168</v>
      </c>
      <c r="G883" s="309">
        <f>F883/E883</f>
        <v>0.77166513083936927</v>
      </c>
    </row>
    <row r="884" spans="2:9" x14ac:dyDescent="0.25">
      <c r="B884" s="479"/>
      <c r="C884" s="656" t="s">
        <v>540</v>
      </c>
      <c r="D884" s="271">
        <v>0</v>
      </c>
      <c r="E884" s="491">
        <v>0</v>
      </c>
      <c r="F884" s="491">
        <v>0</v>
      </c>
      <c r="G884" s="310">
        <v>0</v>
      </c>
    </row>
    <row r="885" spans="2:9" ht="15.75" thickBot="1" x14ac:dyDescent="0.3">
      <c r="B885" s="658"/>
      <c r="C885" s="659" t="s">
        <v>541</v>
      </c>
      <c r="D885" s="494">
        <v>155.52964</v>
      </c>
      <c r="E885" s="274">
        <v>155.52964</v>
      </c>
      <c r="F885" s="274">
        <v>120.0168</v>
      </c>
      <c r="G885" s="492">
        <f t="shared" ref="G885:G892" si="151">F885/E885</f>
        <v>0.77166513083936927</v>
      </c>
    </row>
    <row r="886" spans="2:9" x14ac:dyDescent="0.25">
      <c r="B886" s="193" t="s">
        <v>75</v>
      </c>
      <c r="C886" s="227" t="s">
        <v>44</v>
      </c>
      <c r="D886" s="481">
        <f>SUM(D887:D888)</f>
        <v>1532.4803299999999</v>
      </c>
      <c r="E886" s="482">
        <f>SUM(E887:E888)</f>
        <v>1888.2608399999997</v>
      </c>
      <c r="F886" s="483">
        <f>SUM(F887:F888)</f>
        <v>878.42999337999993</v>
      </c>
      <c r="G886" s="486">
        <f t="shared" si="151"/>
        <v>0.46520585226985911</v>
      </c>
    </row>
    <row r="887" spans="2:9" x14ac:dyDescent="0.25">
      <c r="B887" s="230"/>
      <c r="C887" s="231" t="s">
        <v>540</v>
      </c>
      <c r="D887" s="484">
        <f t="shared" ref="D887:F888" si="152">D890+D893</f>
        <v>1467.64807</v>
      </c>
      <c r="E887" s="485">
        <f t="shared" si="152"/>
        <v>1823.4285799999998</v>
      </c>
      <c r="F887" s="485">
        <f t="shared" si="152"/>
        <v>841.24148292999996</v>
      </c>
      <c r="G887" s="307">
        <f t="shared" si="151"/>
        <v>0.46135148486594418</v>
      </c>
    </row>
    <row r="888" spans="2:9" x14ac:dyDescent="0.25">
      <c r="B888" s="230"/>
      <c r="C888" s="231" t="s">
        <v>541</v>
      </c>
      <c r="D888" s="484">
        <f t="shared" si="152"/>
        <v>64.832260000000005</v>
      </c>
      <c r="E888" s="485">
        <f t="shared" si="152"/>
        <v>64.832260000000005</v>
      </c>
      <c r="F888" s="485">
        <f t="shared" si="152"/>
        <v>37.188510450000003</v>
      </c>
      <c r="G888" s="307">
        <f t="shared" si="151"/>
        <v>0.57361119988721665</v>
      </c>
    </row>
    <row r="889" spans="2:9" x14ac:dyDescent="0.25">
      <c r="B889" s="235"/>
      <c r="C889" s="655" t="s">
        <v>135</v>
      </c>
      <c r="D889" s="269">
        <f>SUM(D890:D891)</f>
        <v>1523.7654499999999</v>
      </c>
      <c r="E889" s="490">
        <f>SUM(E890:E891)</f>
        <v>1879.5459599999997</v>
      </c>
      <c r="F889" s="490">
        <f>SUM(F890:F891)</f>
        <v>871.08383478999997</v>
      </c>
      <c r="G889" s="309">
        <f t="shared" si="151"/>
        <v>0.46345439448046277</v>
      </c>
    </row>
    <row r="890" spans="2:9" x14ac:dyDescent="0.25">
      <c r="B890" s="479"/>
      <c r="C890" s="656" t="s">
        <v>540</v>
      </c>
      <c r="D890" s="271">
        <v>1467.64807</v>
      </c>
      <c r="E890" s="491">
        <v>1823.4285799999998</v>
      </c>
      <c r="F890" s="491">
        <v>841.24148292999996</v>
      </c>
      <c r="G890" s="492">
        <f t="shared" si="151"/>
        <v>0.46135148486594418</v>
      </c>
    </row>
    <row r="891" spans="2:9" x14ac:dyDescent="0.25">
      <c r="B891" s="479"/>
      <c r="C891" s="480" t="s">
        <v>541</v>
      </c>
      <c r="D891" s="271">
        <v>56.117380000000004</v>
      </c>
      <c r="E891" s="491">
        <v>56.117380000000004</v>
      </c>
      <c r="F891" s="491">
        <v>29.842351860000001</v>
      </c>
      <c r="G891" s="492">
        <f t="shared" si="151"/>
        <v>0.5317844820980594</v>
      </c>
      <c r="I891" s="1"/>
    </row>
    <row r="892" spans="2:9" x14ac:dyDescent="0.25">
      <c r="B892" s="657"/>
      <c r="C892" s="655" t="s">
        <v>222</v>
      </c>
      <c r="D892" s="269">
        <f>SUM(D893:D894)</f>
        <v>8.7148800000000008</v>
      </c>
      <c r="E892" s="490">
        <f>SUM(E893:E894)</f>
        <v>8.7148800000000008</v>
      </c>
      <c r="F892" s="490">
        <f>SUM(F893:F894)</f>
        <v>7.3461585899999999</v>
      </c>
      <c r="G892" s="309">
        <f t="shared" si="151"/>
        <v>0.84294431937100678</v>
      </c>
    </row>
    <row r="893" spans="2:9" x14ac:dyDescent="0.25">
      <c r="B893" s="479"/>
      <c r="C893" s="656" t="s">
        <v>540</v>
      </c>
      <c r="D893" s="271">
        <v>0</v>
      </c>
      <c r="E893" s="491">
        <v>0</v>
      </c>
      <c r="F893" s="491">
        <v>0</v>
      </c>
      <c r="G893" s="310">
        <v>0</v>
      </c>
    </row>
    <row r="894" spans="2:9" ht="15.75" thickBot="1" x14ac:dyDescent="0.3">
      <c r="B894" s="658"/>
      <c r="C894" s="659" t="s">
        <v>541</v>
      </c>
      <c r="D894" s="494">
        <v>8.7148800000000008</v>
      </c>
      <c r="E894" s="274">
        <v>8.7148800000000008</v>
      </c>
      <c r="F894" s="274">
        <v>7.3461585899999999</v>
      </c>
      <c r="G894" s="492">
        <f>F894/E894</f>
        <v>0.84294431937100678</v>
      </c>
    </row>
    <row r="895" spans="2:9" x14ac:dyDescent="0.25">
      <c r="B895" s="193" t="s">
        <v>33</v>
      </c>
      <c r="C895" s="227" t="s">
        <v>76</v>
      </c>
      <c r="D895" s="481">
        <f>SUM(D896:D897)</f>
        <v>27.10355345</v>
      </c>
      <c r="E895" s="482">
        <f>SUM(E896:E897)</f>
        <v>26.442777300000003</v>
      </c>
      <c r="F895" s="483">
        <f>SUM(F896:F897)</f>
        <v>24.457590249999999</v>
      </c>
      <c r="G895" s="486">
        <f>F895/E895</f>
        <v>0.92492516850716722</v>
      </c>
    </row>
    <row r="896" spans="2:9" x14ac:dyDescent="0.25">
      <c r="B896" s="230"/>
      <c r="C896" s="231" t="s">
        <v>540</v>
      </c>
      <c r="D896" s="484">
        <f t="shared" ref="D896:F897" si="153">D899+D902</f>
        <v>0</v>
      </c>
      <c r="E896" s="485">
        <f t="shared" si="153"/>
        <v>0</v>
      </c>
      <c r="F896" s="485">
        <f t="shared" si="153"/>
        <v>0</v>
      </c>
      <c r="G896" s="496">
        <v>0</v>
      </c>
      <c r="I896" s="1"/>
    </row>
    <row r="897" spans="2:9" x14ac:dyDescent="0.25">
      <c r="B897" s="230"/>
      <c r="C897" s="231" t="s">
        <v>541</v>
      </c>
      <c r="D897" s="484">
        <f t="shared" si="153"/>
        <v>27.10355345</v>
      </c>
      <c r="E897" s="485">
        <f t="shared" si="153"/>
        <v>26.442777300000003</v>
      </c>
      <c r="F897" s="485">
        <f t="shared" si="153"/>
        <v>24.457590249999999</v>
      </c>
      <c r="G897" s="307">
        <f>F897/E897</f>
        <v>0.92492516850716722</v>
      </c>
    </row>
    <row r="898" spans="2:9" x14ac:dyDescent="0.25">
      <c r="B898" s="235"/>
      <c r="C898" s="655" t="s">
        <v>135</v>
      </c>
      <c r="D898" s="269">
        <f>SUM(D899:D900)</f>
        <v>23.266480000000001</v>
      </c>
      <c r="E898" s="490">
        <f>SUM(E899:E900)</f>
        <v>22.605703850000001</v>
      </c>
      <c r="F898" s="490">
        <f>SUM(F899:F900)</f>
        <v>20.76288782</v>
      </c>
      <c r="G898" s="309">
        <f>F898/E898</f>
        <v>0.91848004192977162</v>
      </c>
    </row>
    <row r="899" spans="2:9" x14ac:dyDescent="0.25">
      <c r="B899" s="479"/>
      <c r="C899" s="656" t="s">
        <v>540</v>
      </c>
      <c r="D899" s="271">
        <v>0</v>
      </c>
      <c r="E899" s="491">
        <v>0</v>
      </c>
      <c r="F899" s="491">
        <v>0</v>
      </c>
      <c r="G899" s="310">
        <v>0</v>
      </c>
    </row>
    <row r="900" spans="2:9" x14ac:dyDescent="0.25">
      <c r="B900" s="479"/>
      <c r="C900" s="480" t="s">
        <v>541</v>
      </c>
      <c r="D900" s="271">
        <v>23.266480000000001</v>
      </c>
      <c r="E900" s="491">
        <v>22.605703850000001</v>
      </c>
      <c r="F900" s="491">
        <v>20.76288782</v>
      </c>
      <c r="G900" s="492">
        <f>F900/E900</f>
        <v>0.91848004192977162</v>
      </c>
    </row>
    <row r="901" spans="2:9" x14ac:dyDescent="0.25">
      <c r="B901" s="657"/>
      <c r="C901" s="655" t="s">
        <v>222</v>
      </c>
      <c r="D901" s="269">
        <f>SUM(D902:D903)</f>
        <v>3.8370734500000001</v>
      </c>
      <c r="E901" s="490">
        <f>SUM(E902:E903)</f>
        <v>3.8370734500000001</v>
      </c>
      <c r="F901" s="490">
        <f>SUM(F902:F903)</f>
        <v>3.69470243</v>
      </c>
      <c r="G901" s="309">
        <f>F901/E901</f>
        <v>0.96289593570328968</v>
      </c>
    </row>
    <row r="902" spans="2:9" x14ac:dyDescent="0.25">
      <c r="B902" s="479"/>
      <c r="C902" s="656" t="s">
        <v>540</v>
      </c>
      <c r="D902" s="271">
        <v>0</v>
      </c>
      <c r="E902" s="491">
        <v>0</v>
      </c>
      <c r="F902" s="491">
        <v>0</v>
      </c>
      <c r="G902" s="310">
        <v>0</v>
      </c>
    </row>
    <row r="903" spans="2:9" ht="15.75" thickBot="1" x14ac:dyDescent="0.3">
      <c r="B903" s="658"/>
      <c r="C903" s="659" t="s">
        <v>541</v>
      </c>
      <c r="D903" s="494">
        <v>3.8370734500000001</v>
      </c>
      <c r="E903" s="274">
        <v>3.8370734500000001</v>
      </c>
      <c r="F903" s="274">
        <v>3.69470243</v>
      </c>
      <c r="G903" s="492">
        <f>F903/E903</f>
        <v>0.96289593570328968</v>
      </c>
    </row>
    <row r="904" spans="2:9" x14ac:dyDescent="0.25">
      <c r="B904" s="193" t="s">
        <v>32</v>
      </c>
      <c r="C904" s="227" t="s">
        <v>240</v>
      </c>
      <c r="D904" s="481">
        <f>SUM(D905:D906)</f>
        <v>132.192611</v>
      </c>
      <c r="E904" s="482">
        <f>SUM(E905:E906)</f>
        <v>138.21944962999999</v>
      </c>
      <c r="F904" s="483">
        <f>SUM(F905:F906)</f>
        <v>137.89771023</v>
      </c>
      <c r="G904" s="486">
        <f>F904/E904</f>
        <v>0.99767225668412618</v>
      </c>
    </row>
    <row r="905" spans="2:9" x14ac:dyDescent="0.25">
      <c r="B905" s="230"/>
      <c r="C905" s="231" t="s">
        <v>540</v>
      </c>
      <c r="D905" s="484">
        <f t="shared" ref="D905:F906" si="154">D908+D911</f>
        <v>0</v>
      </c>
      <c r="E905" s="485">
        <f t="shared" si="154"/>
        <v>0</v>
      </c>
      <c r="F905" s="485">
        <f t="shared" si="154"/>
        <v>0</v>
      </c>
      <c r="G905" s="496">
        <v>0</v>
      </c>
      <c r="I905" s="1"/>
    </row>
    <row r="906" spans="2:9" x14ac:dyDescent="0.25">
      <c r="B906" s="230"/>
      <c r="C906" s="231" t="s">
        <v>541</v>
      </c>
      <c r="D906" s="484">
        <f t="shared" si="154"/>
        <v>132.192611</v>
      </c>
      <c r="E906" s="485">
        <f t="shared" si="154"/>
        <v>138.21944962999999</v>
      </c>
      <c r="F906" s="485">
        <f t="shared" si="154"/>
        <v>137.89771023</v>
      </c>
      <c r="G906" s="307">
        <f>F906/E906</f>
        <v>0.99767225668412618</v>
      </c>
    </row>
    <row r="907" spans="2:9" x14ac:dyDescent="0.25">
      <c r="B907" s="235"/>
      <c r="C907" s="655" t="s">
        <v>135</v>
      </c>
      <c r="D907" s="269">
        <f>SUM(D908:D909)</f>
        <v>118.73317</v>
      </c>
      <c r="E907" s="490">
        <f>SUM(E908:E909)</f>
        <v>126.10689151</v>
      </c>
      <c r="F907" s="490">
        <f>SUM(F908:F909)</f>
        <v>125.82460388</v>
      </c>
      <c r="G907" s="309">
        <f>F907/E907</f>
        <v>0.99776152098731563</v>
      </c>
    </row>
    <row r="908" spans="2:9" x14ac:dyDescent="0.25">
      <c r="B908" s="479"/>
      <c r="C908" s="656" t="s">
        <v>540</v>
      </c>
      <c r="D908" s="271">
        <v>0</v>
      </c>
      <c r="E908" s="491">
        <v>0</v>
      </c>
      <c r="F908" s="491">
        <v>0</v>
      </c>
      <c r="G908" s="310">
        <v>0</v>
      </c>
    </row>
    <row r="909" spans="2:9" x14ac:dyDescent="0.25">
      <c r="B909" s="479"/>
      <c r="C909" s="480" t="s">
        <v>541</v>
      </c>
      <c r="D909" s="271">
        <v>118.73317</v>
      </c>
      <c r="E909" s="491">
        <v>126.10689151</v>
      </c>
      <c r="F909" s="491">
        <v>125.82460388</v>
      </c>
      <c r="G909" s="492">
        <f>F909/E909</f>
        <v>0.99776152098731563</v>
      </c>
    </row>
    <row r="910" spans="2:9" x14ac:dyDescent="0.25">
      <c r="B910" s="657"/>
      <c r="C910" s="655" t="s">
        <v>222</v>
      </c>
      <c r="D910" s="269">
        <f>SUM(D911:D912)</f>
        <v>13.459441</v>
      </c>
      <c r="E910" s="490">
        <f>SUM(E911:E912)</f>
        <v>12.112558120000001</v>
      </c>
      <c r="F910" s="490">
        <f>SUM(F911:F912)</f>
        <v>12.07310635</v>
      </c>
      <c r="G910" s="309">
        <f>F910/E910</f>
        <v>0.99674290355438133</v>
      </c>
    </row>
    <row r="911" spans="2:9" x14ac:dyDescent="0.25">
      <c r="B911" s="479"/>
      <c r="C911" s="656" t="s">
        <v>540</v>
      </c>
      <c r="D911" s="271">
        <v>0</v>
      </c>
      <c r="E911" s="491">
        <v>0</v>
      </c>
      <c r="F911" s="491">
        <v>0</v>
      </c>
      <c r="G911" s="310">
        <v>0</v>
      </c>
    </row>
    <row r="912" spans="2:9" ht="15.75" thickBot="1" x14ac:dyDescent="0.3">
      <c r="B912" s="658"/>
      <c r="C912" s="659" t="s">
        <v>541</v>
      </c>
      <c r="D912" s="661">
        <v>13.459441</v>
      </c>
      <c r="E912" s="641">
        <v>12.112558120000001</v>
      </c>
      <c r="F912" s="641">
        <v>12.07310635</v>
      </c>
      <c r="G912" s="492">
        <f>F912/E912</f>
        <v>0.99674290355438133</v>
      </c>
    </row>
    <row r="913" spans="2:9" x14ac:dyDescent="0.25">
      <c r="B913" s="193" t="s">
        <v>34</v>
      </c>
      <c r="C913" s="227" t="s">
        <v>45</v>
      </c>
      <c r="D913" s="481">
        <f>SUM(D914:D915)</f>
        <v>1.9680199999999999</v>
      </c>
      <c r="E913" s="482">
        <f>SUM(E914:E915)</f>
        <v>1.9680199999999999</v>
      </c>
      <c r="F913" s="483">
        <f>SUM(F914:F915)</f>
        <v>1.3785253799999999</v>
      </c>
      <c r="G913" s="486">
        <f>F913/E913</f>
        <v>0.70046309488724712</v>
      </c>
    </row>
    <row r="914" spans="2:9" x14ac:dyDescent="0.25">
      <c r="B914" s="230"/>
      <c r="C914" s="231" t="s">
        <v>540</v>
      </c>
      <c r="D914" s="484">
        <f t="shared" ref="D914:F915" si="155">D917+D920</f>
        <v>0</v>
      </c>
      <c r="E914" s="485">
        <f t="shared" si="155"/>
        <v>0</v>
      </c>
      <c r="F914" s="485">
        <f t="shared" si="155"/>
        <v>0</v>
      </c>
      <c r="G914" s="496">
        <v>0</v>
      </c>
    </row>
    <row r="915" spans="2:9" x14ac:dyDescent="0.25">
      <c r="B915" s="230"/>
      <c r="C915" s="231" t="s">
        <v>541</v>
      </c>
      <c r="D915" s="484">
        <f t="shared" si="155"/>
        <v>1.9680199999999999</v>
      </c>
      <c r="E915" s="485">
        <f t="shared" si="155"/>
        <v>1.9680199999999999</v>
      </c>
      <c r="F915" s="485">
        <f t="shared" si="155"/>
        <v>1.3785253799999999</v>
      </c>
      <c r="G915" s="307">
        <f>F915/E915</f>
        <v>0.70046309488724712</v>
      </c>
    </row>
    <row r="916" spans="2:9" x14ac:dyDescent="0.25">
      <c r="B916" s="235"/>
      <c r="C916" s="655" t="s">
        <v>135</v>
      </c>
      <c r="D916" s="269">
        <f>SUM(D917:D918)</f>
        <v>0.42599999999999999</v>
      </c>
      <c r="E916" s="490">
        <f>SUM(E917:E918)</f>
        <v>0.42599999999999999</v>
      </c>
      <c r="F916" s="490">
        <f>SUM(F917:F918)</f>
        <v>0.42593399999999998</v>
      </c>
      <c r="G916" s="309">
        <f>F916/E916</f>
        <v>0.99984507042253523</v>
      </c>
    </row>
    <row r="917" spans="2:9" x14ac:dyDescent="0.25">
      <c r="B917" s="479"/>
      <c r="C917" s="656" t="s">
        <v>540</v>
      </c>
      <c r="D917" s="271">
        <v>0</v>
      </c>
      <c r="E917" s="491">
        <v>0</v>
      </c>
      <c r="F917" s="491">
        <v>0</v>
      </c>
      <c r="G917" s="310">
        <v>0</v>
      </c>
    </row>
    <row r="918" spans="2:9" x14ac:dyDescent="0.25">
      <c r="B918" s="479"/>
      <c r="C918" s="480" t="s">
        <v>541</v>
      </c>
      <c r="D918" s="271">
        <v>0.42599999999999999</v>
      </c>
      <c r="E918" s="491">
        <v>0.42599999999999999</v>
      </c>
      <c r="F918" s="491">
        <v>0.42593399999999998</v>
      </c>
      <c r="G918" s="492">
        <f>F918/E918</f>
        <v>0.99984507042253523</v>
      </c>
    </row>
    <row r="919" spans="2:9" x14ac:dyDescent="0.25">
      <c r="B919" s="657"/>
      <c r="C919" s="655" t="s">
        <v>222</v>
      </c>
      <c r="D919" s="269">
        <f>SUM(D920:D921)</f>
        <v>1.5420199999999999</v>
      </c>
      <c r="E919" s="490">
        <f>SUM(E920:E921)</f>
        <v>1.5420199999999999</v>
      </c>
      <c r="F919" s="490">
        <f>SUM(F920:F921)</f>
        <v>0.95259137999999999</v>
      </c>
      <c r="G919" s="309">
        <f>F919/E919</f>
        <v>0.6177555284626659</v>
      </c>
    </row>
    <row r="920" spans="2:9" x14ac:dyDescent="0.25">
      <c r="B920" s="479"/>
      <c r="C920" s="656" t="s">
        <v>540</v>
      </c>
      <c r="D920" s="271">
        <v>0</v>
      </c>
      <c r="E920" s="491">
        <v>0</v>
      </c>
      <c r="F920" s="491">
        <v>0</v>
      </c>
      <c r="G920" s="310">
        <v>0</v>
      </c>
    </row>
    <row r="921" spans="2:9" ht="15.75" thickBot="1" x14ac:dyDescent="0.3">
      <c r="B921" s="658"/>
      <c r="C921" s="659" t="s">
        <v>541</v>
      </c>
      <c r="D921" s="494">
        <v>1.5420199999999999</v>
      </c>
      <c r="E921" s="274">
        <v>1.5420199999999999</v>
      </c>
      <c r="F921" s="274">
        <v>0.95259137999999999</v>
      </c>
      <c r="G921" s="492">
        <f>F921/E921</f>
        <v>0.6177555284626659</v>
      </c>
    </row>
    <row r="922" spans="2:9" x14ac:dyDescent="0.25">
      <c r="B922" s="193" t="s">
        <v>80</v>
      </c>
      <c r="C922" s="227" t="s">
        <v>241</v>
      </c>
      <c r="D922" s="481">
        <f>SUM(D923:D924)</f>
        <v>14.898109999999999</v>
      </c>
      <c r="E922" s="482">
        <f>SUM(E923:E924)</f>
        <v>14.898109999999999</v>
      </c>
      <c r="F922" s="483">
        <f>SUM(F923:F924)</f>
        <v>12.390059470000001</v>
      </c>
      <c r="G922" s="486">
        <f>F922/E922</f>
        <v>0.8316531070048484</v>
      </c>
    </row>
    <row r="923" spans="2:9" x14ac:dyDescent="0.25">
      <c r="B923" s="230"/>
      <c r="C923" s="231" t="s">
        <v>540</v>
      </c>
      <c r="D923" s="484">
        <f t="shared" ref="D923:F924" si="156">D926+D929</f>
        <v>14.898109999999999</v>
      </c>
      <c r="E923" s="485">
        <f t="shared" si="156"/>
        <v>14.898109999999999</v>
      </c>
      <c r="F923" s="485">
        <f t="shared" si="156"/>
        <v>12.390059470000001</v>
      </c>
      <c r="G923" s="307">
        <f>F923/E923</f>
        <v>0.8316531070048484</v>
      </c>
      <c r="I923" s="1"/>
    </row>
    <row r="924" spans="2:9" x14ac:dyDescent="0.25">
      <c r="B924" s="230"/>
      <c r="C924" s="231" t="s">
        <v>541</v>
      </c>
      <c r="D924" s="484">
        <f t="shared" si="156"/>
        <v>0</v>
      </c>
      <c r="E924" s="485">
        <f t="shared" si="156"/>
        <v>0</v>
      </c>
      <c r="F924" s="485">
        <f t="shared" si="156"/>
        <v>0</v>
      </c>
      <c r="G924" s="496">
        <v>0</v>
      </c>
    </row>
    <row r="925" spans="2:9" x14ac:dyDescent="0.25">
      <c r="B925" s="235"/>
      <c r="C925" s="655" t="s">
        <v>135</v>
      </c>
      <c r="D925" s="269">
        <f>SUM(D926:D927)</f>
        <v>1.5648200000000001</v>
      </c>
      <c r="E925" s="490">
        <f>SUM(E926:E927)</f>
        <v>1.5648200000000001</v>
      </c>
      <c r="F925" s="490">
        <f>SUM(F926:F927)</f>
        <v>1.39322751</v>
      </c>
      <c r="G925" s="309">
        <f>F925/E925</f>
        <v>0.89034362418680735</v>
      </c>
    </row>
    <row r="926" spans="2:9" x14ac:dyDescent="0.25">
      <c r="B926" s="479"/>
      <c r="C926" s="656" t="s">
        <v>540</v>
      </c>
      <c r="D926" s="271">
        <v>1.5648200000000001</v>
      </c>
      <c r="E926" s="491">
        <v>1.5648200000000001</v>
      </c>
      <c r="F926" s="491">
        <v>1.39322751</v>
      </c>
      <c r="G926" s="492">
        <f>F926/E926</f>
        <v>0.89034362418680735</v>
      </c>
    </row>
    <row r="927" spans="2:9" x14ac:dyDescent="0.25">
      <c r="B927" s="479"/>
      <c r="C927" s="480" t="s">
        <v>541</v>
      </c>
      <c r="D927" s="271">
        <v>0</v>
      </c>
      <c r="E927" s="491">
        <v>0</v>
      </c>
      <c r="F927" s="491">
        <v>0</v>
      </c>
      <c r="G927" s="310">
        <v>0</v>
      </c>
    </row>
    <row r="928" spans="2:9" x14ac:dyDescent="0.25">
      <c r="B928" s="657"/>
      <c r="C928" s="655" t="s">
        <v>222</v>
      </c>
      <c r="D928" s="269">
        <f>SUM(D929:D930)</f>
        <v>13.33329</v>
      </c>
      <c r="E928" s="490">
        <f>SUM(E929:E930)</f>
        <v>13.33329</v>
      </c>
      <c r="F928" s="490">
        <f>SUM(F929:F930)</f>
        <v>10.99683196</v>
      </c>
      <c r="G928" s="309">
        <f>F928/E928</f>
        <v>0.82476507748650185</v>
      </c>
    </row>
    <row r="929" spans="2:14" x14ac:dyDescent="0.25">
      <c r="B929" s="479"/>
      <c r="C929" s="656" t="s">
        <v>540</v>
      </c>
      <c r="D929" s="271">
        <v>13.33329</v>
      </c>
      <c r="E929" s="491">
        <v>13.33329</v>
      </c>
      <c r="F929" s="491">
        <v>10.99683196</v>
      </c>
      <c r="G929" s="492">
        <f>F929/E929</f>
        <v>0.82476507748650185</v>
      </c>
    </row>
    <row r="930" spans="2:14" ht="15.75" thickBot="1" x14ac:dyDescent="0.3">
      <c r="B930" s="658"/>
      <c r="C930" s="659" t="s">
        <v>541</v>
      </c>
      <c r="D930" s="271">
        <v>0</v>
      </c>
      <c r="E930" s="491">
        <v>0</v>
      </c>
      <c r="F930" s="491">
        <v>0</v>
      </c>
      <c r="G930" s="310">
        <v>0</v>
      </c>
    </row>
    <row r="931" spans="2:14" x14ac:dyDescent="0.25">
      <c r="B931" s="193" t="s">
        <v>29</v>
      </c>
      <c r="C931" s="227" t="s">
        <v>242</v>
      </c>
      <c r="D931" s="481">
        <f>SUM(D932:D933)</f>
        <v>1.9597900000000001</v>
      </c>
      <c r="E931" s="482">
        <f>SUM(E932:E933)</f>
        <v>2.55979</v>
      </c>
      <c r="F931" s="483">
        <f>SUM(F932:F933)</f>
        <v>1.50979</v>
      </c>
      <c r="G931" s="486">
        <f>F931/E931</f>
        <v>0.58981010160989766</v>
      </c>
    </row>
    <row r="932" spans="2:14" x14ac:dyDescent="0.25">
      <c r="B932" s="230"/>
      <c r="C932" s="231" t="s">
        <v>540</v>
      </c>
      <c r="D932" s="484">
        <f t="shared" ref="D932:F933" si="157">D935+D938</f>
        <v>0</v>
      </c>
      <c r="E932" s="485">
        <f t="shared" si="157"/>
        <v>0</v>
      </c>
      <c r="F932" s="485">
        <f t="shared" si="157"/>
        <v>0</v>
      </c>
      <c r="G932" s="496">
        <v>0</v>
      </c>
    </row>
    <row r="933" spans="2:14" x14ac:dyDescent="0.25">
      <c r="B933" s="230"/>
      <c r="C933" s="231" t="s">
        <v>541</v>
      </c>
      <c r="D933" s="484">
        <f t="shared" si="157"/>
        <v>1.9597900000000001</v>
      </c>
      <c r="E933" s="485">
        <f t="shared" si="157"/>
        <v>2.55979</v>
      </c>
      <c r="F933" s="485">
        <f t="shared" si="157"/>
        <v>1.50979</v>
      </c>
      <c r="G933" s="307">
        <f>F933/E933</f>
        <v>0.58981010160989766</v>
      </c>
    </row>
    <row r="934" spans="2:14" x14ac:dyDescent="0.25">
      <c r="B934" s="235"/>
      <c r="C934" s="655" t="s">
        <v>135</v>
      </c>
      <c r="D934" s="269">
        <f>SUM(D935:D936)</f>
        <v>1.9597900000000001</v>
      </c>
      <c r="E934" s="490">
        <f>SUM(E935:E936)</f>
        <v>2.55979</v>
      </c>
      <c r="F934" s="490">
        <f>SUM(F935:F936)</f>
        <v>1.50979</v>
      </c>
      <c r="G934" s="309">
        <f>F934/E934</f>
        <v>0.58981010160989766</v>
      </c>
    </row>
    <row r="935" spans="2:14" ht="13.5" customHeight="1" x14ac:dyDescent="0.25">
      <c r="B935" s="479"/>
      <c r="C935" s="656" t="s">
        <v>540</v>
      </c>
      <c r="D935" s="271">
        <v>0</v>
      </c>
      <c r="E935" s="491">
        <v>0</v>
      </c>
      <c r="F935" s="491">
        <v>0</v>
      </c>
      <c r="G935" s="310">
        <v>0</v>
      </c>
      <c r="L935" s="174"/>
      <c r="M935" s="174"/>
      <c r="N935" s="174"/>
    </row>
    <row r="936" spans="2:14" x14ac:dyDescent="0.25">
      <c r="B936" s="479"/>
      <c r="C936" s="480" t="s">
        <v>541</v>
      </c>
      <c r="D936" s="271">
        <v>1.9597900000000001</v>
      </c>
      <c r="E936" s="491">
        <v>2.55979</v>
      </c>
      <c r="F936" s="491">
        <v>1.50979</v>
      </c>
      <c r="G936" s="492">
        <f>F936/E936</f>
        <v>0.58981010160989766</v>
      </c>
    </row>
    <row r="937" spans="2:14" x14ac:dyDescent="0.25">
      <c r="B937" s="657"/>
      <c r="C937" s="655" t="s">
        <v>222</v>
      </c>
      <c r="D937" s="269">
        <f>SUM(D938:D939)</f>
        <v>0</v>
      </c>
      <c r="E937" s="490">
        <f>SUM(E938:E939)</f>
        <v>0</v>
      </c>
      <c r="F937" s="490">
        <f>SUM(F938:F939)</f>
        <v>0</v>
      </c>
      <c r="G937" s="493">
        <v>0</v>
      </c>
    </row>
    <row r="938" spans="2:14" x14ac:dyDescent="0.25">
      <c r="B938" s="479"/>
      <c r="C938" s="656" t="s">
        <v>540</v>
      </c>
      <c r="D938" s="271">
        <v>0</v>
      </c>
      <c r="E938" s="491">
        <v>0</v>
      </c>
      <c r="F938" s="491">
        <v>0</v>
      </c>
      <c r="G938" s="310">
        <v>0</v>
      </c>
    </row>
    <row r="939" spans="2:14" ht="15.75" thickBot="1" x14ac:dyDescent="0.3">
      <c r="B939" s="658"/>
      <c r="C939" s="659" t="s">
        <v>541</v>
      </c>
      <c r="D939" s="271">
        <v>0</v>
      </c>
      <c r="E939" s="491">
        <v>0</v>
      </c>
      <c r="F939" s="491">
        <v>0</v>
      </c>
      <c r="G939" s="310">
        <v>0</v>
      </c>
    </row>
    <row r="940" spans="2:14" x14ac:dyDescent="0.25">
      <c r="B940" s="193" t="s">
        <v>82</v>
      </c>
      <c r="C940" s="227" t="s">
        <v>243</v>
      </c>
      <c r="D940" s="481">
        <f>SUM(D941:D942)</f>
        <v>3771.1798000000003</v>
      </c>
      <c r="E940" s="482">
        <f>SUM(E941:E942)</f>
        <v>3783.7883459700006</v>
      </c>
      <c r="F940" s="483">
        <f>SUM(F941:F942)</f>
        <v>2905.7707804700003</v>
      </c>
      <c r="G940" s="486">
        <f t="shared" ref="G940:G946" si="158">F940/E940</f>
        <v>0.76795278033055137</v>
      </c>
    </row>
    <row r="941" spans="2:14" x14ac:dyDescent="0.25">
      <c r="B941" s="230"/>
      <c r="C941" s="231" t="s">
        <v>540</v>
      </c>
      <c r="D941" s="484">
        <f t="shared" ref="D941:F942" si="159">D944+D947</f>
        <v>3770.4424000000004</v>
      </c>
      <c r="E941" s="485">
        <f t="shared" si="159"/>
        <v>3753.0509459700006</v>
      </c>
      <c r="F941" s="485">
        <f t="shared" si="159"/>
        <v>2875.7333804700002</v>
      </c>
      <c r="G941" s="307">
        <f t="shared" si="158"/>
        <v>0.76623883391669445</v>
      </c>
      <c r="I941" s="1"/>
    </row>
    <row r="942" spans="2:14" x14ac:dyDescent="0.25">
      <c r="B942" s="230"/>
      <c r="C942" s="231" t="s">
        <v>541</v>
      </c>
      <c r="D942" s="484">
        <f t="shared" si="159"/>
        <v>0.73739999999999994</v>
      </c>
      <c r="E942" s="485">
        <f t="shared" si="159"/>
        <v>30.737400000000001</v>
      </c>
      <c r="F942" s="485">
        <f t="shared" si="159"/>
        <v>30.037400000000002</v>
      </c>
      <c r="G942" s="307">
        <f t="shared" si="158"/>
        <v>0.97722644075295895</v>
      </c>
    </row>
    <row r="943" spans="2:14" x14ac:dyDescent="0.25">
      <c r="B943" s="235"/>
      <c r="C943" s="655" t="s">
        <v>135</v>
      </c>
      <c r="D943" s="269">
        <f>SUM(D944:D945)</f>
        <v>3770.4424000000004</v>
      </c>
      <c r="E943" s="490">
        <f>SUM(E944:E945)</f>
        <v>3783.0509459700006</v>
      </c>
      <c r="F943" s="490">
        <f>SUM(F944:F945)</f>
        <v>2905.7333804700002</v>
      </c>
      <c r="G943" s="309">
        <f t="shared" si="158"/>
        <v>0.76809258505107181</v>
      </c>
    </row>
    <row r="944" spans="2:14" x14ac:dyDescent="0.25">
      <c r="B944" s="479"/>
      <c r="C944" s="656" t="s">
        <v>540</v>
      </c>
      <c r="D944" s="271">
        <v>3770.4424000000004</v>
      </c>
      <c r="E944" s="491">
        <v>3753.0509459700006</v>
      </c>
      <c r="F944" s="491">
        <v>2875.7333804700002</v>
      </c>
      <c r="G944" s="492">
        <f t="shared" si="158"/>
        <v>0.76623883391669445</v>
      </c>
      <c r="I944" s="1"/>
    </row>
    <row r="945" spans="2:11" x14ac:dyDescent="0.25">
      <c r="B945" s="479"/>
      <c r="C945" s="480" t="s">
        <v>541</v>
      </c>
      <c r="D945" s="271">
        <v>0</v>
      </c>
      <c r="E945" s="491">
        <v>30</v>
      </c>
      <c r="F945" s="491">
        <v>30</v>
      </c>
      <c r="G945" s="492">
        <f t="shared" si="158"/>
        <v>1</v>
      </c>
    </row>
    <row r="946" spans="2:11" x14ac:dyDescent="0.25">
      <c r="B946" s="657"/>
      <c r="C946" s="655" t="s">
        <v>222</v>
      </c>
      <c r="D946" s="269">
        <f>SUM(D947:D948)</f>
        <v>0.73739999999999994</v>
      </c>
      <c r="E946" s="490">
        <f>SUM(E947:E948)</f>
        <v>0.73739999999999994</v>
      </c>
      <c r="F946" s="490">
        <f>SUM(F947:F948)</f>
        <v>3.7400000000000003E-2</v>
      </c>
      <c r="G946" s="309">
        <f t="shared" si="158"/>
        <v>5.0718741524274483E-2</v>
      </c>
    </row>
    <row r="947" spans="2:11" x14ac:dyDescent="0.25">
      <c r="B947" s="479"/>
      <c r="C947" s="656" t="s">
        <v>540</v>
      </c>
      <c r="D947" s="271">
        <v>0</v>
      </c>
      <c r="E947" s="491">
        <v>0</v>
      </c>
      <c r="F947" s="491">
        <v>0</v>
      </c>
      <c r="G947" s="310">
        <v>0</v>
      </c>
    </row>
    <row r="948" spans="2:11" ht="15.75" thickBot="1" x14ac:dyDescent="0.3">
      <c r="B948" s="658"/>
      <c r="C948" s="659" t="s">
        <v>541</v>
      </c>
      <c r="D948" s="494">
        <v>0.73739999999999994</v>
      </c>
      <c r="E948" s="274">
        <v>0.73739999999999994</v>
      </c>
      <c r="F948" s="274">
        <v>3.7400000000000003E-2</v>
      </c>
      <c r="G948" s="492">
        <f>F948/E948</f>
        <v>5.0718741524274483E-2</v>
      </c>
    </row>
    <row r="949" spans="2:11" x14ac:dyDescent="0.25">
      <c r="B949" s="193" t="s">
        <v>38</v>
      </c>
      <c r="C949" s="227" t="s">
        <v>244</v>
      </c>
      <c r="D949" s="481">
        <f>SUM(D950:D951)</f>
        <v>6548.2849900000001</v>
      </c>
      <c r="E949" s="482">
        <f>SUM(E950:E951)</f>
        <v>6631.3663003700003</v>
      </c>
      <c r="F949" s="483">
        <f>SUM(F950:F951)</f>
        <v>3616.7527614400014</v>
      </c>
      <c r="G949" s="486">
        <f>F949/E949</f>
        <v>0.54540084163925662</v>
      </c>
    </row>
    <row r="950" spans="2:11" x14ac:dyDescent="0.25">
      <c r="B950" s="230"/>
      <c r="C950" s="231" t="s">
        <v>540</v>
      </c>
      <c r="D950" s="484">
        <f t="shared" ref="D950:F951" si="160">D953+D956</f>
        <v>6548.2849900000001</v>
      </c>
      <c r="E950" s="485">
        <f t="shared" si="160"/>
        <v>6631.3663003700003</v>
      </c>
      <c r="F950" s="485">
        <f t="shared" si="160"/>
        <v>3616.7527614400014</v>
      </c>
      <c r="G950" s="307">
        <f>F950/E950</f>
        <v>0.54540084163925662</v>
      </c>
    </row>
    <row r="951" spans="2:11" x14ac:dyDescent="0.25">
      <c r="B951" s="230"/>
      <c r="C951" s="231" t="s">
        <v>541</v>
      </c>
      <c r="D951" s="484">
        <f t="shared" si="160"/>
        <v>0</v>
      </c>
      <c r="E951" s="485">
        <f t="shared" si="160"/>
        <v>0</v>
      </c>
      <c r="F951" s="485">
        <f t="shared" si="160"/>
        <v>0</v>
      </c>
      <c r="G951" s="496">
        <v>0</v>
      </c>
    </row>
    <row r="952" spans="2:11" x14ac:dyDescent="0.25">
      <c r="B952" s="235"/>
      <c r="C952" s="655" t="s">
        <v>135</v>
      </c>
      <c r="D952" s="269">
        <f>SUM(D953:D954)</f>
        <v>4187.1633300000003</v>
      </c>
      <c r="E952" s="490">
        <f>SUM(E953:E954)</f>
        <v>4240.3428356900004</v>
      </c>
      <c r="F952" s="490">
        <f>SUM(F953:F954)</f>
        <v>1622.7213874500003</v>
      </c>
      <c r="G952" s="309">
        <f>F952/E952</f>
        <v>0.38268636530799438</v>
      </c>
      <c r="J952" s="1"/>
      <c r="K952" s="1"/>
    </row>
    <row r="953" spans="2:11" x14ac:dyDescent="0.25">
      <c r="B953" s="479"/>
      <c r="C953" s="656" t="s">
        <v>540</v>
      </c>
      <c r="D953" s="271">
        <v>4187.1633300000003</v>
      </c>
      <c r="E953" s="491">
        <v>4240.3428356900004</v>
      </c>
      <c r="F953" s="491">
        <v>1622.7213874500003</v>
      </c>
      <c r="G953" s="492">
        <f>F953/E953</f>
        <v>0.38268636530799438</v>
      </c>
    </row>
    <row r="954" spans="2:11" ht="15.75" thickBot="1" x14ac:dyDescent="0.3">
      <c r="B954" s="479"/>
      <c r="C954" s="659" t="s">
        <v>541</v>
      </c>
      <c r="D954" s="271">
        <v>0</v>
      </c>
      <c r="E954" s="491">
        <v>0</v>
      </c>
      <c r="F954" s="491">
        <v>0</v>
      </c>
      <c r="G954" s="310">
        <v>0</v>
      </c>
      <c r="J954" s="1"/>
      <c r="K954" s="1"/>
    </row>
    <row r="955" spans="2:11" x14ac:dyDescent="0.25">
      <c r="B955" s="657"/>
      <c r="C955" s="655" t="s">
        <v>222</v>
      </c>
      <c r="D955" s="269">
        <f>SUM(D956:D957)</f>
        <v>2361.1216600000002</v>
      </c>
      <c r="E955" s="490">
        <f>SUM(E956:E957)</f>
        <v>2391.02346468</v>
      </c>
      <c r="F955" s="490">
        <f>SUM(F956:F957)</f>
        <v>1994.0313739900012</v>
      </c>
      <c r="G955" s="309">
        <f>F955/E955</f>
        <v>0.83396562327625257</v>
      </c>
    </row>
    <row r="956" spans="2:11" x14ac:dyDescent="0.25">
      <c r="B956" s="479"/>
      <c r="C956" s="656" t="s">
        <v>540</v>
      </c>
      <c r="D956" s="271">
        <v>2361.1216600000002</v>
      </c>
      <c r="E956" s="491">
        <v>2391.02346468</v>
      </c>
      <c r="F956" s="660">
        <v>1994.0313739900012</v>
      </c>
      <c r="G956" s="492">
        <f>F956/E956</f>
        <v>0.83396562327625257</v>
      </c>
    </row>
    <row r="957" spans="2:11" ht="15.75" thickBot="1" x14ac:dyDescent="0.3">
      <c r="B957" s="658"/>
      <c r="C957" s="659" t="s">
        <v>541</v>
      </c>
      <c r="D957" s="271">
        <v>0</v>
      </c>
      <c r="E957" s="491">
        <v>0</v>
      </c>
      <c r="F957" s="491">
        <v>0</v>
      </c>
      <c r="G957" s="310">
        <v>0</v>
      </c>
    </row>
    <row r="958" spans="2:11" x14ac:dyDescent="0.25">
      <c r="B958" s="193" t="s">
        <v>245</v>
      </c>
      <c r="C958" s="227" t="s">
        <v>246</v>
      </c>
      <c r="D958" s="481">
        <f>SUM(D959:D960)</f>
        <v>91</v>
      </c>
      <c r="E958" s="482">
        <f>SUM(E959:E960)</f>
        <v>91</v>
      </c>
      <c r="F958" s="483">
        <f>SUM(F959:F960)</f>
        <v>120.12998755</v>
      </c>
      <c r="G958" s="486">
        <f>F958/E958</f>
        <v>1.3201097532967032</v>
      </c>
    </row>
    <row r="959" spans="2:11" x14ac:dyDescent="0.25">
      <c r="B959" s="230"/>
      <c r="C959" s="231" t="s">
        <v>540</v>
      </c>
      <c r="D959" s="484">
        <f t="shared" ref="D959:F960" si="161">D962+D965</f>
        <v>0</v>
      </c>
      <c r="E959" s="485">
        <f t="shared" si="161"/>
        <v>0</v>
      </c>
      <c r="F959" s="485">
        <f t="shared" si="161"/>
        <v>0</v>
      </c>
      <c r="G959" s="496">
        <v>0</v>
      </c>
    </row>
    <row r="960" spans="2:11" x14ac:dyDescent="0.25">
      <c r="B960" s="230"/>
      <c r="C960" s="231" t="s">
        <v>541</v>
      </c>
      <c r="D960" s="484">
        <f t="shared" si="161"/>
        <v>91</v>
      </c>
      <c r="E960" s="485">
        <f t="shared" si="161"/>
        <v>91</v>
      </c>
      <c r="F960" s="485">
        <f t="shared" si="161"/>
        <v>120.12998755</v>
      </c>
      <c r="G960" s="307">
        <f>F960/E960</f>
        <v>1.3201097532967032</v>
      </c>
    </row>
    <row r="961" spans="2:7" x14ac:dyDescent="0.25">
      <c r="B961" s="235"/>
      <c r="C961" s="655" t="s">
        <v>135</v>
      </c>
      <c r="D961" s="269">
        <f>SUM(D962:D963)</f>
        <v>91</v>
      </c>
      <c r="E961" s="490">
        <f>SUM(E962:E963)</f>
        <v>91</v>
      </c>
      <c r="F961" s="490">
        <f>SUM(F962:F963)</f>
        <v>120.12998755</v>
      </c>
      <c r="G961" s="309">
        <f>F961/E961</f>
        <v>1.3201097532967032</v>
      </c>
    </row>
    <row r="962" spans="2:7" x14ac:dyDescent="0.25">
      <c r="B962" s="479"/>
      <c r="C962" s="656" t="s">
        <v>540</v>
      </c>
      <c r="D962" s="271">
        <v>0</v>
      </c>
      <c r="E962" s="491">
        <v>0</v>
      </c>
      <c r="F962" s="491">
        <v>0</v>
      </c>
      <c r="G962" s="310">
        <v>0</v>
      </c>
    </row>
    <row r="963" spans="2:7" x14ac:dyDescent="0.25">
      <c r="B963" s="479"/>
      <c r="C963" s="480" t="s">
        <v>541</v>
      </c>
      <c r="D963" s="271">
        <v>91</v>
      </c>
      <c r="E963" s="491">
        <v>91</v>
      </c>
      <c r="F963" s="491">
        <v>120.12998755</v>
      </c>
      <c r="G963" s="492">
        <f>F963/E963</f>
        <v>1.3201097532967032</v>
      </c>
    </row>
    <row r="964" spans="2:7" x14ac:dyDescent="0.25">
      <c r="B964" s="657"/>
      <c r="C964" s="655" t="s">
        <v>222</v>
      </c>
      <c r="D964" s="269">
        <f>SUM(D965:D966)</f>
        <v>0</v>
      </c>
      <c r="E964" s="490">
        <f>SUM(E965:E966)</f>
        <v>0</v>
      </c>
      <c r="F964" s="490">
        <f>SUM(F965:F966)</f>
        <v>0</v>
      </c>
      <c r="G964" s="493">
        <v>0</v>
      </c>
    </row>
    <row r="965" spans="2:7" x14ac:dyDescent="0.25">
      <c r="B965" s="479"/>
      <c r="C965" s="656" t="s">
        <v>540</v>
      </c>
      <c r="D965" s="271">
        <v>0</v>
      </c>
      <c r="E965" s="491">
        <v>0</v>
      </c>
      <c r="F965" s="491">
        <v>0</v>
      </c>
      <c r="G965" s="310">
        <v>0</v>
      </c>
    </row>
    <row r="966" spans="2:7" ht="15.75" thickBot="1" x14ac:dyDescent="0.3">
      <c r="B966" s="658"/>
      <c r="C966" s="659" t="s">
        <v>541</v>
      </c>
      <c r="D966" s="271">
        <v>0</v>
      </c>
      <c r="E966" s="491">
        <v>0</v>
      </c>
      <c r="F966" s="491">
        <v>0</v>
      </c>
      <c r="G966" s="310">
        <v>0</v>
      </c>
    </row>
    <row r="967" spans="2:7" x14ac:dyDescent="0.25">
      <c r="B967" s="193" t="s">
        <v>247</v>
      </c>
      <c r="C967" s="227" t="s">
        <v>248</v>
      </c>
      <c r="D967" s="481">
        <f>SUM(D968:D969)</f>
        <v>0.20500000000000002</v>
      </c>
      <c r="E967" s="482">
        <f>SUM(E968:E969)</f>
        <v>0.20500000000000002</v>
      </c>
      <c r="F967" s="483">
        <f>SUM(F968:F969)</f>
        <v>5.0000000000000001E-3</v>
      </c>
      <c r="G967" s="486">
        <f>F967/E967</f>
        <v>2.4390243902439022E-2</v>
      </c>
    </row>
    <row r="968" spans="2:7" x14ac:dyDescent="0.25">
      <c r="B968" s="230"/>
      <c r="C968" s="231" t="s">
        <v>540</v>
      </c>
      <c r="D968" s="484">
        <f t="shared" ref="D968:F969" si="162">D971+D974</f>
        <v>0</v>
      </c>
      <c r="E968" s="485">
        <f t="shared" si="162"/>
        <v>0</v>
      </c>
      <c r="F968" s="485">
        <f t="shared" si="162"/>
        <v>0</v>
      </c>
      <c r="G968" s="496">
        <v>0</v>
      </c>
    </row>
    <row r="969" spans="2:7" x14ac:dyDescent="0.25">
      <c r="B969" s="230"/>
      <c r="C969" s="231" t="s">
        <v>541</v>
      </c>
      <c r="D969" s="484">
        <f t="shared" si="162"/>
        <v>0.20500000000000002</v>
      </c>
      <c r="E969" s="485">
        <f t="shared" si="162"/>
        <v>0.20500000000000002</v>
      </c>
      <c r="F969" s="485">
        <f t="shared" si="162"/>
        <v>5.0000000000000001E-3</v>
      </c>
      <c r="G969" s="307">
        <f>F969/E969</f>
        <v>2.4390243902439022E-2</v>
      </c>
    </row>
    <row r="970" spans="2:7" x14ac:dyDescent="0.25">
      <c r="B970" s="235"/>
      <c r="C970" s="655" t="s">
        <v>135</v>
      </c>
      <c r="D970" s="269">
        <f>SUM(D971:D972)</f>
        <v>5.0000000000000001E-3</v>
      </c>
      <c r="E970" s="490">
        <f>SUM(E971:E972)</f>
        <v>5.0000000000000001E-3</v>
      </c>
      <c r="F970" s="490">
        <f>SUM(F971:F972)</f>
        <v>5.0000000000000001E-3</v>
      </c>
      <c r="G970" s="309">
        <f>F970/E970</f>
        <v>1</v>
      </c>
    </row>
    <row r="971" spans="2:7" x14ac:dyDescent="0.25">
      <c r="B971" s="479"/>
      <c r="C971" s="656" t="s">
        <v>540</v>
      </c>
      <c r="D971" s="271">
        <v>0</v>
      </c>
      <c r="E971" s="491">
        <v>0</v>
      </c>
      <c r="F971" s="491">
        <v>0</v>
      </c>
      <c r="G971" s="310">
        <v>0</v>
      </c>
    </row>
    <row r="972" spans="2:7" x14ac:dyDescent="0.25">
      <c r="B972" s="479"/>
      <c r="C972" s="480" t="s">
        <v>541</v>
      </c>
      <c r="D972" s="271">
        <v>5.0000000000000001E-3</v>
      </c>
      <c r="E972" s="491">
        <v>5.0000000000000001E-3</v>
      </c>
      <c r="F972" s="491">
        <v>5.0000000000000001E-3</v>
      </c>
      <c r="G972" s="492">
        <f>F972/E972</f>
        <v>1</v>
      </c>
    </row>
    <row r="973" spans="2:7" x14ac:dyDescent="0.25">
      <c r="B973" s="657"/>
      <c r="C973" s="655" t="s">
        <v>222</v>
      </c>
      <c r="D973" s="269">
        <f>SUM(D974:D975)</f>
        <v>0.2</v>
      </c>
      <c r="E973" s="490">
        <f>SUM(E974:E975)</f>
        <v>0.2</v>
      </c>
      <c r="F973" s="490">
        <f>SUM(F974:F975)</f>
        <v>0</v>
      </c>
      <c r="G973" s="309">
        <f>F973/E973</f>
        <v>0</v>
      </c>
    </row>
    <row r="974" spans="2:7" x14ac:dyDescent="0.25">
      <c r="B974" s="479"/>
      <c r="C974" s="656" t="s">
        <v>540</v>
      </c>
      <c r="D974" s="271">
        <v>0</v>
      </c>
      <c r="E974" s="491">
        <v>0</v>
      </c>
      <c r="F974" s="491">
        <v>0</v>
      </c>
      <c r="G974" s="310">
        <v>0</v>
      </c>
    </row>
    <row r="975" spans="2:7" ht="15.75" thickBot="1" x14ac:dyDescent="0.3">
      <c r="B975" s="658"/>
      <c r="C975" s="659" t="s">
        <v>541</v>
      </c>
      <c r="D975" s="494">
        <v>0.2</v>
      </c>
      <c r="E975" s="274">
        <v>0.2</v>
      </c>
      <c r="F975" s="274">
        <v>0</v>
      </c>
      <c r="G975" s="492">
        <f>F975/E975</f>
        <v>0</v>
      </c>
    </row>
    <row r="976" spans="2:7" x14ac:dyDescent="0.25">
      <c r="B976" s="193" t="s">
        <v>249</v>
      </c>
      <c r="C976" s="227" t="s">
        <v>251</v>
      </c>
      <c r="D976" s="481">
        <f>SUM(D977:D978)</f>
        <v>3.0000000000000001E-3</v>
      </c>
      <c r="E976" s="482">
        <f>SUM(E977:E978)</f>
        <v>3.0000000000000001E-3</v>
      </c>
      <c r="F976" s="483">
        <f>SUM(F977:F978)</f>
        <v>0</v>
      </c>
      <c r="G976" s="486">
        <f>F976/E976</f>
        <v>0</v>
      </c>
    </row>
    <row r="977" spans="2:16" x14ac:dyDescent="0.25">
      <c r="B977" s="230"/>
      <c r="C977" s="231" t="s">
        <v>540</v>
      </c>
      <c r="D977" s="484">
        <f t="shared" ref="D977:F978" si="163">D980+D983</f>
        <v>0</v>
      </c>
      <c r="E977" s="485">
        <f t="shared" si="163"/>
        <v>0</v>
      </c>
      <c r="F977" s="485">
        <f t="shared" si="163"/>
        <v>0</v>
      </c>
      <c r="G977" s="496">
        <v>0</v>
      </c>
    </row>
    <row r="978" spans="2:16" x14ac:dyDescent="0.25">
      <c r="B978" s="230"/>
      <c r="C978" s="231" t="s">
        <v>541</v>
      </c>
      <c r="D978" s="484">
        <f t="shared" si="163"/>
        <v>3.0000000000000001E-3</v>
      </c>
      <c r="E978" s="485">
        <f t="shared" si="163"/>
        <v>3.0000000000000001E-3</v>
      </c>
      <c r="F978" s="485">
        <f t="shared" si="163"/>
        <v>0</v>
      </c>
      <c r="G978" s="307">
        <f>F978/E978</f>
        <v>0</v>
      </c>
      <c r="P978">
        <v>0</v>
      </c>
    </row>
    <row r="979" spans="2:16" x14ac:dyDescent="0.25">
      <c r="B979" s="235"/>
      <c r="C979" s="655" t="s">
        <v>135</v>
      </c>
      <c r="D979" s="269">
        <f>SUM(D980:D981)</f>
        <v>3.0000000000000001E-3</v>
      </c>
      <c r="E979" s="490">
        <f>SUM(E980:E981)</f>
        <v>3.0000000000000001E-3</v>
      </c>
      <c r="F979" s="490">
        <f>SUM(F980:F981)</f>
        <v>0</v>
      </c>
      <c r="G979" s="309">
        <f>F979/E979</f>
        <v>0</v>
      </c>
    </row>
    <row r="980" spans="2:16" x14ac:dyDescent="0.25">
      <c r="B980" s="479"/>
      <c r="C980" s="656" t="s">
        <v>540</v>
      </c>
      <c r="D980" s="271">
        <v>0</v>
      </c>
      <c r="E980" s="491">
        <v>0</v>
      </c>
      <c r="F980" s="491">
        <v>0</v>
      </c>
      <c r="G980" s="310">
        <v>0</v>
      </c>
    </row>
    <row r="981" spans="2:16" x14ac:dyDescent="0.25">
      <c r="B981" s="479"/>
      <c r="C981" s="480" t="s">
        <v>541</v>
      </c>
      <c r="D981" s="271">
        <v>3.0000000000000001E-3</v>
      </c>
      <c r="E981" s="491">
        <v>3.0000000000000001E-3</v>
      </c>
      <c r="F981" s="491">
        <v>0</v>
      </c>
      <c r="G981" s="492">
        <f>F981/E981</f>
        <v>0</v>
      </c>
    </row>
    <row r="982" spans="2:16" x14ac:dyDescent="0.25">
      <c r="B982" s="657"/>
      <c r="C982" s="655" t="s">
        <v>222</v>
      </c>
      <c r="D982" s="269">
        <f>SUM(D983:D984)</f>
        <v>0</v>
      </c>
      <c r="E982" s="490">
        <f>SUM(E983:E984)</f>
        <v>0</v>
      </c>
      <c r="F982" s="490">
        <f>SUM(F983:F984)</f>
        <v>0</v>
      </c>
      <c r="G982" s="493">
        <v>0</v>
      </c>
    </row>
    <row r="983" spans="2:16" x14ac:dyDescent="0.25">
      <c r="B983" s="479"/>
      <c r="C983" s="656" t="s">
        <v>540</v>
      </c>
      <c r="D983" s="271">
        <v>0</v>
      </c>
      <c r="E983" s="491">
        <v>0</v>
      </c>
      <c r="F983" s="491">
        <v>0</v>
      </c>
      <c r="G983" s="310">
        <v>0</v>
      </c>
    </row>
    <row r="984" spans="2:16" ht="15.75" thickBot="1" x14ac:dyDescent="0.3">
      <c r="B984" s="658"/>
      <c r="C984" s="659" t="s">
        <v>541</v>
      </c>
      <c r="D984" s="271">
        <v>0</v>
      </c>
      <c r="E984" s="491">
        <v>0</v>
      </c>
      <c r="F984" s="491">
        <v>0</v>
      </c>
      <c r="G984" s="310">
        <v>0</v>
      </c>
    </row>
    <row r="985" spans="2:16" x14ac:dyDescent="0.25">
      <c r="B985" s="193" t="s">
        <v>250</v>
      </c>
      <c r="C985" s="227" t="s">
        <v>252</v>
      </c>
      <c r="D985" s="263">
        <f>SUM(D986:D988)</f>
        <v>319.94332351999998</v>
      </c>
      <c r="E985" s="264">
        <f>SUM(E986:E988)</f>
        <v>319.94332351999998</v>
      </c>
      <c r="F985" s="265">
        <f>SUM(F986:F988)</f>
        <v>280.47664786000001</v>
      </c>
      <c r="G985" s="486">
        <f t="shared" ref="G985:G990" si="164">F985/E985</f>
        <v>0.87664479062794742</v>
      </c>
    </row>
    <row r="986" spans="2:16" x14ac:dyDescent="0.25">
      <c r="B986" s="230"/>
      <c r="C986" s="231" t="s">
        <v>540</v>
      </c>
      <c r="D986" s="484">
        <f t="shared" ref="D986:F987" si="165">D990+D994</f>
        <v>308.43172999999996</v>
      </c>
      <c r="E986" s="485">
        <f t="shared" si="165"/>
        <v>308.43172999999996</v>
      </c>
      <c r="F986" s="485">
        <f t="shared" si="165"/>
        <v>268.98455433999999</v>
      </c>
      <c r="G986" s="307">
        <f t="shared" si="164"/>
        <v>0.87210402879107163</v>
      </c>
    </row>
    <row r="987" spans="2:16" x14ac:dyDescent="0.25">
      <c r="B987" s="230"/>
      <c r="C987" s="231" t="s">
        <v>541</v>
      </c>
      <c r="D987" s="484">
        <f t="shared" si="165"/>
        <v>1.95E-2</v>
      </c>
      <c r="E987" s="485">
        <f t="shared" si="165"/>
        <v>1.95E-2</v>
      </c>
      <c r="F987" s="485">
        <f t="shared" si="165"/>
        <v>0</v>
      </c>
      <c r="G987" s="307">
        <f t="shared" si="164"/>
        <v>0</v>
      </c>
    </row>
    <row r="988" spans="2:16" x14ac:dyDescent="0.25">
      <c r="B988" s="230"/>
      <c r="C988" s="231" t="s">
        <v>542</v>
      </c>
      <c r="D988" s="266">
        <v>11.492093519999999</v>
      </c>
      <c r="E988" s="267">
        <v>11.492093519999999</v>
      </c>
      <c r="F988" s="268">
        <v>11.492093519999999</v>
      </c>
      <c r="G988" s="307">
        <f t="shared" si="164"/>
        <v>1</v>
      </c>
    </row>
    <row r="989" spans="2:16" x14ac:dyDescent="0.25">
      <c r="B989" s="235"/>
      <c r="C989" s="655" t="s">
        <v>135</v>
      </c>
      <c r="D989" s="269">
        <f>SUM(D990:D991)</f>
        <v>308.43172999999996</v>
      </c>
      <c r="E989" s="490">
        <f>SUM(E990:E991)</f>
        <v>308.43172999999996</v>
      </c>
      <c r="F989" s="490">
        <f>SUM(F990:F991)</f>
        <v>268.98455433999999</v>
      </c>
      <c r="G989" s="309">
        <f t="shared" si="164"/>
        <v>0.87210402879107163</v>
      </c>
      <c r="I989" s="1"/>
    </row>
    <row r="990" spans="2:16" x14ac:dyDescent="0.25">
      <c r="B990" s="479"/>
      <c r="C990" s="656" t="s">
        <v>540</v>
      </c>
      <c r="D990" s="271">
        <v>308.43172999999996</v>
      </c>
      <c r="E990" s="491">
        <v>308.43172999999996</v>
      </c>
      <c r="F990" s="491">
        <v>268.98455433999999</v>
      </c>
      <c r="G990" s="492">
        <f t="shared" si="164"/>
        <v>0.87210402879107163</v>
      </c>
    </row>
    <row r="991" spans="2:16" x14ac:dyDescent="0.25">
      <c r="B991" s="479"/>
      <c r="C991" s="480" t="s">
        <v>541</v>
      </c>
      <c r="D991" s="271">
        <v>0</v>
      </c>
      <c r="E991" s="491">
        <v>0</v>
      </c>
      <c r="F991" s="491">
        <v>0</v>
      </c>
      <c r="G991" s="310">
        <v>0</v>
      </c>
      <c r="I991" s="1"/>
    </row>
    <row r="992" spans="2:16" x14ac:dyDescent="0.25">
      <c r="B992" s="479"/>
      <c r="C992" s="480" t="s">
        <v>542</v>
      </c>
      <c r="D992" s="271">
        <v>11.492093519999999</v>
      </c>
      <c r="E992" s="491">
        <v>11.492093519999999</v>
      </c>
      <c r="F992" s="491">
        <v>11.492093519999999</v>
      </c>
      <c r="G992" s="492">
        <f>F992/E992</f>
        <v>1</v>
      </c>
    </row>
    <row r="993" spans="2:11" x14ac:dyDescent="0.25">
      <c r="B993" s="657"/>
      <c r="C993" s="655" t="s">
        <v>222</v>
      </c>
      <c r="D993" s="269">
        <f>SUM(D994:D995)</f>
        <v>1.95E-2</v>
      </c>
      <c r="E993" s="490">
        <f>SUM(E994:E995)</f>
        <v>1.95E-2</v>
      </c>
      <c r="F993" s="490">
        <f>SUM(F994:F995)</f>
        <v>0</v>
      </c>
      <c r="G993" s="309">
        <f>F993/E993</f>
        <v>0</v>
      </c>
    </row>
    <row r="994" spans="2:11" x14ac:dyDescent="0.25">
      <c r="B994" s="479"/>
      <c r="C994" s="656" t="s">
        <v>540</v>
      </c>
      <c r="D994" s="271">
        <v>0</v>
      </c>
      <c r="E994" s="491">
        <v>0</v>
      </c>
      <c r="F994" s="491">
        <v>0</v>
      </c>
      <c r="G994" s="310">
        <v>0</v>
      </c>
    </row>
    <row r="995" spans="2:11" ht="15.75" thickBot="1" x14ac:dyDescent="0.3">
      <c r="B995" s="658"/>
      <c r="C995" s="659" t="s">
        <v>541</v>
      </c>
      <c r="D995" s="494">
        <v>1.95E-2</v>
      </c>
      <c r="E995" s="274">
        <v>1.95E-2</v>
      </c>
      <c r="F995" s="274">
        <v>0</v>
      </c>
      <c r="G995" s="497">
        <f>F995/E995</f>
        <v>0</v>
      </c>
    </row>
    <row r="996" spans="2:11" x14ac:dyDescent="0.25">
      <c r="B996" t="s">
        <v>139</v>
      </c>
    </row>
    <row r="998" spans="2:11" ht="15.75" thickBot="1" x14ac:dyDescent="0.3">
      <c r="B998" s="5" t="s">
        <v>136</v>
      </c>
      <c r="D998" s="3"/>
      <c r="E998" s="3"/>
      <c r="F998" s="3"/>
    </row>
    <row r="999" spans="2:11" ht="15.75" thickBot="1" x14ac:dyDescent="0.3">
      <c r="B999" s="892" t="s">
        <v>184</v>
      </c>
      <c r="C999" s="925"/>
      <c r="D999" s="928">
        <v>2020</v>
      </c>
      <c r="E999" s="929"/>
      <c r="F999" s="929"/>
      <c r="G999" s="930"/>
      <c r="H999" s="928">
        <v>2019</v>
      </c>
      <c r="I999" s="929"/>
      <c r="J999" s="929"/>
      <c r="K999" s="930"/>
    </row>
    <row r="1000" spans="2:11" ht="30" customHeight="1" x14ac:dyDescent="0.25">
      <c r="B1000" s="901"/>
      <c r="C1000" s="926"/>
      <c r="D1000" s="931" t="s">
        <v>107</v>
      </c>
      <c r="E1000" s="933" t="s">
        <v>108</v>
      </c>
      <c r="F1000" s="935" t="s">
        <v>50</v>
      </c>
      <c r="G1000" s="937" t="s">
        <v>148</v>
      </c>
      <c r="H1000" s="931" t="s">
        <v>107</v>
      </c>
      <c r="I1000" s="933" t="s">
        <v>108</v>
      </c>
      <c r="J1000" s="935" t="s">
        <v>50</v>
      </c>
      <c r="K1000" s="937" t="s">
        <v>148</v>
      </c>
    </row>
    <row r="1001" spans="2:11" ht="15.75" thickBot="1" x14ac:dyDescent="0.3">
      <c r="B1001" s="893"/>
      <c r="C1001" s="927"/>
      <c r="D1001" s="932"/>
      <c r="E1001" s="934"/>
      <c r="F1001" s="936"/>
      <c r="G1001" s="938"/>
      <c r="H1001" s="932"/>
      <c r="I1001" s="934"/>
      <c r="J1001" s="936"/>
      <c r="K1001" s="938"/>
    </row>
    <row r="1002" spans="2:11" x14ac:dyDescent="0.25">
      <c r="B1002" s="193"/>
      <c r="C1002" s="227" t="s">
        <v>225</v>
      </c>
      <c r="D1002" s="213">
        <f>SUM(D1003:D1005)</f>
        <v>7410.7227716362577</v>
      </c>
      <c r="E1002" s="221">
        <f t="shared" ref="E1002:F1002" si="166">SUM(E1003:E1005)</f>
        <v>7454.2254500562576</v>
      </c>
      <c r="F1002" s="228">
        <f t="shared" si="166"/>
        <v>3830.9395616362581</v>
      </c>
      <c r="G1002" s="229">
        <f>F1002/E1002</f>
        <v>0.51392858819521559</v>
      </c>
      <c r="H1002" s="213">
        <v>7387.3770119164046</v>
      </c>
      <c r="I1002" s="221">
        <v>7412.5894954664054</v>
      </c>
      <c r="J1002" s="228">
        <v>3742.5358417864063</v>
      </c>
      <c r="K1002" s="229">
        <f>J1002/I1002</f>
        <v>0.5048891273522389</v>
      </c>
    </row>
    <row r="1003" spans="2:11" x14ac:dyDescent="0.25">
      <c r="B1003" s="230"/>
      <c r="C1003" s="231" t="s">
        <v>540</v>
      </c>
      <c r="D1003" s="232">
        <v>7069.6512499999999</v>
      </c>
      <c r="E1003" s="233">
        <v>7066.8466988199998</v>
      </c>
      <c r="F1003" s="231">
        <v>3693.3898927899995</v>
      </c>
      <c r="G1003" s="307">
        <f t="shared" ref="G1003:G1012" si="167">F1003/E1003</f>
        <v>0.5226361983211989</v>
      </c>
      <c r="H1003" s="232">
        <v>7069.6512499999999</v>
      </c>
      <c r="I1003" s="233">
        <v>7070.3351673300003</v>
      </c>
      <c r="J1003" s="231">
        <v>3630.5541732900001</v>
      </c>
      <c r="K1003" s="307">
        <f t="shared" ref="K1003:K1012" si="168">J1003/I1003</f>
        <v>0.51349109870572385</v>
      </c>
    </row>
    <row r="1004" spans="2:11" x14ac:dyDescent="0.25">
      <c r="B1004" s="230"/>
      <c r="C1004" s="231" t="s">
        <v>541</v>
      </c>
      <c r="D1004" s="232">
        <v>330.94145100000003</v>
      </c>
      <c r="E1004" s="233">
        <v>377.24868060000006</v>
      </c>
      <c r="F1004" s="231">
        <v>127.41959821</v>
      </c>
      <c r="G1004" s="307">
        <f t="shared" si="167"/>
        <v>0.3377602222686209</v>
      </c>
      <c r="H1004" s="232">
        <v>317.72576191640559</v>
      </c>
      <c r="I1004" s="233">
        <v>342.2543281364056</v>
      </c>
      <c r="J1004" s="231">
        <v>111.98166849640558</v>
      </c>
      <c r="K1004" s="307">
        <f t="shared" si="168"/>
        <v>0.32718846568326004</v>
      </c>
    </row>
    <row r="1005" spans="2:11" x14ac:dyDescent="0.25">
      <c r="B1005" s="230"/>
      <c r="C1005" s="231" t="s">
        <v>542</v>
      </c>
      <c r="D1005" s="750">
        <v>10.1300706362585</v>
      </c>
      <c r="E1005" s="749">
        <v>10.130070636258509</v>
      </c>
      <c r="F1005" s="749">
        <v>10.130070636258509</v>
      </c>
      <c r="G1005" s="307">
        <f t="shared" si="167"/>
        <v>1</v>
      </c>
      <c r="H1005" s="750" t="s">
        <v>227</v>
      </c>
      <c r="I1005" s="749" t="s">
        <v>227</v>
      </c>
      <c r="J1005" s="749" t="s">
        <v>227</v>
      </c>
      <c r="K1005" s="751" t="s">
        <v>227</v>
      </c>
    </row>
    <row r="1006" spans="2:11" x14ac:dyDescent="0.25">
      <c r="B1006" s="235"/>
      <c r="C1006" s="236" t="s">
        <v>135</v>
      </c>
      <c r="D1006" s="419">
        <f>SUM(D1007:D1009)</f>
        <v>5398.9859406362584</v>
      </c>
      <c r="E1006" s="420">
        <f>SUM(E1007:E1009)</f>
        <v>5360.6413337262593</v>
      </c>
      <c r="F1006" s="420">
        <f>SUM(F1007:F1009)</f>
        <v>2016.5416295862585</v>
      </c>
      <c r="G1006" s="309">
        <f t="shared" si="167"/>
        <v>0.37617544320663054</v>
      </c>
      <c r="H1006" s="419">
        <v>5388.5120409164056</v>
      </c>
      <c r="I1006" s="420">
        <v>5356.9107174164055</v>
      </c>
      <c r="J1006" s="420">
        <v>1937.3819937764058</v>
      </c>
      <c r="K1006" s="309">
        <f t="shared" si="168"/>
        <v>0.36166031057370124</v>
      </c>
    </row>
    <row r="1007" spans="2:11" x14ac:dyDescent="0.25">
      <c r="B1007" s="239"/>
      <c r="C1007" s="240" t="s">
        <v>540</v>
      </c>
      <c r="D1007" s="421">
        <v>5095.8521700000001</v>
      </c>
      <c r="E1007" s="422">
        <v>5008.4432037100014</v>
      </c>
      <c r="F1007" s="422">
        <v>1902.93105509</v>
      </c>
      <c r="G1007" s="662">
        <f t="shared" si="167"/>
        <v>0.37994462105118909</v>
      </c>
      <c r="H1007" s="421">
        <v>5095.8521700000001</v>
      </c>
      <c r="I1007" s="422">
        <v>5038.71579028</v>
      </c>
      <c r="J1007" s="422">
        <v>1842.9832226400001</v>
      </c>
      <c r="K1007" s="662">
        <f t="shared" si="168"/>
        <v>0.36576447240688409</v>
      </c>
    </row>
    <row r="1008" spans="2:11" x14ac:dyDescent="0.25">
      <c r="B1008" s="239"/>
      <c r="C1008" s="54" t="s">
        <v>541</v>
      </c>
      <c r="D1008" s="271">
        <v>293.00369999999998</v>
      </c>
      <c r="E1008" s="422">
        <v>342.06805937999997</v>
      </c>
      <c r="F1008" s="422">
        <v>103.48050385999997</v>
      </c>
      <c r="G1008" s="662">
        <f>F1008/E1008</f>
        <v>0.30251437110953561</v>
      </c>
      <c r="H1008" s="421">
        <v>292.65987091640562</v>
      </c>
      <c r="I1008" s="422">
        <v>318.19492713640557</v>
      </c>
      <c r="J1008" s="422">
        <v>94.398771136405571</v>
      </c>
      <c r="K1008" s="662">
        <f t="shared" si="168"/>
        <v>0.29666962948135933</v>
      </c>
    </row>
    <row r="1009" spans="2:11" x14ac:dyDescent="0.25">
      <c r="B1009" s="479"/>
      <c r="C1009" s="480" t="s">
        <v>542</v>
      </c>
      <c r="D1009" s="421">
        <v>10.1300706362585</v>
      </c>
      <c r="E1009" s="422">
        <v>10.130070636258509</v>
      </c>
      <c r="F1009" s="422">
        <v>10.130070636258509</v>
      </c>
      <c r="G1009" s="662">
        <f>F1009/E1009</f>
        <v>1</v>
      </c>
      <c r="H1009" s="752" t="s">
        <v>227</v>
      </c>
      <c r="I1009" s="753" t="s">
        <v>227</v>
      </c>
      <c r="J1009" s="753" t="s">
        <v>227</v>
      </c>
      <c r="K1009" s="662" t="s">
        <v>227</v>
      </c>
    </row>
    <row r="1010" spans="2:11" x14ac:dyDescent="0.25">
      <c r="B1010" s="90"/>
      <c r="C1010" s="236" t="s">
        <v>222</v>
      </c>
      <c r="D1010" s="419">
        <f>SUM(D1011:D1012)</f>
        <v>2011.7368309999997</v>
      </c>
      <c r="E1010" s="420">
        <v>2093.5841163300001</v>
      </c>
      <c r="F1010" s="420">
        <v>1814.3979320500002</v>
      </c>
      <c r="G1010" s="309">
        <f t="shared" si="167"/>
        <v>0.8666467795096735</v>
      </c>
      <c r="H1010" s="419">
        <v>1998.864971</v>
      </c>
      <c r="I1010" s="420">
        <v>2055.6787780500003</v>
      </c>
      <c r="J1010" s="420">
        <v>1805.15384801</v>
      </c>
      <c r="K1010" s="309">
        <f t="shared" si="168"/>
        <v>0.87813031261739927</v>
      </c>
    </row>
    <row r="1011" spans="2:11" x14ac:dyDescent="0.25">
      <c r="B1011" s="239"/>
      <c r="C1011" s="240" t="s">
        <v>540</v>
      </c>
      <c r="D1011" s="421">
        <v>1973.7990799999998</v>
      </c>
      <c r="E1011" s="422">
        <v>2058.4034951099984</v>
      </c>
      <c r="F1011" s="422">
        <v>1790.4588376999995</v>
      </c>
      <c r="G1011" s="662">
        <f t="shared" si="167"/>
        <v>0.8698288950409695</v>
      </c>
      <c r="H1011" s="421">
        <v>1973.7990799999998</v>
      </c>
      <c r="I1011" s="422">
        <v>2031.6193770500004</v>
      </c>
      <c r="J1011" s="422">
        <v>1787.57095065</v>
      </c>
      <c r="K1011" s="662">
        <f t="shared" si="168"/>
        <v>0.8798749267914695</v>
      </c>
    </row>
    <row r="1012" spans="2:11" ht="15.75" thickBot="1" x14ac:dyDescent="0.3">
      <c r="B1012" s="14"/>
      <c r="C1012" s="55" t="s">
        <v>541</v>
      </c>
      <c r="D1012" s="494">
        <v>37.937750999999999</v>
      </c>
      <c r="E1012" s="424">
        <v>35.180621220000091</v>
      </c>
      <c r="F1012" s="424">
        <v>23.939094350000033</v>
      </c>
      <c r="G1012" s="663">
        <f t="shared" si="167"/>
        <v>0.68046252510148175</v>
      </c>
      <c r="H1012" s="423">
        <v>25.065890999999965</v>
      </c>
      <c r="I1012" s="424">
        <v>24.059401000000037</v>
      </c>
      <c r="J1012" s="424">
        <v>17.582897360000004</v>
      </c>
      <c r="K1012" s="663">
        <f t="shared" si="168"/>
        <v>0.73081193334779937</v>
      </c>
    </row>
    <row r="1013" spans="2:11" x14ac:dyDescent="0.25">
      <c r="B1013" s="193" t="s">
        <v>11</v>
      </c>
      <c r="C1013" s="227" t="s">
        <v>36</v>
      </c>
      <c r="D1013" s="263">
        <f t="shared" ref="D1013:F1015" si="169">D1016+D1019</f>
        <v>8.2866600000000012</v>
      </c>
      <c r="E1013" s="264">
        <f t="shared" si="169"/>
        <v>8.1301558400000005</v>
      </c>
      <c r="F1013" s="265">
        <f t="shared" si="169"/>
        <v>6.6185217999999999</v>
      </c>
      <c r="G1013" s="229">
        <f>F1013/E1013</f>
        <v>0.81407071773915707</v>
      </c>
      <c r="H1013" s="213">
        <f t="shared" ref="H1013:J1015" si="170">H1016+H1019</f>
        <v>6.2866600000000004</v>
      </c>
      <c r="I1013" s="221">
        <f t="shared" si="170"/>
        <v>6.2732360000000007</v>
      </c>
      <c r="J1013" s="228">
        <f t="shared" si="170"/>
        <v>4.6238879100000005</v>
      </c>
      <c r="K1013" s="229">
        <f>J1013/I1013</f>
        <v>0.73708177246958351</v>
      </c>
    </row>
    <row r="1014" spans="2:11" x14ac:dyDescent="0.25">
      <c r="B1014" s="230"/>
      <c r="C1014" s="231" t="s">
        <v>540</v>
      </c>
      <c r="D1014" s="266">
        <f t="shared" si="169"/>
        <v>1.88666</v>
      </c>
      <c r="E1014" s="267">
        <f t="shared" si="169"/>
        <v>1.7301558400000001</v>
      </c>
      <c r="F1014" s="268">
        <f t="shared" si="169"/>
        <v>1.6185217999999999</v>
      </c>
      <c r="G1014" s="234">
        <f>F1014/E1014</f>
        <v>0.93547746542877885</v>
      </c>
      <c r="H1014" s="232">
        <f t="shared" si="170"/>
        <v>1.88666</v>
      </c>
      <c r="I1014" s="233">
        <f t="shared" si="170"/>
        <v>1.8732359999999999</v>
      </c>
      <c r="J1014" s="231">
        <f t="shared" si="170"/>
        <v>1.6238879100000001</v>
      </c>
      <c r="K1014" s="234">
        <f>J1014/I1014</f>
        <v>0.86688912128530526</v>
      </c>
    </row>
    <row r="1015" spans="2:11" x14ac:dyDescent="0.25">
      <c r="B1015" s="230"/>
      <c r="C1015" s="231" t="s">
        <v>541</v>
      </c>
      <c r="D1015" s="266">
        <f t="shared" si="169"/>
        <v>6.4</v>
      </c>
      <c r="E1015" s="267">
        <f t="shared" si="169"/>
        <v>6.4</v>
      </c>
      <c r="F1015" s="268">
        <f t="shared" si="169"/>
        <v>5</v>
      </c>
      <c r="G1015" s="234">
        <f>F1015/E1015</f>
        <v>0.78125</v>
      </c>
      <c r="H1015" s="232">
        <f t="shared" si="170"/>
        <v>4.4000000000000004</v>
      </c>
      <c r="I1015" s="233">
        <f t="shared" si="170"/>
        <v>4.4000000000000004</v>
      </c>
      <c r="J1015" s="231">
        <f t="shared" si="170"/>
        <v>3</v>
      </c>
      <c r="K1015" s="234">
        <f>J1015/I1015</f>
        <v>0.68181818181818177</v>
      </c>
    </row>
    <row r="1016" spans="2:11" x14ac:dyDescent="0.25">
      <c r="B1016" s="235"/>
      <c r="C1016" s="236" t="s">
        <v>135</v>
      </c>
      <c r="D1016" s="269">
        <f>SUM(D1017:D1018)</f>
        <v>1.88666</v>
      </c>
      <c r="E1016" s="270">
        <f>SUM(E1017:E1018)</f>
        <v>1.7301558400000001</v>
      </c>
      <c r="F1016" s="270">
        <f>SUM(F1017:F1018)</f>
        <v>1.6185217999999999</v>
      </c>
      <c r="G1016" s="53">
        <f>F1016/E1016</f>
        <v>0.93547746542877885</v>
      </c>
      <c r="H1016" s="237">
        <v>1.88666</v>
      </c>
      <c r="I1016" s="238">
        <v>1.8732359999999999</v>
      </c>
      <c r="J1016" s="238">
        <v>1.6238879100000001</v>
      </c>
      <c r="K1016" s="53">
        <f>J1016/I1016</f>
        <v>0.86688912128530526</v>
      </c>
    </row>
    <row r="1017" spans="2:11" x14ac:dyDescent="0.25">
      <c r="B1017" s="239"/>
      <c r="C1017" s="240" t="s">
        <v>540</v>
      </c>
      <c r="D1017" s="271">
        <v>1.88666</v>
      </c>
      <c r="E1017" s="272">
        <v>1.7301558400000001</v>
      </c>
      <c r="F1017" s="272">
        <v>1.6185217999999999</v>
      </c>
      <c r="G1017" s="49">
        <f>F1017/E1017</f>
        <v>0.93547746542877885</v>
      </c>
      <c r="H1017" s="44">
        <v>1.88666</v>
      </c>
      <c r="I1017" s="47">
        <v>1.8732359999999999</v>
      </c>
      <c r="J1017" s="47">
        <v>1.6238879100000001</v>
      </c>
      <c r="K1017" s="49">
        <f>J1017/I1017</f>
        <v>0.86688912128530526</v>
      </c>
    </row>
    <row r="1018" spans="2:11" x14ac:dyDescent="0.25">
      <c r="B1018" s="239"/>
      <c r="C1018" s="54" t="s">
        <v>541</v>
      </c>
      <c r="D1018" s="271">
        <v>0</v>
      </c>
      <c r="E1018" s="272">
        <v>0</v>
      </c>
      <c r="F1018" s="272">
        <v>0</v>
      </c>
      <c r="G1018" s="48">
        <v>0</v>
      </c>
      <c r="H1018" s="44">
        <v>0</v>
      </c>
      <c r="I1018" s="47">
        <v>0</v>
      </c>
      <c r="J1018" s="47">
        <v>0</v>
      </c>
      <c r="K1018" s="48">
        <v>0</v>
      </c>
    </row>
    <row r="1019" spans="2:11" x14ac:dyDescent="0.25">
      <c r="B1019" s="90"/>
      <c r="C1019" s="236" t="s">
        <v>222</v>
      </c>
      <c r="D1019" s="269">
        <f>SUM(D1020:D1021)</f>
        <v>6.4</v>
      </c>
      <c r="E1019" s="270">
        <f>SUM(E1020:E1021)</f>
        <v>6.4</v>
      </c>
      <c r="F1019" s="270">
        <f>SUM(F1020:F1021)</f>
        <v>5</v>
      </c>
      <c r="G1019" s="53">
        <f>F1019/E1019</f>
        <v>0.78125</v>
      </c>
      <c r="H1019" s="237">
        <v>4.4000000000000004</v>
      </c>
      <c r="I1019" s="238">
        <v>4.4000000000000004</v>
      </c>
      <c r="J1019" s="238">
        <v>3</v>
      </c>
      <c r="K1019" s="53">
        <f>J1019/I1019</f>
        <v>0.68181818181818177</v>
      </c>
    </row>
    <row r="1020" spans="2:11" x14ac:dyDescent="0.25">
      <c r="B1020" s="239"/>
      <c r="C1020" s="240" t="s">
        <v>540</v>
      </c>
      <c r="D1020" s="271">
        <v>0</v>
      </c>
      <c r="E1020" s="272">
        <v>0</v>
      </c>
      <c r="F1020" s="272">
        <v>0</v>
      </c>
      <c r="G1020" s="48">
        <v>0</v>
      </c>
      <c r="H1020" s="44">
        <v>0</v>
      </c>
      <c r="I1020" s="47">
        <v>0</v>
      </c>
      <c r="J1020" s="47">
        <v>0</v>
      </c>
      <c r="K1020" s="48">
        <v>0</v>
      </c>
    </row>
    <row r="1021" spans="2:11" ht="15.75" thickBot="1" x14ac:dyDescent="0.3">
      <c r="B1021" s="14"/>
      <c r="C1021" s="55" t="s">
        <v>541</v>
      </c>
      <c r="D1021" s="273">
        <v>6.4</v>
      </c>
      <c r="E1021" s="274">
        <v>6.4</v>
      </c>
      <c r="F1021" s="274">
        <v>5</v>
      </c>
      <c r="G1021" s="50">
        <f>F1021/E1021</f>
        <v>0.78125</v>
      </c>
      <c r="H1021" s="46">
        <v>4.4000000000000004</v>
      </c>
      <c r="I1021" s="15">
        <v>4.4000000000000004</v>
      </c>
      <c r="J1021" s="15">
        <v>3</v>
      </c>
      <c r="K1021" s="50">
        <f t="shared" ref="K1021:K1029" si="171">J1021/I1021</f>
        <v>0.68181818181818177</v>
      </c>
    </row>
    <row r="1022" spans="2:11" x14ac:dyDescent="0.25">
      <c r="B1022" s="193" t="s">
        <v>13</v>
      </c>
      <c r="C1022" s="227" t="s">
        <v>14</v>
      </c>
      <c r="D1022" s="263">
        <f>D1025+D1028</f>
        <v>212.44801000000001</v>
      </c>
      <c r="E1022" s="264">
        <f t="shared" ref="E1022:F1024" si="172">E1025+E1028</f>
        <v>234.29483579999999</v>
      </c>
      <c r="F1022" s="265">
        <f t="shared" si="172"/>
        <v>196.33544240999998</v>
      </c>
      <c r="G1022" s="229">
        <f t="shared" ref="G1022:G1029" si="173">F1022/E1022</f>
        <v>0.83798450674174008</v>
      </c>
      <c r="H1022" s="213">
        <f t="shared" ref="H1022:J1024" si="174">H1025+H1028</f>
        <v>211.78647999999998</v>
      </c>
      <c r="I1022" s="221">
        <f t="shared" si="174"/>
        <v>238.35355396</v>
      </c>
      <c r="J1022" s="228">
        <f t="shared" si="174"/>
        <v>183.83124294000007</v>
      </c>
      <c r="K1022" s="229">
        <f t="shared" si="171"/>
        <v>0.77125446583796375</v>
      </c>
    </row>
    <row r="1023" spans="2:11" x14ac:dyDescent="0.25">
      <c r="B1023" s="230"/>
      <c r="C1023" s="231" t="s">
        <v>540</v>
      </c>
      <c r="D1023" s="266">
        <f>D1026+D1029</f>
        <v>211.59747999999999</v>
      </c>
      <c r="E1023" s="267">
        <f t="shared" si="172"/>
        <v>202.18952307999999</v>
      </c>
      <c r="F1023" s="268">
        <f t="shared" si="172"/>
        <v>164.23013269</v>
      </c>
      <c r="G1023" s="234">
        <f>F1023/E1023</f>
        <v>0.81225837119670807</v>
      </c>
      <c r="H1023" s="232">
        <f t="shared" si="174"/>
        <v>211.59747999999999</v>
      </c>
      <c r="I1023" s="233">
        <f t="shared" si="174"/>
        <v>216.39621295999999</v>
      </c>
      <c r="J1023" s="231">
        <f t="shared" si="174"/>
        <v>162.18936602000005</v>
      </c>
      <c r="K1023" s="234">
        <f>J1023/I1023</f>
        <v>0.74950186882420233</v>
      </c>
    </row>
    <row r="1024" spans="2:11" x14ac:dyDescent="0.25">
      <c r="B1024" s="230"/>
      <c r="C1024" s="231" t="s">
        <v>541</v>
      </c>
      <c r="D1024" s="266">
        <f>D1027+D1030</f>
        <v>0.85053000000000001</v>
      </c>
      <c r="E1024" s="267">
        <f t="shared" si="172"/>
        <v>32.105312720000001</v>
      </c>
      <c r="F1024" s="268">
        <f t="shared" si="172"/>
        <v>32.105309719999994</v>
      </c>
      <c r="G1024" s="234">
        <f>F1024/E1024</f>
        <v>0.99999990655752113</v>
      </c>
      <c r="H1024" s="232">
        <f t="shared" si="174"/>
        <v>0.189</v>
      </c>
      <c r="I1024" s="233">
        <f t="shared" si="174"/>
        <v>21.957341</v>
      </c>
      <c r="J1024" s="231">
        <f t="shared" si="174"/>
        <v>21.641876920000001</v>
      </c>
      <c r="K1024" s="234">
        <f>J1024/I1024</f>
        <v>0.98563286510875803</v>
      </c>
    </row>
    <row r="1025" spans="2:11" x14ac:dyDescent="0.25">
      <c r="B1025" s="235"/>
      <c r="C1025" s="236" t="s">
        <v>135</v>
      </c>
      <c r="D1025" s="269">
        <f>SUM(D1026:D1027)</f>
        <v>23.326149999999998</v>
      </c>
      <c r="E1025" s="270">
        <f>SUM(E1026:E1027)</f>
        <v>55.863544450000006</v>
      </c>
      <c r="F1025" s="270">
        <f>SUM(F1026:F1027)</f>
        <v>54.793951219999997</v>
      </c>
      <c r="G1025" s="53">
        <f t="shared" si="173"/>
        <v>0.98085346641480409</v>
      </c>
      <c r="H1025" s="237">
        <f>SUM(H1026:H1027)</f>
        <v>22.664619999999999</v>
      </c>
      <c r="I1025" s="238">
        <f>SUM(I1026:I1027)</f>
        <v>49.147202390000004</v>
      </c>
      <c r="J1025" s="238">
        <f>SUM(J1026:J1027)</f>
        <v>44.326887660000004</v>
      </c>
      <c r="K1025" s="53">
        <f t="shared" si="171"/>
        <v>0.90192087248936081</v>
      </c>
    </row>
    <row r="1026" spans="2:11" x14ac:dyDescent="0.25">
      <c r="B1026" s="239"/>
      <c r="C1026" s="240" t="s">
        <v>540</v>
      </c>
      <c r="D1026" s="271">
        <v>22.475619999999999</v>
      </c>
      <c r="E1026" s="272">
        <v>23.758231730000002</v>
      </c>
      <c r="F1026" s="272">
        <v>22.688641500000003</v>
      </c>
      <c r="G1026" s="49">
        <f t="shared" si="173"/>
        <v>0.95498022571059415</v>
      </c>
      <c r="H1026" s="44">
        <v>22.475619999999999</v>
      </c>
      <c r="I1026" s="47">
        <v>27.189861390000001</v>
      </c>
      <c r="J1026" s="47">
        <v>22.685010740000003</v>
      </c>
      <c r="K1026" s="49">
        <f t="shared" si="171"/>
        <v>0.83431873427435677</v>
      </c>
    </row>
    <row r="1027" spans="2:11" x14ac:dyDescent="0.25">
      <c r="B1027" s="239"/>
      <c r="C1027" s="54" t="s">
        <v>541</v>
      </c>
      <c r="D1027" s="271">
        <v>0.85053000000000001</v>
      </c>
      <c r="E1027" s="272">
        <v>32.105312720000001</v>
      </c>
      <c r="F1027" s="272">
        <v>32.105309719999994</v>
      </c>
      <c r="G1027" s="49">
        <f t="shared" si="173"/>
        <v>0.99999990655752113</v>
      </c>
      <c r="H1027" s="44">
        <v>0.189</v>
      </c>
      <c r="I1027" s="47">
        <v>21.957341</v>
      </c>
      <c r="J1027" s="47">
        <v>21.641876920000001</v>
      </c>
      <c r="K1027" s="49">
        <f t="shared" si="171"/>
        <v>0.98563286510875803</v>
      </c>
    </row>
    <row r="1028" spans="2:11" x14ac:dyDescent="0.25">
      <c r="B1028" s="90"/>
      <c r="C1028" s="236" t="s">
        <v>222</v>
      </c>
      <c r="D1028" s="269">
        <f>SUM(D1029:D1030)</f>
        <v>189.12186</v>
      </c>
      <c r="E1028" s="270">
        <f>SUM(E1029:E1030)</f>
        <v>178.43129134999998</v>
      </c>
      <c r="F1028" s="270">
        <f>SUM(F1029:F1030)</f>
        <v>141.54149118999999</v>
      </c>
      <c r="G1028" s="53">
        <f t="shared" si="173"/>
        <v>0.79325487205246303</v>
      </c>
      <c r="H1028" s="237">
        <v>189.12186</v>
      </c>
      <c r="I1028" s="238">
        <v>189.20635156999998</v>
      </c>
      <c r="J1028" s="238">
        <v>139.50435528000006</v>
      </c>
      <c r="K1028" s="53">
        <f t="shared" si="171"/>
        <v>0.73731327792337953</v>
      </c>
    </row>
    <row r="1029" spans="2:11" x14ac:dyDescent="0.25">
      <c r="B1029" s="239"/>
      <c r="C1029" s="240" t="s">
        <v>540</v>
      </c>
      <c r="D1029" s="271">
        <v>189.12186</v>
      </c>
      <c r="E1029" s="272">
        <v>178.43129134999998</v>
      </c>
      <c r="F1029" s="272">
        <v>141.54149118999999</v>
      </c>
      <c r="G1029" s="49">
        <f t="shared" si="173"/>
        <v>0.79325487205246303</v>
      </c>
      <c r="H1029" s="44">
        <v>189.12186</v>
      </c>
      <c r="I1029" s="47">
        <v>189.20635156999998</v>
      </c>
      <c r="J1029" s="47">
        <v>139.50435528000006</v>
      </c>
      <c r="K1029" s="49">
        <f t="shared" si="171"/>
        <v>0.73731327792337953</v>
      </c>
    </row>
    <row r="1030" spans="2:11" ht="15.75" thickBot="1" x14ac:dyDescent="0.3">
      <c r="B1030" s="14"/>
      <c r="C1030" s="55" t="s">
        <v>541</v>
      </c>
      <c r="D1030" s="273">
        <v>0</v>
      </c>
      <c r="E1030" s="274">
        <v>0</v>
      </c>
      <c r="F1030" s="274">
        <v>0</v>
      </c>
      <c r="G1030" s="48">
        <v>0</v>
      </c>
      <c r="H1030" s="46">
        <v>0</v>
      </c>
      <c r="I1030" s="15">
        <v>0</v>
      </c>
      <c r="J1030" s="15">
        <v>0</v>
      </c>
      <c r="K1030" s="48">
        <v>0</v>
      </c>
    </row>
    <row r="1031" spans="2:11" x14ac:dyDescent="0.25">
      <c r="B1031" s="193" t="s">
        <v>15</v>
      </c>
      <c r="C1031" s="227" t="s">
        <v>37</v>
      </c>
      <c r="D1031" s="263">
        <f>D1034+D1037</f>
        <v>13.286959999999999</v>
      </c>
      <c r="E1031" s="264">
        <f t="shared" ref="E1031:F1033" si="175">E1034+E1037</f>
        <v>12.20294822</v>
      </c>
      <c r="F1031" s="265">
        <f t="shared" si="175"/>
        <v>10.04886977</v>
      </c>
      <c r="G1031" s="229">
        <f>F1031/E1031</f>
        <v>0.82347885026099044</v>
      </c>
      <c r="H1031" s="213">
        <f t="shared" ref="H1031:J1033" si="176">H1034+H1037</f>
        <v>13.286960000000001</v>
      </c>
      <c r="I1031" s="221">
        <f t="shared" si="176"/>
        <v>12.555314659999999</v>
      </c>
      <c r="J1031" s="228">
        <f t="shared" si="176"/>
        <v>10.37596211</v>
      </c>
      <c r="K1031" s="229">
        <f>J1031/I1031</f>
        <v>0.82641991785811608</v>
      </c>
    </row>
    <row r="1032" spans="2:11" x14ac:dyDescent="0.25">
      <c r="B1032" s="230"/>
      <c r="C1032" s="231" t="s">
        <v>540</v>
      </c>
      <c r="D1032" s="266">
        <f>D1035+D1038</f>
        <v>13.286959999999999</v>
      </c>
      <c r="E1032" s="267">
        <f t="shared" si="175"/>
        <v>12.20294822</v>
      </c>
      <c r="F1032" s="268">
        <f t="shared" si="175"/>
        <v>10.04886977</v>
      </c>
      <c r="G1032" s="234">
        <f>F1032/E1032</f>
        <v>0.82347885026099044</v>
      </c>
      <c r="H1032" s="232">
        <f t="shared" si="176"/>
        <v>13.286960000000001</v>
      </c>
      <c r="I1032" s="233">
        <f t="shared" si="176"/>
        <v>12.555314659999999</v>
      </c>
      <c r="J1032" s="231">
        <f t="shared" si="176"/>
        <v>10.37596211</v>
      </c>
      <c r="K1032" s="234">
        <f>J1032/I1032</f>
        <v>0.82641991785811608</v>
      </c>
    </row>
    <row r="1033" spans="2:11" x14ac:dyDescent="0.25">
      <c r="B1033" s="230"/>
      <c r="C1033" s="231" t="s">
        <v>541</v>
      </c>
      <c r="D1033" s="266">
        <f>D1036+D1039</f>
        <v>0</v>
      </c>
      <c r="E1033" s="267">
        <f t="shared" si="175"/>
        <v>0</v>
      </c>
      <c r="F1033" s="268">
        <f t="shared" si="175"/>
        <v>0</v>
      </c>
      <c r="G1033" s="218">
        <v>0</v>
      </c>
      <c r="H1033" s="232">
        <f t="shared" si="176"/>
        <v>0</v>
      </c>
      <c r="I1033" s="233">
        <f t="shared" si="176"/>
        <v>0</v>
      </c>
      <c r="J1033" s="231">
        <f t="shared" si="176"/>
        <v>0</v>
      </c>
      <c r="K1033" s="218">
        <v>0</v>
      </c>
    </row>
    <row r="1034" spans="2:11" x14ac:dyDescent="0.25">
      <c r="B1034" s="235"/>
      <c r="C1034" s="236" t="s">
        <v>135</v>
      </c>
      <c r="D1034" s="269">
        <f>SUM(D1035:D1036)</f>
        <v>7.5699399999999999</v>
      </c>
      <c r="E1034" s="270">
        <f>SUM(E1035:E1036)</f>
        <v>6.4694880000000001</v>
      </c>
      <c r="F1034" s="270">
        <f>SUM(F1035:F1036)</f>
        <v>4.8999750899999999</v>
      </c>
      <c r="G1034" s="53">
        <f>F1034/E1034</f>
        <v>0.75739766268984499</v>
      </c>
      <c r="H1034" s="237">
        <v>7.5699399999999999</v>
      </c>
      <c r="I1034" s="238">
        <v>6.8358360599999992</v>
      </c>
      <c r="J1034" s="238">
        <v>5.1031746000000009</v>
      </c>
      <c r="K1034" s="53">
        <f>J1034/I1034</f>
        <v>0.74653261944962468</v>
      </c>
    </row>
    <row r="1035" spans="2:11" x14ac:dyDescent="0.25">
      <c r="B1035" s="239"/>
      <c r="C1035" s="240" t="s">
        <v>540</v>
      </c>
      <c r="D1035" s="271">
        <v>7.5699399999999999</v>
      </c>
      <c r="E1035" s="272">
        <v>6.4694880000000001</v>
      </c>
      <c r="F1035" s="272">
        <v>4.8999750899999999</v>
      </c>
      <c r="G1035" s="49">
        <f>F1035/E1035</f>
        <v>0.75739766268984499</v>
      </c>
      <c r="H1035" s="44">
        <v>7.5699399999999999</v>
      </c>
      <c r="I1035" s="47">
        <v>6.8358360599999992</v>
      </c>
      <c r="J1035" s="47">
        <v>5.1031746000000009</v>
      </c>
      <c r="K1035" s="49">
        <f>J1035/I1035</f>
        <v>0.74653261944962468</v>
      </c>
    </row>
    <row r="1036" spans="2:11" x14ac:dyDescent="0.25">
      <c r="B1036" s="239"/>
      <c r="C1036" s="54" t="s">
        <v>541</v>
      </c>
      <c r="D1036" s="271">
        <v>0</v>
      </c>
      <c r="E1036" s="272">
        <v>0</v>
      </c>
      <c r="F1036" s="272">
        <v>0</v>
      </c>
      <c r="G1036" s="48">
        <v>0</v>
      </c>
      <c r="H1036" s="44">
        <v>0</v>
      </c>
      <c r="I1036" s="47">
        <v>0</v>
      </c>
      <c r="J1036" s="47">
        <v>0</v>
      </c>
      <c r="K1036" s="48">
        <v>0</v>
      </c>
    </row>
    <row r="1037" spans="2:11" x14ac:dyDescent="0.25">
      <c r="B1037" s="90"/>
      <c r="C1037" s="236" t="s">
        <v>222</v>
      </c>
      <c r="D1037" s="269">
        <f>SUM(D1038:D1039)</f>
        <v>5.7170199999999989</v>
      </c>
      <c r="E1037" s="270">
        <f>SUM(E1038:E1039)</f>
        <v>5.7334602199999987</v>
      </c>
      <c r="F1037" s="270">
        <f>SUM(F1038:F1039)</f>
        <v>5.1488946800000006</v>
      </c>
      <c r="G1037" s="53">
        <f>F1037/E1037</f>
        <v>0.89804315063338869</v>
      </c>
      <c r="H1037" s="237">
        <v>5.7170199999999998</v>
      </c>
      <c r="I1037" s="238">
        <v>5.7194785999999995</v>
      </c>
      <c r="J1037" s="238">
        <v>5.2727875099999997</v>
      </c>
      <c r="K1037" s="53">
        <f>J1037/I1037</f>
        <v>0.92190003298552425</v>
      </c>
    </row>
    <row r="1038" spans="2:11" x14ac:dyDescent="0.25">
      <c r="B1038" s="239"/>
      <c r="C1038" s="240" t="s">
        <v>540</v>
      </c>
      <c r="D1038" s="271">
        <v>5.7170199999999989</v>
      </c>
      <c r="E1038" s="272">
        <v>5.7334602199999987</v>
      </c>
      <c r="F1038" s="272">
        <v>5.1488946800000006</v>
      </c>
      <c r="G1038" s="49">
        <f>F1038/E1038</f>
        <v>0.89804315063338869</v>
      </c>
      <c r="H1038" s="44">
        <v>5.7170199999999998</v>
      </c>
      <c r="I1038" s="47">
        <v>5.7194785999999995</v>
      </c>
      <c r="J1038" s="47">
        <v>5.2727875099999997</v>
      </c>
      <c r="K1038" s="49">
        <f>J1038/I1038</f>
        <v>0.92190003298552425</v>
      </c>
    </row>
    <row r="1039" spans="2:11" ht="15.75" thickBot="1" x14ac:dyDescent="0.3">
      <c r="B1039" s="14"/>
      <c r="C1039" s="55" t="s">
        <v>541</v>
      </c>
      <c r="D1039" s="273">
        <v>0</v>
      </c>
      <c r="E1039" s="274">
        <v>0</v>
      </c>
      <c r="F1039" s="274">
        <v>0</v>
      </c>
      <c r="G1039" s="48">
        <v>0</v>
      </c>
      <c r="H1039" s="46">
        <v>0</v>
      </c>
      <c r="I1039" s="15">
        <v>0</v>
      </c>
      <c r="J1039" s="15">
        <v>0</v>
      </c>
      <c r="K1039" s="48">
        <v>0</v>
      </c>
    </row>
    <row r="1040" spans="2:11" x14ac:dyDescent="0.25">
      <c r="B1040" s="193" t="s">
        <v>30</v>
      </c>
      <c r="C1040" s="227" t="s">
        <v>41</v>
      </c>
      <c r="D1040" s="263">
        <f>D1043+D1046</f>
        <v>1.1161799999999999</v>
      </c>
      <c r="E1040" s="264">
        <f t="shared" ref="E1040:F1042" si="177">E1043+E1046</f>
        <v>5.0000000000000001E-3</v>
      </c>
      <c r="F1040" s="265">
        <f t="shared" si="177"/>
        <v>1.25E-3</v>
      </c>
      <c r="G1040" s="229">
        <f>F1040/E1040</f>
        <v>0.25</v>
      </c>
      <c r="H1040" s="213">
        <f t="shared" ref="H1040:J1042" si="178">H1043+H1046</f>
        <v>1.1161799999999999</v>
      </c>
      <c r="I1040" s="221">
        <f t="shared" si="178"/>
        <v>5.0000000000000001E-3</v>
      </c>
      <c r="J1040" s="228">
        <f t="shared" si="178"/>
        <v>1.25E-3</v>
      </c>
      <c r="K1040" s="229">
        <f>J1040/I1040</f>
        <v>0.25</v>
      </c>
    </row>
    <row r="1041" spans="2:11" x14ac:dyDescent="0.25">
      <c r="B1041" s="230"/>
      <c r="C1041" s="231" t="s">
        <v>540</v>
      </c>
      <c r="D1041" s="266">
        <f>D1044+D1047</f>
        <v>0</v>
      </c>
      <c r="E1041" s="267">
        <f t="shared" si="177"/>
        <v>0</v>
      </c>
      <c r="F1041" s="268">
        <f t="shared" si="177"/>
        <v>0</v>
      </c>
      <c r="G1041" s="291">
        <v>0</v>
      </c>
      <c r="H1041" s="232">
        <f t="shared" si="178"/>
        <v>0</v>
      </c>
      <c r="I1041" s="233">
        <f t="shared" si="178"/>
        <v>0</v>
      </c>
      <c r="J1041" s="231">
        <f t="shared" si="178"/>
        <v>0</v>
      </c>
      <c r="K1041" s="291">
        <v>0</v>
      </c>
    </row>
    <row r="1042" spans="2:11" x14ac:dyDescent="0.25">
      <c r="B1042" s="230"/>
      <c r="C1042" s="231" t="s">
        <v>541</v>
      </c>
      <c r="D1042" s="266">
        <f>D1045+D1048</f>
        <v>1.1161799999999999</v>
      </c>
      <c r="E1042" s="267">
        <f t="shared" si="177"/>
        <v>5.0000000000000001E-3</v>
      </c>
      <c r="F1042" s="268">
        <f t="shared" si="177"/>
        <v>1.25E-3</v>
      </c>
      <c r="G1042" s="234">
        <f>F1042/E1042</f>
        <v>0.25</v>
      </c>
      <c r="H1042" s="232">
        <f t="shared" si="178"/>
        <v>1.1161799999999999</v>
      </c>
      <c r="I1042" s="233">
        <f t="shared" si="178"/>
        <v>5.0000000000000001E-3</v>
      </c>
      <c r="J1042" s="231">
        <f t="shared" si="178"/>
        <v>1.25E-3</v>
      </c>
      <c r="K1042" s="234">
        <f>J1042/I1042</f>
        <v>0.25</v>
      </c>
    </row>
    <row r="1043" spans="2:11" x14ac:dyDescent="0.25">
      <c r="B1043" s="235"/>
      <c r="C1043" s="236" t="s">
        <v>135</v>
      </c>
      <c r="D1043" s="269">
        <f>SUM(D1044:D1045)</f>
        <v>5.0000000000000001E-3</v>
      </c>
      <c r="E1043" s="270">
        <f>SUM(E1044:E1045)</f>
        <v>5.0000000000000001E-3</v>
      </c>
      <c r="F1043" s="270">
        <f>SUM(F1044:F1045)</f>
        <v>1.25E-3</v>
      </c>
      <c r="G1043" s="53">
        <f>F1043/E1043</f>
        <v>0.25</v>
      </c>
      <c r="H1043" s="237">
        <v>5.0000000000000001E-3</v>
      </c>
      <c r="I1043" s="308">
        <v>5.0000000000000001E-3</v>
      </c>
      <c r="J1043" s="308">
        <v>1.25E-3</v>
      </c>
      <c r="K1043" s="53">
        <f>J1043/I1043</f>
        <v>0.25</v>
      </c>
    </row>
    <row r="1044" spans="2:11" x14ac:dyDescent="0.25">
      <c r="B1044" s="239"/>
      <c r="C1044" s="240" t="s">
        <v>540</v>
      </c>
      <c r="D1044" s="271">
        <v>0</v>
      </c>
      <c r="E1044" s="272">
        <v>0</v>
      </c>
      <c r="F1044" s="272">
        <v>0</v>
      </c>
      <c r="G1044" s="48">
        <v>0</v>
      </c>
      <c r="H1044" s="44">
        <v>0</v>
      </c>
      <c r="I1044" s="303">
        <v>0</v>
      </c>
      <c r="J1044" s="303">
        <v>0</v>
      </c>
      <c r="K1044" s="48">
        <v>0</v>
      </c>
    </row>
    <row r="1045" spans="2:11" x14ac:dyDescent="0.25">
      <c r="B1045" s="239"/>
      <c r="C1045" s="54" t="s">
        <v>541</v>
      </c>
      <c r="D1045" s="271">
        <v>5.0000000000000001E-3</v>
      </c>
      <c r="E1045" s="272">
        <v>5.0000000000000001E-3</v>
      </c>
      <c r="F1045" s="272">
        <v>1.25E-3</v>
      </c>
      <c r="G1045" s="49">
        <f>F1045/E1045</f>
        <v>0.25</v>
      </c>
      <c r="H1045" s="44">
        <v>5.0000000000000001E-3</v>
      </c>
      <c r="I1045" s="303">
        <v>5.0000000000000001E-3</v>
      </c>
      <c r="J1045" s="303">
        <v>1.25E-3</v>
      </c>
      <c r="K1045" s="49">
        <f>J1045/I1045</f>
        <v>0.25</v>
      </c>
    </row>
    <row r="1046" spans="2:11" x14ac:dyDescent="0.25">
      <c r="B1046" s="90"/>
      <c r="C1046" s="236" t="s">
        <v>222</v>
      </c>
      <c r="D1046" s="269">
        <f>SUM(D1047:D1048)</f>
        <v>1.1111800000000001</v>
      </c>
      <c r="E1046" s="270">
        <f>SUM(E1047:E1048)</f>
        <v>0</v>
      </c>
      <c r="F1046" s="270">
        <f>SUM(F1047:F1048)</f>
        <v>0</v>
      </c>
      <c r="G1046" s="311">
        <v>0</v>
      </c>
      <c r="H1046" s="237">
        <v>1.1111800000000001</v>
      </c>
      <c r="I1046" s="308">
        <v>0</v>
      </c>
      <c r="J1046" s="308">
        <v>0</v>
      </c>
      <c r="K1046" s="311">
        <v>0</v>
      </c>
    </row>
    <row r="1047" spans="2:11" x14ac:dyDescent="0.25">
      <c r="B1047" s="239"/>
      <c r="C1047" s="240" t="s">
        <v>540</v>
      </c>
      <c r="D1047" s="271">
        <v>0</v>
      </c>
      <c r="E1047" s="272">
        <v>0</v>
      </c>
      <c r="F1047" s="272">
        <v>0</v>
      </c>
      <c r="G1047" s="310">
        <v>0</v>
      </c>
      <c r="H1047" s="44">
        <v>0</v>
      </c>
      <c r="I1047" s="303">
        <v>0</v>
      </c>
      <c r="J1047" s="303">
        <v>0</v>
      </c>
      <c r="K1047" s="310">
        <v>0</v>
      </c>
    </row>
    <row r="1048" spans="2:11" ht="15.75" thickBot="1" x14ac:dyDescent="0.3">
      <c r="B1048" s="14"/>
      <c r="C1048" s="55" t="s">
        <v>541</v>
      </c>
      <c r="D1048" s="273">
        <v>1.1111800000000001</v>
      </c>
      <c r="E1048" s="274">
        <v>0</v>
      </c>
      <c r="F1048" s="274">
        <v>0</v>
      </c>
      <c r="G1048" s="48">
        <v>0</v>
      </c>
      <c r="H1048" s="294">
        <v>1.1111800000000001</v>
      </c>
      <c r="I1048" s="15">
        <v>0</v>
      </c>
      <c r="J1048" s="15">
        <v>0</v>
      </c>
      <c r="K1048" s="48">
        <v>0</v>
      </c>
    </row>
    <row r="1049" spans="2:11" x14ac:dyDescent="0.25">
      <c r="B1049" s="193" t="s">
        <v>73</v>
      </c>
      <c r="C1049" s="227" t="s">
        <v>1</v>
      </c>
      <c r="D1049" s="263">
        <f>D1052+D1055</f>
        <v>2.8219500000000002</v>
      </c>
      <c r="E1049" s="264">
        <f t="shared" ref="E1049:F1051" si="179">E1052+E1055</f>
        <v>2.6069049099999999</v>
      </c>
      <c r="F1049" s="265">
        <f t="shared" si="179"/>
        <v>2.0616941400000002</v>
      </c>
      <c r="G1049" s="229">
        <f t="shared" ref="G1049:G1056" si="180">F1049/E1049</f>
        <v>0.79085897306472919</v>
      </c>
      <c r="H1049" s="213">
        <f t="shared" ref="H1049:J1051" si="181">H1052+H1055</f>
        <v>2.8219500000000002</v>
      </c>
      <c r="I1049" s="221">
        <f t="shared" si="181"/>
        <v>3.0869499999999999</v>
      </c>
      <c r="J1049" s="228">
        <f t="shared" si="181"/>
        <v>2.8212784299999996</v>
      </c>
      <c r="K1049" s="229">
        <f t="shared" ref="K1049:K1056" si="182">J1049/I1049</f>
        <v>0.91393719690957087</v>
      </c>
    </row>
    <row r="1050" spans="2:11" x14ac:dyDescent="0.25">
      <c r="B1050" s="230"/>
      <c r="C1050" s="231" t="s">
        <v>540</v>
      </c>
      <c r="D1050" s="266">
        <f>D1053+D1056</f>
        <v>1.94</v>
      </c>
      <c r="E1050" s="267">
        <f t="shared" si="179"/>
        <v>1.93995491</v>
      </c>
      <c r="F1050" s="268">
        <f t="shared" si="179"/>
        <v>1.40019414</v>
      </c>
      <c r="G1050" s="234">
        <f>F1050/E1050</f>
        <v>0.72176633218758679</v>
      </c>
      <c r="H1050" s="232">
        <f t="shared" si="181"/>
        <v>1.94</v>
      </c>
      <c r="I1050" s="233">
        <f t="shared" si="181"/>
        <v>1.94</v>
      </c>
      <c r="J1050" s="231">
        <f t="shared" si="181"/>
        <v>1.6797784299999998</v>
      </c>
      <c r="K1050" s="234">
        <f>J1050/I1050</f>
        <v>0.86586517010309272</v>
      </c>
    </row>
    <row r="1051" spans="2:11" x14ac:dyDescent="0.25">
      <c r="B1051" s="230"/>
      <c r="C1051" s="231" t="s">
        <v>541</v>
      </c>
      <c r="D1051" s="266">
        <f>D1054+D1057</f>
        <v>0.88195000000000001</v>
      </c>
      <c r="E1051" s="267">
        <f t="shared" si="179"/>
        <v>0.66695000000000004</v>
      </c>
      <c r="F1051" s="268">
        <f t="shared" si="179"/>
        <v>0.66149999999999998</v>
      </c>
      <c r="G1051" s="234">
        <f>F1051/E1051</f>
        <v>0.99182847289901777</v>
      </c>
      <c r="H1051" s="232">
        <f t="shared" si="181"/>
        <v>0.88195000000000001</v>
      </c>
      <c r="I1051" s="233">
        <f t="shared" si="181"/>
        <v>1.1469499999999999</v>
      </c>
      <c r="J1051" s="231">
        <f t="shared" si="181"/>
        <v>1.1415</v>
      </c>
      <c r="K1051" s="234">
        <f>J1051/I1051</f>
        <v>0.99524826714329317</v>
      </c>
    </row>
    <row r="1052" spans="2:11" x14ac:dyDescent="0.25">
      <c r="B1052" s="235"/>
      <c r="C1052" s="236" t="s">
        <v>135</v>
      </c>
      <c r="D1052" s="269">
        <f>SUM(D1053:D1054)</f>
        <v>1.86195</v>
      </c>
      <c r="E1052" s="270">
        <f>SUM(E1053:E1054)</f>
        <v>1.6469049099999999</v>
      </c>
      <c r="F1052" s="270">
        <f>SUM(F1053:F1054)</f>
        <v>1.64145491</v>
      </c>
      <c r="G1052" s="53">
        <f t="shared" si="180"/>
        <v>0.99669076218857111</v>
      </c>
      <c r="H1052" s="237">
        <f>SUM(H1053:H1054)</f>
        <v>1.86195</v>
      </c>
      <c r="I1052" s="238">
        <f>SUM(I1053:I1054)</f>
        <v>2.1269499999999999</v>
      </c>
      <c r="J1052" s="238">
        <f>SUM(J1053:J1054)</f>
        <v>2.1214945099999998</v>
      </c>
      <c r="K1052" s="53">
        <f t="shared" si="182"/>
        <v>0.99743506429394202</v>
      </c>
    </row>
    <row r="1053" spans="2:11" x14ac:dyDescent="0.25">
      <c r="B1053" s="239"/>
      <c r="C1053" s="240" t="s">
        <v>540</v>
      </c>
      <c r="D1053" s="271">
        <v>0.98</v>
      </c>
      <c r="E1053" s="272">
        <v>0.97995491000000001</v>
      </c>
      <c r="F1053" s="272">
        <v>0.97995491000000001</v>
      </c>
      <c r="G1053" s="49">
        <f t="shared" si="180"/>
        <v>1</v>
      </c>
      <c r="H1053" s="44">
        <v>0.98</v>
      </c>
      <c r="I1053" s="47">
        <v>0.98</v>
      </c>
      <c r="J1053" s="47">
        <v>0.97999451000000004</v>
      </c>
      <c r="K1053" s="49">
        <f t="shared" si="182"/>
        <v>0.99999439795918377</v>
      </c>
    </row>
    <row r="1054" spans="2:11" x14ac:dyDescent="0.25">
      <c r="B1054" s="239"/>
      <c r="C1054" s="54" t="s">
        <v>541</v>
      </c>
      <c r="D1054" s="271">
        <v>0.88195000000000001</v>
      </c>
      <c r="E1054" s="272">
        <v>0.66695000000000004</v>
      </c>
      <c r="F1054" s="272">
        <v>0.66149999999999998</v>
      </c>
      <c r="G1054" s="49">
        <f t="shared" si="180"/>
        <v>0.99182847289901777</v>
      </c>
      <c r="H1054" s="44">
        <v>0.88195000000000001</v>
      </c>
      <c r="I1054" s="47">
        <v>1.1469499999999999</v>
      </c>
      <c r="J1054" s="47">
        <v>1.1415</v>
      </c>
      <c r="K1054" s="49">
        <f t="shared" si="182"/>
        <v>0.99524826714329317</v>
      </c>
    </row>
    <row r="1055" spans="2:11" x14ac:dyDescent="0.25">
      <c r="B1055" s="90"/>
      <c r="C1055" s="236" t="s">
        <v>222</v>
      </c>
      <c r="D1055" s="269">
        <f>SUM(D1056:D1057)</f>
        <v>0.96</v>
      </c>
      <c r="E1055" s="270">
        <f>SUM(E1056:E1057)</f>
        <v>0.96</v>
      </c>
      <c r="F1055" s="270">
        <f>SUM(F1056:F1057)</f>
        <v>0.42023922999999996</v>
      </c>
      <c r="G1055" s="53">
        <f t="shared" si="180"/>
        <v>0.43774919791666667</v>
      </c>
      <c r="H1055" s="237">
        <v>0.96</v>
      </c>
      <c r="I1055" s="238">
        <v>0.96</v>
      </c>
      <c r="J1055" s="238">
        <v>0.69978391999999989</v>
      </c>
      <c r="K1055" s="53">
        <f t="shared" si="182"/>
        <v>0.72894158333333325</v>
      </c>
    </row>
    <row r="1056" spans="2:11" x14ac:dyDescent="0.25">
      <c r="B1056" s="239"/>
      <c r="C1056" s="240" t="s">
        <v>540</v>
      </c>
      <c r="D1056" s="271">
        <v>0.96</v>
      </c>
      <c r="E1056" s="272">
        <v>0.96</v>
      </c>
      <c r="F1056" s="272">
        <v>0.42023922999999996</v>
      </c>
      <c r="G1056" s="49">
        <f t="shared" si="180"/>
        <v>0.43774919791666667</v>
      </c>
      <c r="H1056" s="44">
        <v>0.96</v>
      </c>
      <c r="I1056" s="47">
        <v>0.96</v>
      </c>
      <c r="J1056" s="47">
        <v>0.69978391999999989</v>
      </c>
      <c r="K1056" s="49">
        <f t="shared" si="182"/>
        <v>0.72894158333333325</v>
      </c>
    </row>
    <row r="1057" spans="2:11" ht="15.75" thickBot="1" x14ac:dyDescent="0.3">
      <c r="B1057" s="14"/>
      <c r="C1057" s="55" t="s">
        <v>541</v>
      </c>
      <c r="D1057" s="273">
        <v>0</v>
      </c>
      <c r="E1057" s="274">
        <v>0</v>
      </c>
      <c r="F1057" s="274">
        <v>0</v>
      </c>
      <c r="G1057" s="48">
        <v>0</v>
      </c>
      <c r="H1057" s="46">
        <v>0</v>
      </c>
      <c r="I1057" s="15">
        <v>0</v>
      </c>
      <c r="J1057" s="15">
        <v>0</v>
      </c>
      <c r="K1057" s="48">
        <v>0</v>
      </c>
    </row>
    <row r="1058" spans="2:11" x14ac:dyDescent="0.25">
      <c r="B1058" s="193" t="s">
        <v>74</v>
      </c>
      <c r="C1058" s="227" t="s">
        <v>42</v>
      </c>
      <c r="D1058" s="263">
        <f t="shared" ref="D1058:F1060" si="183">D1061+D1064</f>
        <v>5.7032499999999997</v>
      </c>
      <c r="E1058" s="264">
        <f t="shared" si="183"/>
        <v>20.746841590000002</v>
      </c>
      <c r="F1058" s="265">
        <f t="shared" si="183"/>
        <v>5.08193144</v>
      </c>
      <c r="G1058" s="229">
        <v>0.6217910227847252</v>
      </c>
      <c r="H1058" s="213">
        <f t="shared" ref="H1058:J1060" si="184">H1061+H1064</f>
        <v>5.7032500000000006</v>
      </c>
      <c r="I1058" s="221">
        <f t="shared" si="184"/>
        <v>9.7867320000000007</v>
      </c>
      <c r="J1058" s="228">
        <f t="shared" si="184"/>
        <v>6.0853020999999998</v>
      </c>
      <c r="K1058" s="229">
        <v>0.6217910227847252</v>
      </c>
    </row>
    <row r="1059" spans="2:11" x14ac:dyDescent="0.25">
      <c r="B1059" s="230"/>
      <c r="C1059" s="231" t="s">
        <v>540</v>
      </c>
      <c r="D1059" s="266">
        <f t="shared" si="183"/>
        <v>0.27803</v>
      </c>
      <c r="E1059" s="267">
        <f t="shared" si="183"/>
        <v>0</v>
      </c>
      <c r="F1059" s="268">
        <f t="shared" si="183"/>
        <v>0</v>
      </c>
      <c r="G1059" s="234">
        <v>0</v>
      </c>
      <c r="H1059" s="232">
        <f t="shared" si="184"/>
        <v>0.27803</v>
      </c>
      <c r="I1059" s="233">
        <f t="shared" si="184"/>
        <v>0</v>
      </c>
      <c r="J1059" s="231">
        <f t="shared" si="184"/>
        <v>0</v>
      </c>
      <c r="K1059" s="234">
        <v>0</v>
      </c>
    </row>
    <row r="1060" spans="2:11" x14ac:dyDescent="0.25">
      <c r="B1060" s="230"/>
      <c r="C1060" s="231" t="s">
        <v>541</v>
      </c>
      <c r="D1060" s="266">
        <f t="shared" si="183"/>
        <v>5.4252199999999995</v>
      </c>
      <c r="E1060" s="267">
        <f t="shared" si="183"/>
        <v>20.746841590000002</v>
      </c>
      <c r="F1060" s="268">
        <f t="shared" si="183"/>
        <v>5.08193144</v>
      </c>
      <c r="G1060" s="234">
        <f>F1060/E1060</f>
        <v>0.24494964295912375</v>
      </c>
      <c r="H1060" s="232">
        <f t="shared" si="184"/>
        <v>5.4252200000000004</v>
      </c>
      <c r="I1060" s="233">
        <f t="shared" si="184"/>
        <v>9.7867320000000007</v>
      </c>
      <c r="J1060" s="231">
        <f t="shared" si="184"/>
        <v>6.0853020999999998</v>
      </c>
      <c r="K1060" s="234">
        <f>J1060/I1060</f>
        <v>0.6217910227847252</v>
      </c>
    </row>
    <row r="1061" spans="2:11" x14ac:dyDescent="0.25">
      <c r="B1061" s="235"/>
      <c r="C1061" s="236" t="s">
        <v>135</v>
      </c>
      <c r="D1061" s="269">
        <f>SUM(D1062:D1063)</f>
        <v>5.7032499999999997</v>
      </c>
      <c r="E1061" s="270">
        <f>SUM(E1062:E1063)</f>
        <v>20.746841590000002</v>
      </c>
      <c r="F1061" s="270">
        <f>SUM(F1062:F1063)</f>
        <v>5.08193144</v>
      </c>
      <c r="G1061" s="53">
        <f>F1061/E1061</f>
        <v>0.24494964295912375</v>
      </c>
      <c r="H1061" s="237">
        <f>SUM(H1062:H1063)</f>
        <v>5.7032500000000006</v>
      </c>
      <c r="I1061" s="238">
        <f>SUM(I1062:I1063)</f>
        <v>9.7867320000000007</v>
      </c>
      <c r="J1061" s="238">
        <f>SUM(J1062:J1063)</f>
        <v>6.0853020999999998</v>
      </c>
      <c r="K1061" s="53">
        <f>J1061/I1061</f>
        <v>0.6217910227847252</v>
      </c>
    </row>
    <row r="1062" spans="2:11" x14ac:dyDescent="0.25">
      <c r="B1062" s="239"/>
      <c r="C1062" s="240" t="s">
        <v>540</v>
      </c>
      <c r="D1062" s="271">
        <v>0.27803</v>
      </c>
      <c r="E1062" s="272">
        <v>0</v>
      </c>
      <c r="F1062" s="272">
        <v>0</v>
      </c>
      <c r="G1062" s="310">
        <v>0</v>
      </c>
      <c r="H1062" s="44">
        <v>0.27803</v>
      </c>
      <c r="I1062" s="47">
        <v>0</v>
      </c>
      <c r="J1062" s="47">
        <v>0</v>
      </c>
      <c r="K1062" s="310">
        <v>0</v>
      </c>
    </row>
    <row r="1063" spans="2:11" x14ac:dyDescent="0.25">
      <c r="B1063" s="239"/>
      <c r="C1063" s="54" t="s">
        <v>541</v>
      </c>
      <c r="D1063" s="271">
        <v>5.4252199999999995</v>
      </c>
      <c r="E1063" s="272">
        <v>20.746841590000002</v>
      </c>
      <c r="F1063" s="272">
        <v>5.08193144</v>
      </c>
      <c r="G1063" s="49">
        <f>F1063/E1063</f>
        <v>0.24494964295912375</v>
      </c>
      <c r="H1063" s="44">
        <v>5.4252200000000004</v>
      </c>
      <c r="I1063" s="47">
        <v>9.7867320000000007</v>
      </c>
      <c r="J1063" s="47">
        <v>6.0853020999999998</v>
      </c>
      <c r="K1063" s="49">
        <f>J1063/I1063</f>
        <v>0.6217910227847252</v>
      </c>
    </row>
    <row r="1064" spans="2:11" x14ac:dyDescent="0.25">
      <c r="B1064" s="90"/>
      <c r="C1064" s="236" t="s">
        <v>222</v>
      </c>
      <c r="D1064" s="269">
        <v>0</v>
      </c>
      <c r="E1064" s="270">
        <v>0</v>
      </c>
      <c r="F1064" s="270">
        <v>0</v>
      </c>
      <c r="G1064" s="311">
        <v>0</v>
      </c>
      <c r="H1064" s="237">
        <v>0</v>
      </c>
      <c r="I1064" s="238">
        <v>0</v>
      </c>
      <c r="J1064" s="238">
        <v>0</v>
      </c>
      <c r="K1064" s="311">
        <v>0</v>
      </c>
    </row>
    <row r="1065" spans="2:11" x14ac:dyDescent="0.25">
      <c r="B1065" s="239"/>
      <c r="C1065" s="240" t="s">
        <v>540</v>
      </c>
      <c r="D1065" s="271">
        <v>0</v>
      </c>
      <c r="E1065" s="272">
        <v>0</v>
      </c>
      <c r="F1065" s="272">
        <v>0</v>
      </c>
      <c r="G1065" s="48">
        <v>0</v>
      </c>
      <c r="H1065" s="44">
        <v>0</v>
      </c>
      <c r="I1065" s="47">
        <v>0</v>
      </c>
      <c r="J1065" s="47">
        <v>0</v>
      </c>
      <c r="K1065" s="48">
        <v>0</v>
      </c>
    </row>
    <row r="1066" spans="2:11" ht="15.75" thickBot="1" x14ac:dyDescent="0.3">
      <c r="B1066" s="14"/>
      <c r="C1066" s="55" t="s">
        <v>541</v>
      </c>
      <c r="D1066" s="273">
        <v>0</v>
      </c>
      <c r="E1066" s="274">
        <v>0</v>
      </c>
      <c r="F1066" s="274">
        <v>0</v>
      </c>
      <c r="G1066" s="48">
        <v>0</v>
      </c>
      <c r="H1066" s="46">
        <v>0</v>
      </c>
      <c r="I1066" s="15">
        <v>0</v>
      </c>
      <c r="J1066" s="15">
        <v>0</v>
      </c>
      <c r="K1066" s="48">
        <v>0</v>
      </c>
    </row>
    <row r="1067" spans="2:11" x14ac:dyDescent="0.25">
      <c r="B1067" s="193" t="s">
        <v>31</v>
      </c>
      <c r="C1067" s="227" t="s">
        <v>43</v>
      </c>
      <c r="D1067" s="263">
        <f>D1070+D1073</f>
        <v>1.1599999999999999</v>
      </c>
      <c r="E1067" s="264">
        <f t="shared" ref="E1067:F1069" si="185">E1070+E1073</f>
        <v>1.1599999999999999</v>
      </c>
      <c r="F1067" s="265">
        <f t="shared" si="185"/>
        <v>0</v>
      </c>
      <c r="G1067" s="229">
        <f>F1067/E1067</f>
        <v>0</v>
      </c>
      <c r="H1067" s="213">
        <f t="shared" ref="H1067:J1069" si="186">H1070+H1073</f>
        <v>1.7292400000000001</v>
      </c>
      <c r="I1067" s="221">
        <f t="shared" si="186"/>
        <v>1.7292400000000001</v>
      </c>
      <c r="J1067" s="228">
        <f t="shared" si="186"/>
        <v>1.1411321299999999</v>
      </c>
      <c r="K1067" s="229">
        <f>J1067/I1067</f>
        <v>0.65990384793319601</v>
      </c>
    </row>
    <row r="1068" spans="2:11" x14ac:dyDescent="0.25">
      <c r="B1068" s="230"/>
      <c r="C1068" s="231" t="s">
        <v>540</v>
      </c>
      <c r="D1068" s="266">
        <f>D1071+D1074</f>
        <v>0</v>
      </c>
      <c r="E1068" s="267">
        <f t="shared" si="185"/>
        <v>0</v>
      </c>
      <c r="F1068" s="268">
        <f t="shared" si="185"/>
        <v>0</v>
      </c>
      <c r="G1068" s="291">
        <v>0</v>
      </c>
      <c r="H1068" s="232">
        <f t="shared" si="186"/>
        <v>0</v>
      </c>
      <c r="I1068" s="233">
        <f t="shared" si="186"/>
        <v>0</v>
      </c>
      <c r="J1068" s="231">
        <f t="shared" si="186"/>
        <v>0</v>
      </c>
      <c r="K1068" s="291">
        <v>0</v>
      </c>
    </row>
    <row r="1069" spans="2:11" x14ac:dyDescent="0.25">
      <c r="B1069" s="230"/>
      <c r="C1069" s="231" t="s">
        <v>541</v>
      </c>
      <c r="D1069" s="266">
        <f>D1072+D1075</f>
        <v>1.1599999999999999</v>
      </c>
      <c r="E1069" s="267">
        <f t="shared" si="185"/>
        <v>1.1599999999999999</v>
      </c>
      <c r="F1069" s="268">
        <f t="shared" si="185"/>
        <v>0</v>
      </c>
      <c r="G1069" s="234">
        <v>0</v>
      </c>
      <c r="H1069" s="232">
        <f t="shared" si="186"/>
        <v>1.7292400000000001</v>
      </c>
      <c r="I1069" s="233">
        <f t="shared" si="186"/>
        <v>1.7292400000000001</v>
      </c>
      <c r="J1069" s="231">
        <f t="shared" si="186"/>
        <v>1.1411321299999999</v>
      </c>
      <c r="K1069" s="234">
        <v>0</v>
      </c>
    </row>
    <row r="1070" spans="2:11" x14ac:dyDescent="0.25">
      <c r="B1070" s="235"/>
      <c r="C1070" s="236" t="s">
        <v>135</v>
      </c>
      <c r="D1070" s="269">
        <f>SUM(D1071:D1072)</f>
        <v>1.1599999999999999</v>
      </c>
      <c r="E1070" s="270">
        <f>SUM(E1071:E1072)</f>
        <v>1.1599999999999999</v>
      </c>
      <c r="F1070" s="270">
        <f>SUM(F1071:F1072)</f>
        <v>0</v>
      </c>
      <c r="G1070" s="53">
        <f>F1070/E1070</f>
        <v>0</v>
      </c>
      <c r="H1070" s="237">
        <v>1.1100000000000001</v>
      </c>
      <c r="I1070" s="238">
        <v>1.1100000000000001</v>
      </c>
      <c r="J1070" s="238">
        <v>1.0423321299999999</v>
      </c>
      <c r="K1070" s="53">
        <f>J1070/I1070</f>
        <v>0.93903795495495479</v>
      </c>
    </row>
    <row r="1071" spans="2:11" x14ac:dyDescent="0.25">
      <c r="B1071" s="239"/>
      <c r="C1071" s="240" t="s">
        <v>540</v>
      </c>
      <c r="D1071" s="271">
        <v>0</v>
      </c>
      <c r="E1071" s="272">
        <v>0</v>
      </c>
      <c r="F1071" s="272">
        <v>0</v>
      </c>
      <c r="G1071" s="48">
        <v>0</v>
      </c>
      <c r="H1071" s="44">
        <v>0</v>
      </c>
      <c r="I1071" s="47">
        <v>0</v>
      </c>
      <c r="J1071" s="47">
        <v>0</v>
      </c>
      <c r="K1071" s="48">
        <v>0</v>
      </c>
    </row>
    <row r="1072" spans="2:11" x14ac:dyDescent="0.25">
      <c r="B1072" s="239"/>
      <c r="C1072" s="54" t="s">
        <v>541</v>
      </c>
      <c r="D1072" s="271">
        <v>1.1599999999999999</v>
      </c>
      <c r="E1072" s="272">
        <v>1.1599999999999999</v>
      </c>
      <c r="F1072" s="272">
        <v>0</v>
      </c>
      <c r="G1072" s="49">
        <f>F1072/E1072</f>
        <v>0</v>
      </c>
      <c r="H1072" s="44">
        <v>1.1100000000000001</v>
      </c>
      <c r="I1072" s="47">
        <v>1.1100000000000001</v>
      </c>
      <c r="J1072" s="47">
        <v>1.0423321299999999</v>
      </c>
      <c r="K1072" s="49">
        <f>J1072/I1072</f>
        <v>0.93903795495495479</v>
      </c>
    </row>
    <row r="1073" spans="2:11" x14ac:dyDescent="0.25">
      <c r="B1073" s="90"/>
      <c r="C1073" s="236" t="s">
        <v>222</v>
      </c>
      <c r="D1073" s="269">
        <f>SUM(D1074:D1075)</f>
        <v>0</v>
      </c>
      <c r="E1073" s="270">
        <f>SUM(E1074:E1075)</f>
        <v>0</v>
      </c>
      <c r="F1073" s="270">
        <f>SUM(F1074:F1075)</f>
        <v>0</v>
      </c>
      <c r="G1073" s="311">
        <v>0</v>
      </c>
      <c r="H1073" s="237">
        <v>0.61924000000000001</v>
      </c>
      <c r="I1073" s="238">
        <v>0.61924000000000001</v>
      </c>
      <c r="J1073" s="238">
        <v>9.8799999999999999E-2</v>
      </c>
      <c r="K1073" s="311">
        <v>0</v>
      </c>
    </row>
    <row r="1074" spans="2:11" x14ac:dyDescent="0.25">
      <c r="B1074" s="239"/>
      <c r="C1074" s="240" t="s">
        <v>540</v>
      </c>
      <c r="D1074" s="271">
        <v>0</v>
      </c>
      <c r="E1074" s="272">
        <v>0</v>
      </c>
      <c r="F1074" s="272">
        <v>0</v>
      </c>
      <c r="G1074" s="48">
        <v>0</v>
      </c>
      <c r="H1074" s="44">
        <v>0</v>
      </c>
      <c r="I1074" s="47">
        <v>0</v>
      </c>
      <c r="J1074" s="47">
        <v>0</v>
      </c>
      <c r="K1074" s="48">
        <v>0</v>
      </c>
    </row>
    <row r="1075" spans="2:11" ht="15.75" thickBot="1" x14ac:dyDescent="0.3">
      <c r="B1075" s="14"/>
      <c r="C1075" s="55" t="s">
        <v>541</v>
      </c>
      <c r="D1075" s="273">
        <v>0</v>
      </c>
      <c r="E1075" s="274">
        <v>0</v>
      </c>
      <c r="F1075" s="274">
        <v>0</v>
      </c>
      <c r="G1075" s="48">
        <v>0</v>
      </c>
      <c r="H1075" s="46">
        <v>0.61924000000000001</v>
      </c>
      <c r="I1075" s="15">
        <v>0.61924000000000001</v>
      </c>
      <c r="J1075" s="15">
        <v>9.8799999999999999E-2</v>
      </c>
      <c r="K1075" s="48">
        <v>0</v>
      </c>
    </row>
    <row r="1076" spans="2:11" x14ac:dyDescent="0.25">
      <c r="B1076" s="193" t="s">
        <v>75</v>
      </c>
      <c r="C1076" s="227" t="s">
        <v>44</v>
      </c>
      <c r="D1076" s="275">
        <f>D1079+D1082</f>
        <v>1130.2026600000002</v>
      </c>
      <c r="E1076" s="264">
        <f t="shared" ref="E1076:F1077" si="187">E1079+E1082</f>
        <v>995.90469186999997</v>
      </c>
      <c r="F1076" s="265">
        <f t="shared" si="187"/>
        <v>575.40520770000001</v>
      </c>
      <c r="G1076" s="229">
        <f t="shared" ref="G1076:G1081" si="188">F1076/E1076</f>
        <v>0.57777135944561886</v>
      </c>
      <c r="H1076" s="213">
        <f t="shared" ref="H1076:J1078" si="189">H1079+H1082</f>
        <v>1128.0860950000001</v>
      </c>
      <c r="I1076" s="221">
        <f t="shared" si="189"/>
        <v>1153.632012</v>
      </c>
      <c r="J1076" s="228">
        <f t="shared" si="189"/>
        <v>512.36747130000003</v>
      </c>
      <c r="K1076" s="229">
        <f t="shared" ref="K1076:K1081" si="190">J1076/I1076</f>
        <v>0.44413423515504874</v>
      </c>
    </row>
    <row r="1077" spans="2:11" x14ac:dyDescent="0.25">
      <c r="B1077" s="230"/>
      <c r="C1077" s="231" t="s">
        <v>540</v>
      </c>
      <c r="D1077" s="266">
        <v>863.78969999999993</v>
      </c>
      <c r="E1077" s="267">
        <f t="shared" si="187"/>
        <v>737.39</v>
      </c>
      <c r="F1077" s="268">
        <f t="shared" si="187"/>
        <v>544.70458399999995</v>
      </c>
      <c r="G1077" s="234">
        <f t="shared" si="188"/>
        <v>0.73869266466862848</v>
      </c>
      <c r="H1077" s="232">
        <f t="shared" si="189"/>
        <v>863.78970000000004</v>
      </c>
      <c r="I1077" s="233">
        <f t="shared" si="189"/>
        <v>895.27470000000005</v>
      </c>
      <c r="J1077" s="231">
        <f t="shared" si="189"/>
        <v>473.313064</v>
      </c>
      <c r="K1077" s="234">
        <f t="shared" si="190"/>
        <v>0.52867914618831513</v>
      </c>
    </row>
    <row r="1078" spans="2:11" x14ac:dyDescent="0.25">
      <c r="B1078" s="230"/>
      <c r="C1078" s="231" t="s">
        <v>541</v>
      </c>
      <c r="D1078" s="266">
        <v>266.41296</v>
      </c>
      <c r="E1078" s="267">
        <v>258.51469186999998</v>
      </c>
      <c r="F1078" s="268">
        <v>30.700623699999998</v>
      </c>
      <c r="G1078" s="234">
        <f t="shared" si="188"/>
        <v>0.11875775213363311</v>
      </c>
      <c r="H1078" s="232">
        <f t="shared" si="189"/>
        <v>264.29639499999996</v>
      </c>
      <c r="I1078" s="233">
        <f t="shared" si="189"/>
        <v>258.35731200000004</v>
      </c>
      <c r="J1078" s="231">
        <f t="shared" si="189"/>
        <v>39.054407299999994</v>
      </c>
      <c r="K1078" s="234">
        <f t="shared" si="190"/>
        <v>0.1511643196690326</v>
      </c>
    </row>
    <row r="1079" spans="2:11" x14ac:dyDescent="0.25">
      <c r="B1079" s="235"/>
      <c r="C1079" s="236" t="s">
        <v>135</v>
      </c>
      <c r="D1079" s="276">
        <f>SUM(D1080:D1081)</f>
        <v>1121.24278</v>
      </c>
      <c r="E1079" s="270">
        <f>SUM(E1080:E1081)</f>
        <v>987.84727999999996</v>
      </c>
      <c r="F1079" s="270">
        <f>SUM(F1080:F1081)</f>
        <v>575.18841499999996</v>
      </c>
      <c r="G1079" s="53">
        <f t="shared" si="188"/>
        <v>0.5822645125874113</v>
      </c>
      <c r="H1079" s="237">
        <f>SUM(H1080:H1081)</f>
        <v>1119.6787650000001</v>
      </c>
      <c r="I1079" s="238">
        <f>SUM(I1080:I1081)</f>
        <v>1145.1246820000001</v>
      </c>
      <c r="J1079" s="238">
        <f>SUM(J1080:J1081)</f>
        <v>505.63416000000001</v>
      </c>
      <c r="K1079" s="53">
        <f t="shared" si="190"/>
        <v>0.44155380453147891</v>
      </c>
    </row>
    <row r="1080" spans="2:11" x14ac:dyDescent="0.25">
      <c r="B1080" s="239"/>
      <c r="C1080" s="240" t="s">
        <v>540</v>
      </c>
      <c r="D1080" s="271">
        <v>863.78969999999993</v>
      </c>
      <c r="E1080" s="272">
        <v>737.39</v>
      </c>
      <c r="F1080" s="272">
        <v>544.70458399999995</v>
      </c>
      <c r="G1080" s="49">
        <f t="shared" si="188"/>
        <v>0.73869266466862848</v>
      </c>
      <c r="H1080" s="44">
        <v>863.78970000000004</v>
      </c>
      <c r="I1080" s="47">
        <v>895.27470000000005</v>
      </c>
      <c r="J1080" s="47">
        <v>473.313064</v>
      </c>
      <c r="K1080" s="49">
        <f t="shared" si="190"/>
        <v>0.52867914618831513</v>
      </c>
    </row>
    <row r="1081" spans="2:11" x14ac:dyDescent="0.25">
      <c r="B1081" s="239"/>
      <c r="C1081" s="54" t="s">
        <v>541</v>
      </c>
      <c r="D1081" s="271">
        <v>257.45308</v>
      </c>
      <c r="E1081" s="272">
        <v>250.45728</v>
      </c>
      <c r="F1081" s="272">
        <v>30.483830999999999</v>
      </c>
      <c r="G1081" s="49">
        <f t="shared" si="188"/>
        <v>0.12171269687189767</v>
      </c>
      <c r="H1081" s="44">
        <v>255.88906499999999</v>
      </c>
      <c r="I1081" s="47">
        <v>249.84998200000001</v>
      </c>
      <c r="J1081" s="47">
        <v>32.321095999999997</v>
      </c>
      <c r="K1081" s="49">
        <f t="shared" si="190"/>
        <v>0.12936201052037696</v>
      </c>
    </row>
    <row r="1082" spans="2:11" x14ac:dyDescent="0.25">
      <c r="B1082" s="90"/>
      <c r="C1082" s="236" t="s">
        <v>222</v>
      </c>
      <c r="D1082" s="269">
        <f>SUM(D1083:D1084)</f>
        <v>8.9598800000000001</v>
      </c>
      <c r="E1082" s="270">
        <f>SUM(E1083:E1084)</f>
        <v>8.0574118699999993</v>
      </c>
      <c r="F1082" s="270">
        <f>SUM(F1083:F1084)</f>
        <v>0.2167927</v>
      </c>
      <c r="G1082" s="53">
        <v>0.79147174260314346</v>
      </c>
      <c r="H1082" s="237">
        <v>8.40733</v>
      </c>
      <c r="I1082" s="238">
        <v>8.5073299999999996</v>
      </c>
      <c r="J1082" s="238">
        <v>6.7333113000000004</v>
      </c>
      <c r="K1082" s="53">
        <v>0.79147174260314346</v>
      </c>
    </row>
    <row r="1083" spans="2:11" x14ac:dyDescent="0.25">
      <c r="B1083" s="239"/>
      <c r="C1083" s="240" t="s">
        <v>540</v>
      </c>
      <c r="D1083" s="271">
        <v>0</v>
      </c>
      <c r="E1083" s="272">
        <v>0</v>
      </c>
      <c r="F1083" s="272">
        <v>0</v>
      </c>
      <c r="G1083" s="48">
        <v>0</v>
      </c>
      <c r="H1083" s="44">
        <v>0</v>
      </c>
      <c r="I1083" s="47">
        <v>0</v>
      </c>
      <c r="J1083" s="47">
        <v>0</v>
      </c>
      <c r="K1083" s="48">
        <v>0</v>
      </c>
    </row>
    <row r="1084" spans="2:11" ht="15.75" thickBot="1" x14ac:dyDescent="0.3">
      <c r="B1084" s="14"/>
      <c r="C1084" s="55" t="s">
        <v>541</v>
      </c>
      <c r="D1084" s="273">
        <v>8.9598800000000001</v>
      </c>
      <c r="E1084" s="274">
        <v>8.0574118699999993</v>
      </c>
      <c r="F1084" s="274">
        <v>0.2167927</v>
      </c>
      <c r="G1084" s="49">
        <f>F1084/E1084</f>
        <v>2.6905997049397456E-2</v>
      </c>
      <c r="H1084" s="46">
        <v>8.40733</v>
      </c>
      <c r="I1084" s="15">
        <v>8.5073299999999996</v>
      </c>
      <c r="J1084" s="15">
        <v>6.7333113000000004</v>
      </c>
      <c r="K1084" s="49">
        <f>J1084/I1084</f>
        <v>0.79147174260314346</v>
      </c>
    </row>
    <row r="1085" spans="2:11" x14ac:dyDescent="0.25">
      <c r="B1085" s="193" t="s">
        <v>33</v>
      </c>
      <c r="C1085" s="227" t="s">
        <v>76</v>
      </c>
      <c r="D1085" s="263">
        <f>D1088+D1091</f>
        <v>34.24248</v>
      </c>
      <c r="E1085" s="264">
        <f t="shared" ref="E1085:F1087" si="191">E1088+E1091</f>
        <v>35.841768879999996</v>
      </c>
      <c r="F1085" s="265">
        <f t="shared" si="191"/>
        <v>35.521133540000001</v>
      </c>
      <c r="G1085" s="229">
        <f>F1085/E1085</f>
        <v>0.99105414297286787</v>
      </c>
      <c r="H1085" s="213">
        <f t="shared" ref="H1085:J1087" si="192">H1088+H1091</f>
        <v>22.542479999999998</v>
      </c>
      <c r="I1085" s="221">
        <f t="shared" si="192"/>
        <v>21.694683619999999</v>
      </c>
      <c r="J1085" s="228">
        <f t="shared" si="192"/>
        <v>20.947883600000001</v>
      </c>
      <c r="K1085" s="229">
        <f>J1085/I1085</f>
        <v>0.96557681904558701</v>
      </c>
    </row>
    <row r="1086" spans="2:11" x14ac:dyDescent="0.25">
      <c r="B1086" s="230"/>
      <c r="C1086" s="231" t="s">
        <v>540</v>
      </c>
      <c r="D1086" s="266">
        <f>D1089+D1092</f>
        <v>0</v>
      </c>
      <c r="E1086" s="267">
        <f t="shared" si="191"/>
        <v>0</v>
      </c>
      <c r="F1086" s="268">
        <f t="shared" si="191"/>
        <v>0</v>
      </c>
      <c r="G1086" s="218">
        <v>0</v>
      </c>
      <c r="H1086" s="232">
        <f t="shared" si="192"/>
        <v>0</v>
      </c>
      <c r="I1086" s="233">
        <f t="shared" si="192"/>
        <v>0</v>
      </c>
      <c r="J1086" s="231">
        <f t="shared" si="192"/>
        <v>0</v>
      </c>
      <c r="K1086" s="218">
        <v>0</v>
      </c>
    </row>
    <row r="1087" spans="2:11" x14ac:dyDescent="0.25">
      <c r="B1087" s="230"/>
      <c r="C1087" s="231" t="s">
        <v>541</v>
      </c>
      <c r="D1087" s="266">
        <f>D1090+D1093</f>
        <v>34.24248</v>
      </c>
      <c r="E1087" s="267">
        <f t="shared" si="191"/>
        <v>35.841768879999996</v>
      </c>
      <c r="F1087" s="268">
        <f t="shared" si="191"/>
        <v>35.521133540000001</v>
      </c>
      <c r="G1087" s="234">
        <f>F1087/E1087</f>
        <v>0.99105414297286787</v>
      </c>
      <c r="H1087" s="232">
        <f t="shared" si="192"/>
        <v>22.542479999999998</v>
      </c>
      <c r="I1087" s="233">
        <f t="shared" si="192"/>
        <v>21.694683619999999</v>
      </c>
      <c r="J1087" s="231">
        <f t="shared" si="192"/>
        <v>20.947883600000001</v>
      </c>
      <c r="K1087" s="234">
        <f>J1087/I1087</f>
        <v>0.96557681904558701</v>
      </c>
    </row>
    <row r="1088" spans="2:11" x14ac:dyDescent="0.25">
      <c r="B1088" s="235"/>
      <c r="C1088" s="236" t="s">
        <v>135</v>
      </c>
      <c r="D1088" s="269">
        <f>SUM(D1089:D1090)</f>
        <v>16.816480000000002</v>
      </c>
      <c r="E1088" s="270">
        <f>SUM(E1089:E1090)</f>
        <v>18.415768879999998</v>
      </c>
      <c r="F1088" s="270">
        <f>SUM(F1089:F1090)</f>
        <v>18.291333340000001</v>
      </c>
      <c r="G1088" s="53">
        <f>F1088/E1088</f>
        <v>0.99324298970024882</v>
      </c>
      <c r="H1088" s="237">
        <v>16.616479999999999</v>
      </c>
      <c r="I1088" s="238">
        <v>15.768683619999999</v>
      </c>
      <c r="J1088" s="238">
        <v>15.256914620000002</v>
      </c>
      <c r="K1088" s="53">
        <f>J1088/I1088</f>
        <v>0.96754523000569925</v>
      </c>
    </row>
    <row r="1089" spans="2:11" x14ac:dyDescent="0.25">
      <c r="B1089" s="239"/>
      <c r="C1089" s="240" t="s">
        <v>540</v>
      </c>
      <c r="D1089" s="271">
        <v>0</v>
      </c>
      <c r="E1089" s="272">
        <v>0</v>
      </c>
      <c r="F1089" s="272">
        <v>0</v>
      </c>
      <c r="G1089" s="48">
        <v>0</v>
      </c>
      <c r="H1089" s="44">
        <v>0</v>
      </c>
      <c r="I1089" s="47">
        <v>0</v>
      </c>
      <c r="J1089" s="47">
        <v>0</v>
      </c>
      <c r="K1089" s="48">
        <v>0</v>
      </c>
    </row>
    <row r="1090" spans="2:11" x14ac:dyDescent="0.25">
      <c r="B1090" s="239"/>
      <c r="C1090" s="54" t="s">
        <v>541</v>
      </c>
      <c r="D1090" s="271">
        <v>16.816480000000002</v>
      </c>
      <c r="E1090" s="272">
        <v>18.415768879999998</v>
      </c>
      <c r="F1090" s="272">
        <v>18.291333340000001</v>
      </c>
      <c r="G1090" s="49">
        <f>F1090/E1090</f>
        <v>0.99324298970024882</v>
      </c>
      <c r="H1090" s="44">
        <v>16.616479999999999</v>
      </c>
      <c r="I1090" s="47">
        <v>15.768683619999999</v>
      </c>
      <c r="J1090" s="47">
        <v>15.256914620000002</v>
      </c>
      <c r="K1090" s="49">
        <f>J1090/I1090</f>
        <v>0.96754523000569925</v>
      </c>
    </row>
    <row r="1091" spans="2:11" x14ac:dyDescent="0.25">
      <c r="B1091" s="90"/>
      <c r="C1091" s="236" t="s">
        <v>222</v>
      </c>
      <c r="D1091" s="269">
        <f>SUM(D1092:D1093)</f>
        <v>17.425999999999998</v>
      </c>
      <c r="E1091" s="270">
        <f>SUM(E1092:E1093)</f>
        <v>17.425999999999998</v>
      </c>
      <c r="F1091" s="270">
        <f>SUM(F1092:F1093)</f>
        <v>17.2298002</v>
      </c>
      <c r="G1091" s="53">
        <f>F1091/E1091</f>
        <v>0.98874097325834964</v>
      </c>
      <c r="H1091" s="237">
        <v>5.9260000000000002</v>
      </c>
      <c r="I1091" s="238">
        <v>5.9260000000000002</v>
      </c>
      <c r="J1091" s="238">
        <v>5.6909689800000001</v>
      </c>
      <c r="K1091" s="53">
        <f>J1091/I1091</f>
        <v>0.96033901113736075</v>
      </c>
    </row>
    <row r="1092" spans="2:11" x14ac:dyDescent="0.25">
      <c r="B1092" s="239"/>
      <c r="C1092" s="240" t="s">
        <v>540</v>
      </c>
      <c r="D1092" s="271">
        <v>0</v>
      </c>
      <c r="E1092" s="272">
        <v>0</v>
      </c>
      <c r="F1092" s="272">
        <v>0</v>
      </c>
      <c r="G1092" s="48">
        <v>0</v>
      </c>
      <c r="H1092" s="44">
        <v>0</v>
      </c>
      <c r="I1092" s="47">
        <v>0</v>
      </c>
      <c r="J1092" s="47">
        <v>0</v>
      </c>
      <c r="K1092" s="48">
        <v>0</v>
      </c>
    </row>
    <row r="1093" spans="2:11" ht="15.75" thickBot="1" x14ac:dyDescent="0.3">
      <c r="B1093" s="14"/>
      <c r="C1093" s="55" t="s">
        <v>541</v>
      </c>
      <c r="D1093" s="273">
        <v>17.425999999999998</v>
      </c>
      <c r="E1093" s="274">
        <v>17.425999999999998</v>
      </c>
      <c r="F1093" s="274">
        <v>17.2298002</v>
      </c>
      <c r="G1093" s="49">
        <f t="shared" ref="G1093:G1098" si="193">F1093/E1093</f>
        <v>0.98874097325834964</v>
      </c>
      <c r="H1093" s="46">
        <v>5.9260000000000002</v>
      </c>
      <c r="I1093" s="15">
        <v>5.9260000000000002</v>
      </c>
      <c r="J1093" s="15">
        <v>5.6909689800000001</v>
      </c>
      <c r="K1093" s="49">
        <f t="shared" ref="K1093:K1098" si="194">J1093/I1093</f>
        <v>0.96033901113736075</v>
      </c>
    </row>
    <row r="1094" spans="2:11" x14ac:dyDescent="0.25">
      <c r="B1094" s="193" t="s">
        <v>78</v>
      </c>
      <c r="C1094" s="227" t="s">
        <v>77</v>
      </c>
      <c r="D1094" s="263">
        <f>D1097+D1100</f>
        <v>45.838659999999997</v>
      </c>
      <c r="E1094" s="264">
        <f t="shared" ref="E1094:F1096" si="195">E1097+E1100</f>
        <v>51.501066550000004</v>
      </c>
      <c r="F1094" s="265">
        <f t="shared" si="195"/>
        <v>49.921407840000001</v>
      </c>
      <c r="G1094" s="229">
        <f t="shared" si="193"/>
        <v>0.96932765055522907</v>
      </c>
      <c r="H1094" s="213">
        <f t="shared" ref="H1094:J1096" si="196">H1097+H1100</f>
        <v>46.327659999999995</v>
      </c>
      <c r="I1094" s="221">
        <f t="shared" si="196"/>
        <v>46.986925730000003</v>
      </c>
      <c r="J1094" s="228">
        <f t="shared" si="196"/>
        <v>45.121848389999997</v>
      </c>
      <c r="K1094" s="229">
        <f t="shared" si="194"/>
        <v>0.9603064616162108</v>
      </c>
    </row>
    <row r="1095" spans="2:11" x14ac:dyDescent="0.25">
      <c r="B1095" s="230"/>
      <c r="C1095" s="231" t="s">
        <v>540</v>
      </c>
      <c r="D1095" s="266">
        <f>D1098+D1101</f>
        <v>45.832659999999997</v>
      </c>
      <c r="E1095" s="267">
        <f t="shared" si="195"/>
        <v>51.495066550000004</v>
      </c>
      <c r="F1095" s="268">
        <f t="shared" si="195"/>
        <v>49.91540784</v>
      </c>
      <c r="G1095" s="234">
        <f t="shared" si="193"/>
        <v>0.96932407673526921</v>
      </c>
      <c r="H1095" s="232">
        <f t="shared" si="196"/>
        <v>45.832659999999997</v>
      </c>
      <c r="I1095" s="233">
        <f t="shared" si="196"/>
        <v>46.491925730000006</v>
      </c>
      <c r="J1095" s="231">
        <f t="shared" si="196"/>
        <v>45.00138286</v>
      </c>
      <c r="K1095" s="234">
        <f t="shared" si="194"/>
        <v>0.96793974767454727</v>
      </c>
    </row>
    <row r="1096" spans="2:11" x14ac:dyDescent="0.25">
      <c r="B1096" s="230"/>
      <c r="C1096" s="231" t="s">
        <v>541</v>
      </c>
      <c r="D1096" s="266">
        <f>D1099+D1102</f>
        <v>6.0000000000000001E-3</v>
      </c>
      <c r="E1096" s="267">
        <f t="shared" si="195"/>
        <v>6.0000000000000001E-3</v>
      </c>
      <c r="F1096" s="268">
        <f t="shared" si="195"/>
        <v>6.0000000000000001E-3</v>
      </c>
      <c r="G1096" s="234">
        <f t="shared" si="193"/>
        <v>1</v>
      </c>
      <c r="H1096" s="232">
        <f t="shared" si="196"/>
        <v>0.495</v>
      </c>
      <c r="I1096" s="233">
        <f t="shared" si="196"/>
        <v>0.495</v>
      </c>
      <c r="J1096" s="231">
        <f t="shared" si="196"/>
        <v>0.12046553</v>
      </c>
      <c r="K1096" s="234">
        <f t="shared" si="194"/>
        <v>0.24336470707070706</v>
      </c>
    </row>
    <row r="1097" spans="2:11" x14ac:dyDescent="0.25">
      <c r="B1097" s="235"/>
      <c r="C1097" s="236" t="s">
        <v>135</v>
      </c>
      <c r="D1097" s="269">
        <f>SUM(D1098:D1099)</f>
        <v>45.832659999999997</v>
      </c>
      <c r="E1097" s="270">
        <f>SUM(E1098:E1099)</f>
        <v>51.495066550000004</v>
      </c>
      <c r="F1097" s="270">
        <f>SUM(F1098:F1099)</f>
        <v>49.91540784</v>
      </c>
      <c r="G1097" s="53">
        <f t="shared" si="193"/>
        <v>0.96932407673526921</v>
      </c>
      <c r="H1097" s="237">
        <v>45.832659999999997</v>
      </c>
      <c r="I1097" s="238">
        <v>46.491925730000006</v>
      </c>
      <c r="J1097" s="238">
        <v>45.00138286</v>
      </c>
      <c r="K1097" s="53">
        <f t="shared" si="194"/>
        <v>0.96793974767454727</v>
      </c>
    </row>
    <row r="1098" spans="2:11" x14ac:dyDescent="0.25">
      <c r="B1098" s="239"/>
      <c r="C1098" s="240" t="s">
        <v>540</v>
      </c>
      <c r="D1098" s="271">
        <v>45.832659999999997</v>
      </c>
      <c r="E1098" s="272">
        <v>51.495066550000004</v>
      </c>
      <c r="F1098" s="272">
        <v>49.91540784</v>
      </c>
      <c r="G1098" s="49">
        <f t="shared" si="193"/>
        <v>0.96932407673526921</v>
      </c>
      <c r="H1098" s="44">
        <v>45.832659999999997</v>
      </c>
      <c r="I1098" s="47">
        <v>46.491925730000006</v>
      </c>
      <c r="J1098" s="47">
        <v>45.00138286</v>
      </c>
      <c r="K1098" s="49">
        <f t="shared" si="194"/>
        <v>0.96793974767454727</v>
      </c>
    </row>
    <row r="1099" spans="2:11" x14ac:dyDescent="0.25">
      <c r="B1099" s="239"/>
      <c r="C1099" s="54" t="s">
        <v>541</v>
      </c>
      <c r="D1099" s="271">
        <v>0</v>
      </c>
      <c r="E1099" s="272">
        <v>0</v>
      </c>
      <c r="F1099" s="272">
        <v>0</v>
      </c>
      <c r="G1099" s="48">
        <v>0</v>
      </c>
      <c r="H1099" s="44">
        <v>0</v>
      </c>
      <c r="I1099" s="47">
        <v>0</v>
      </c>
      <c r="J1099" s="47">
        <v>0</v>
      </c>
      <c r="K1099" s="48">
        <v>0</v>
      </c>
    </row>
    <row r="1100" spans="2:11" x14ac:dyDescent="0.25">
      <c r="B1100" s="90"/>
      <c r="C1100" s="236" t="s">
        <v>222</v>
      </c>
      <c r="D1100" s="269">
        <f>SUM(D1101:D1102)</f>
        <v>6.0000000000000001E-3</v>
      </c>
      <c r="E1100" s="270">
        <f>SUM(E1101:E1102)</f>
        <v>6.0000000000000001E-3</v>
      </c>
      <c r="F1100" s="270">
        <f>SUM(F1101:F1102)</f>
        <v>6.0000000000000001E-3</v>
      </c>
      <c r="G1100" s="53">
        <f>F1100/E1100</f>
        <v>1</v>
      </c>
      <c r="H1100" s="237">
        <v>0.495</v>
      </c>
      <c r="I1100" s="238">
        <v>0.495</v>
      </c>
      <c r="J1100" s="238">
        <v>0.12046553</v>
      </c>
      <c r="K1100" s="53">
        <f>J1100/I1100</f>
        <v>0.24336470707070706</v>
      </c>
    </row>
    <row r="1101" spans="2:11" x14ac:dyDescent="0.25">
      <c r="B1101" s="239"/>
      <c r="C1101" s="240" t="s">
        <v>540</v>
      </c>
      <c r="D1101" s="271">
        <v>0</v>
      </c>
      <c r="E1101" s="272">
        <v>0</v>
      </c>
      <c r="F1101" s="272">
        <v>0</v>
      </c>
      <c r="G1101" s="48">
        <v>0</v>
      </c>
      <c r="H1101" s="44">
        <v>0</v>
      </c>
      <c r="I1101" s="47">
        <v>0</v>
      </c>
      <c r="J1101" s="47">
        <v>0</v>
      </c>
      <c r="K1101" s="48">
        <v>0</v>
      </c>
    </row>
    <row r="1102" spans="2:11" ht="15.75" thickBot="1" x14ac:dyDescent="0.3">
      <c r="B1102" s="14"/>
      <c r="C1102" s="55" t="s">
        <v>541</v>
      </c>
      <c r="D1102" s="273">
        <v>6.0000000000000001E-3</v>
      </c>
      <c r="E1102" s="274">
        <v>6.0000000000000001E-3</v>
      </c>
      <c r="F1102" s="274">
        <v>6.0000000000000001E-3</v>
      </c>
      <c r="G1102" s="49">
        <f>F1102/E1102</f>
        <v>1</v>
      </c>
      <c r="H1102" s="46">
        <v>0.495</v>
      </c>
      <c r="I1102" s="15">
        <v>0.495</v>
      </c>
      <c r="J1102" s="15">
        <v>0.12046553</v>
      </c>
      <c r="K1102" s="49">
        <f>J1102/I1102</f>
        <v>0.24336470707070706</v>
      </c>
    </row>
    <row r="1103" spans="2:11" x14ac:dyDescent="0.25">
      <c r="B1103" s="193" t="s">
        <v>32</v>
      </c>
      <c r="C1103" s="227" t="s">
        <v>79</v>
      </c>
      <c r="D1103" s="263">
        <f>D1106+D1109</f>
        <v>10.061121</v>
      </c>
      <c r="E1103" s="264">
        <f t="shared" ref="E1103:F1105" si="197">E1106+E1109</f>
        <v>15.948105539999998</v>
      </c>
      <c r="F1103" s="265">
        <f t="shared" si="197"/>
        <v>15.333556279999998</v>
      </c>
      <c r="G1103" s="229">
        <f>F1103/E1103</f>
        <v>0.96146568892094253</v>
      </c>
      <c r="H1103" s="213">
        <f t="shared" ref="H1103:I1105" si="198">H1106+H1109</f>
        <v>9.561121</v>
      </c>
      <c r="I1103" s="221">
        <f t="shared" si="198"/>
        <v>15.1449336</v>
      </c>
      <c r="J1103" s="228">
        <v>13.84145386</v>
      </c>
      <c r="K1103" s="229">
        <f>J1103/I1103</f>
        <v>0.91393295114875905</v>
      </c>
    </row>
    <row r="1104" spans="2:11" x14ac:dyDescent="0.25">
      <c r="B1104" s="230"/>
      <c r="C1104" s="231" t="s">
        <v>540</v>
      </c>
      <c r="D1104" s="266">
        <f>D1107+D1110</f>
        <v>0</v>
      </c>
      <c r="E1104" s="267">
        <f t="shared" si="197"/>
        <v>0</v>
      </c>
      <c r="F1104" s="268">
        <f t="shared" si="197"/>
        <v>0</v>
      </c>
      <c r="G1104" s="218">
        <v>0</v>
      </c>
      <c r="H1104" s="232">
        <f t="shared" si="198"/>
        <v>0</v>
      </c>
      <c r="I1104" s="233">
        <f t="shared" si="198"/>
        <v>0</v>
      </c>
      <c r="J1104" s="231">
        <f>J1107+J1110</f>
        <v>0</v>
      </c>
      <c r="K1104" s="218">
        <v>0</v>
      </c>
    </row>
    <row r="1105" spans="2:11" x14ac:dyDescent="0.25">
      <c r="B1105" s="230"/>
      <c r="C1105" s="231" t="s">
        <v>541</v>
      </c>
      <c r="D1105" s="266">
        <f>D1108+D1111</f>
        <v>10.061121</v>
      </c>
      <c r="E1105" s="267">
        <f t="shared" si="197"/>
        <v>15.948105539999998</v>
      </c>
      <c r="F1105" s="268">
        <f t="shared" si="197"/>
        <v>15.333556279999998</v>
      </c>
      <c r="G1105" s="234">
        <f>F1105/E1105</f>
        <v>0.96146568892094253</v>
      </c>
      <c r="H1105" s="232">
        <f t="shared" si="198"/>
        <v>9.561121</v>
      </c>
      <c r="I1105" s="233">
        <f t="shared" si="198"/>
        <v>15.1449336</v>
      </c>
      <c r="J1105" s="231">
        <f>J1108+J1111</f>
        <v>13.84145386</v>
      </c>
      <c r="K1105" s="234">
        <f>J1105/I1105</f>
        <v>0.91393295114875905</v>
      </c>
    </row>
    <row r="1106" spans="2:11" x14ac:dyDescent="0.25">
      <c r="B1106" s="235"/>
      <c r="C1106" s="236" t="s">
        <v>135</v>
      </c>
      <c r="D1106" s="269">
        <f>SUM(D1107:D1108)</f>
        <v>8.3606499999999997</v>
      </c>
      <c r="E1106" s="270">
        <f>SUM(E1107:E1108)</f>
        <v>14.984116189999998</v>
      </c>
      <c r="F1106" s="270">
        <f>SUM(F1107:F1108)</f>
        <v>14.764685599999998</v>
      </c>
      <c r="G1106" s="53">
        <f>F1106/E1106</f>
        <v>0.98535578694014381</v>
      </c>
      <c r="H1106" s="237">
        <v>7.8606499999999997</v>
      </c>
      <c r="I1106" s="238">
        <v>13.4377326</v>
      </c>
      <c r="J1106" s="238">
        <v>13.21199345</v>
      </c>
      <c r="K1106" s="53">
        <f>J1106/I1106</f>
        <v>0.98320109822694335</v>
      </c>
    </row>
    <row r="1107" spans="2:11" x14ac:dyDescent="0.25">
      <c r="B1107" s="239"/>
      <c r="C1107" s="240" t="s">
        <v>540</v>
      </c>
      <c r="D1107" s="271">
        <v>0</v>
      </c>
      <c r="E1107" s="272">
        <v>0</v>
      </c>
      <c r="F1107" s="272">
        <v>0</v>
      </c>
      <c r="G1107" s="48">
        <v>0</v>
      </c>
      <c r="H1107" s="44">
        <v>0</v>
      </c>
      <c r="I1107" s="47">
        <v>0</v>
      </c>
      <c r="J1107" s="47">
        <v>0</v>
      </c>
      <c r="K1107" s="48">
        <v>0</v>
      </c>
    </row>
    <row r="1108" spans="2:11" x14ac:dyDescent="0.25">
      <c r="B1108" s="239"/>
      <c r="C1108" s="54" t="s">
        <v>541</v>
      </c>
      <c r="D1108" s="271">
        <v>8.3606499999999997</v>
      </c>
      <c r="E1108" s="272">
        <v>14.984116189999998</v>
      </c>
      <c r="F1108" s="272">
        <v>14.764685599999998</v>
      </c>
      <c r="G1108" s="49">
        <f>F1108/E1108</f>
        <v>0.98535578694014381</v>
      </c>
      <c r="H1108" s="44">
        <v>7.8606499999999997</v>
      </c>
      <c r="I1108" s="47">
        <v>13.4377326</v>
      </c>
      <c r="J1108" s="47">
        <v>13.21199345</v>
      </c>
      <c r="K1108" s="49">
        <f>J1108/I1108</f>
        <v>0.98320109822694335</v>
      </c>
    </row>
    <row r="1109" spans="2:11" x14ac:dyDescent="0.25">
      <c r="B1109" s="90"/>
      <c r="C1109" s="236" t="s">
        <v>222</v>
      </c>
      <c r="D1109" s="269">
        <f>SUM(D1110:D1111)</f>
        <v>1.7004709999999998</v>
      </c>
      <c r="E1109" s="270">
        <f>SUM(E1110:E1111)</f>
        <v>0.96398935000000008</v>
      </c>
      <c r="F1109" s="270">
        <f>SUM(F1110:F1111)</f>
        <v>0.56887068000000007</v>
      </c>
      <c r="G1109" s="53">
        <f>F1109/E1109</f>
        <v>0.59012133277198553</v>
      </c>
      <c r="H1109" s="237">
        <v>1.7004710000000001</v>
      </c>
      <c r="I1109" s="238">
        <v>1.707201</v>
      </c>
      <c r="J1109" s="238">
        <v>0.62946041000000008</v>
      </c>
      <c r="K1109" s="53">
        <f>J1109/I1109</f>
        <v>0.36870902137475325</v>
      </c>
    </row>
    <row r="1110" spans="2:11" x14ac:dyDescent="0.25">
      <c r="B1110" s="239"/>
      <c r="C1110" s="240" t="s">
        <v>540</v>
      </c>
      <c r="D1110" s="271">
        <v>0</v>
      </c>
      <c r="E1110" s="272">
        <v>0</v>
      </c>
      <c r="F1110" s="272">
        <v>0</v>
      </c>
      <c r="G1110" s="48">
        <v>0</v>
      </c>
      <c r="H1110" s="44">
        <v>0</v>
      </c>
      <c r="I1110" s="47">
        <v>0</v>
      </c>
      <c r="J1110" s="47">
        <v>0</v>
      </c>
      <c r="K1110" s="48">
        <v>0</v>
      </c>
    </row>
    <row r="1111" spans="2:11" ht="15.75" thickBot="1" x14ac:dyDescent="0.3">
      <c r="B1111" s="14"/>
      <c r="C1111" s="55" t="s">
        <v>541</v>
      </c>
      <c r="D1111" s="273">
        <v>1.7004709999999998</v>
      </c>
      <c r="E1111" s="274">
        <v>0.96398935000000008</v>
      </c>
      <c r="F1111" s="274">
        <v>0.56887068000000007</v>
      </c>
      <c r="G1111" s="49">
        <f>F1111/E1111</f>
        <v>0.59012133277198553</v>
      </c>
      <c r="H1111" s="46">
        <v>1.7004710000000001</v>
      </c>
      <c r="I1111" s="15">
        <v>1.707201</v>
      </c>
      <c r="J1111" s="15">
        <v>0.62946041000000008</v>
      </c>
      <c r="K1111" s="49">
        <f>J1111/I1111</f>
        <v>0.36870902137475325</v>
      </c>
    </row>
    <row r="1112" spans="2:11" x14ac:dyDescent="0.25">
      <c r="B1112" s="193" t="s">
        <v>34</v>
      </c>
      <c r="C1112" s="227" t="s">
        <v>45</v>
      </c>
      <c r="D1112" s="263">
        <f>D1115+D1118</f>
        <v>1.6845099999999997</v>
      </c>
      <c r="E1112" s="264">
        <f t="shared" ref="E1112:F1114" si="199">E1115+E1118</f>
        <v>2.1105099999999997</v>
      </c>
      <c r="F1112" s="265">
        <f t="shared" si="199"/>
        <v>0.74280352999999999</v>
      </c>
      <c r="G1112" s="229">
        <f>F1112/E1112</f>
        <v>0.35195451810225969</v>
      </c>
      <c r="H1112" s="213">
        <f t="shared" ref="H1112:J1114" si="200">H1115+H1118</f>
        <v>1.68451</v>
      </c>
      <c r="I1112" s="221">
        <f t="shared" si="200"/>
        <v>1.68451</v>
      </c>
      <c r="J1112" s="228">
        <f t="shared" si="200"/>
        <v>0.61006362000000003</v>
      </c>
      <c r="K1112" s="229">
        <f>J1112/I1112</f>
        <v>0.36216087764394395</v>
      </c>
    </row>
    <row r="1113" spans="2:11" x14ac:dyDescent="0.25">
      <c r="B1113" s="230"/>
      <c r="C1113" s="231" t="s">
        <v>540</v>
      </c>
      <c r="D1113" s="266">
        <f>D1116+D1119</f>
        <v>0</v>
      </c>
      <c r="E1113" s="267">
        <f t="shared" si="199"/>
        <v>0</v>
      </c>
      <c r="F1113" s="268">
        <f t="shared" si="199"/>
        <v>0</v>
      </c>
      <c r="G1113" s="218">
        <v>0</v>
      </c>
      <c r="H1113" s="232">
        <f t="shared" si="200"/>
        <v>0</v>
      </c>
      <c r="I1113" s="233">
        <f t="shared" si="200"/>
        <v>0</v>
      </c>
      <c r="J1113" s="231">
        <f t="shared" si="200"/>
        <v>0</v>
      </c>
      <c r="K1113" s="218">
        <v>0</v>
      </c>
    </row>
    <row r="1114" spans="2:11" x14ac:dyDescent="0.25">
      <c r="B1114" s="230"/>
      <c r="C1114" s="231" t="s">
        <v>541</v>
      </c>
      <c r="D1114" s="266">
        <f>D1117+D1120</f>
        <v>1.6845099999999997</v>
      </c>
      <c r="E1114" s="267">
        <f t="shared" si="199"/>
        <v>2.1105099999999997</v>
      </c>
      <c r="F1114" s="268">
        <f t="shared" si="199"/>
        <v>0.74280352999999999</v>
      </c>
      <c r="G1114" s="234">
        <f>F1114/E1114</f>
        <v>0.35195451810225969</v>
      </c>
      <c r="H1114" s="232">
        <f t="shared" si="200"/>
        <v>1.68451</v>
      </c>
      <c r="I1114" s="233">
        <f t="shared" si="200"/>
        <v>1.68451</v>
      </c>
      <c r="J1114" s="231">
        <f t="shared" si="200"/>
        <v>0.61006362000000003</v>
      </c>
      <c r="K1114" s="234">
        <f>J1114/I1114</f>
        <v>0.36216087764394395</v>
      </c>
    </row>
    <row r="1115" spans="2:11" x14ac:dyDescent="0.25">
      <c r="B1115" s="235"/>
      <c r="C1115" s="236" t="s">
        <v>135</v>
      </c>
      <c r="D1115" s="269">
        <f>SUM(D1116:D1117)</f>
        <v>0.42599999999999999</v>
      </c>
      <c r="E1115" s="270">
        <f>SUM(E1116:E1117)</f>
        <v>0.85199999999999998</v>
      </c>
      <c r="F1115" s="270">
        <f>SUM(F1116:F1117)</f>
        <v>0.42587276000000002</v>
      </c>
      <c r="G1115" s="53">
        <v>0</v>
      </c>
      <c r="H1115" s="237">
        <v>0.42599999999999999</v>
      </c>
      <c r="I1115" s="238">
        <v>0.42599999999999999</v>
      </c>
      <c r="J1115" s="238">
        <v>0</v>
      </c>
      <c r="K1115" s="53">
        <v>0</v>
      </c>
    </row>
    <row r="1116" spans="2:11" x14ac:dyDescent="0.25">
      <c r="B1116" s="239"/>
      <c r="C1116" s="240" t="s">
        <v>540</v>
      </c>
      <c r="D1116" s="271">
        <v>0</v>
      </c>
      <c r="E1116" s="272">
        <v>0</v>
      </c>
      <c r="F1116" s="272">
        <v>0</v>
      </c>
      <c r="G1116" s="48">
        <v>0</v>
      </c>
      <c r="H1116" s="44">
        <v>0</v>
      </c>
      <c r="I1116" s="47">
        <v>0</v>
      </c>
      <c r="J1116" s="47">
        <v>0</v>
      </c>
      <c r="K1116" s="48">
        <v>0</v>
      </c>
    </row>
    <row r="1117" spans="2:11" x14ac:dyDescent="0.25">
      <c r="B1117" s="239"/>
      <c r="C1117" s="54" t="s">
        <v>541</v>
      </c>
      <c r="D1117" s="271">
        <v>0.42599999999999999</v>
      </c>
      <c r="E1117" s="272">
        <v>0.85199999999999998</v>
      </c>
      <c r="F1117" s="272">
        <v>0.42587276000000002</v>
      </c>
      <c r="G1117" s="49">
        <f>F1117/E1117</f>
        <v>0.49985065727699535</v>
      </c>
      <c r="H1117" s="44">
        <v>0.42599999999999999</v>
      </c>
      <c r="I1117" s="47">
        <v>0.42599999999999999</v>
      </c>
      <c r="J1117" s="47">
        <v>0</v>
      </c>
      <c r="K1117" s="49">
        <f>J1117/I1117</f>
        <v>0</v>
      </c>
    </row>
    <row r="1118" spans="2:11" x14ac:dyDescent="0.25">
      <c r="B1118" s="90"/>
      <c r="C1118" s="655" t="s">
        <v>222</v>
      </c>
      <c r="D1118" s="269">
        <f>SUM(D1119:D1120)</f>
        <v>1.2585099999999998</v>
      </c>
      <c r="E1118" s="270">
        <f>SUM(E1119:E1120)</f>
        <v>1.2585099999999998</v>
      </c>
      <c r="F1118" s="270">
        <f>SUM(F1119:F1120)</f>
        <v>0.31693077000000003</v>
      </c>
      <c r="G1118" s="53">
        <f>F1118/E1118</f>
        <v>0.2518301562959373</v>
      </c>
      <c r="H1118" s="237">
        <v>1.25851</v>
      </c>
      <c r="I1118" s="238">
        <v>1.25851</v>
      </c>
      <c r="J1118" s="238">
        <v>0.61006362000000003</v>
      </c>
      <c r="K1118" s="53">
        <f>J1118/I1118</f>
        <v>0.48475071314490947</v>
      </c>
    </row>
    <row r="1119" spans="2:11" x14ac:dyDescent="0.25">
      <c r="B1119" s="239"/>
      <c r="C1119" s="240" t="s">
        <v>540</v>
      </c>
      <c r="D1119" s="271">
        <v>0</v>
      </c>
      <c r="E1119" s="272">
        <v>0</v>
      </c>
      <c r="F1119" s="272">
        <v>0</v>
      </c>
      <c r="G1119" s="48">
        <v>0</v>
      </c>
      <c r="H1119" s="44">
        <v>0</v>
      </c>
      <c r="I1119" s="47">
        <v>0</v>
      </c>
      <c r="J1119" s="47">
        <v>0</v>
      </c>
      <c r="K1119" s="48">
        <v>0</v>
      </c>
    </row>
    <row r="1120" spans="2:11" ht="15.75" thickBot="1" x14ac:dyDescent="0.3">
      <c r="B1120" s="14"/>
      <c r="C1120" s="55" t="s">
        <v>541</v>
      </c>
      <c r="D1120" s="273">
        <v>1.2585099999999998</v>
      </c>
      <c r="E1120" s="274">
        <v>1.2585099999999998</v>
      </c>
      <c r="F1120" s="274">
        <v>0.31693077000000003</v>
      </c>
      <c r="G1120" s="49">
        <f t="shared" ref="G1120:G1133" si="201">F1120/E1120</f>
        <v>0.2518301562959373</v>
      </c>
      <c r="H1120" s="46">
        <v>1.25851</v>
      </c>
      <c r="I1120" s="15">
        <v>1.25851</v>
      </c>
      <c r="J1120" s="15">
        <v>0.61006362000000003</v>
      </c>
      <c r="K1120" s="49">
        <f t="shared" ref="K1120:K1133" si="202">J1120/I1120</f>
        <v>0.48475071314490947</v>
      </c>
    </row>
    <row r="1121" spans="2:11" x14ac:dyDescent="0.25">
      <c r="B1121" s="193" t="s">
        <v>80</v>
      </c>
      <c r="C1121" s="227" t="s">
        <v>81</v>
      </c>
      <c r="D1121" s="263">
        <f>D1124+D1127</f>
        <v>13.485340000000001</v>
      </c>
      <c r="E1121" s="264">
        <f t="shared" ref="E1121:F1123" si="203">E1124+E1127</f>
        <v>13.958773040000001</v>
      </c>
      <c r="F1121" s="265">
        <f t="shared" si="203"/>
        <v>11.30249319</v>
      </c>
      <c r="G1121" s="229">
        <f t="shared" si="201"/>
        <v>0.80970534857267074</v>
      </c>
      <c r="H1121" s="213">
        <f t="shared" ref="H1121:J1123" si="204">H1124+H1127</f>
        <v>13.485340000000001</v>
      </c>
      <c r="I1121" s="221">
        <f t="shared" si="204"/>
        <v>15.121332220000001</v>
      </c>
      <c r="J1121" s="228">
        <f t="shared" si="204"/>
        <v>12.070651650000004</v>
      </c>
      <c r="K1121" s="229">
        <f t="shared" si="202"/>
        <v>0.79825318790595312</v>
      </c>
    </row>
    <row r="1122" spans="2:11" x14ac:dyDescent="0.25">
      <c r="B1122" s="230"/>
      <c r="C1122" s="231" t="s">
        <v>540</v>
      </c>
      <c r="D1122" s="266">
        <f>D1125+D1128</f>
        <v>12.680339999999999</v>
      </c>
      <c r="E1122" s="267">
        <f t="shared" si="203"/>
        <v>13.153773040000001</v>
      </c>
      <c r="F1122" s="268">
        <f t="shared" si="203"/>
        <v>10.696793189999999</v>
      </c>
      <c r="G1122" s="234">
        <f>F1122/E1122</f>
        <v>0.81321101994625855</v>
      </c>
      <c r="H1122" s="232">
        <f t="shared" si="204"/>
        <v>12.680339999999999</v>
      </c>
      <c r="I1122" s="233">
        <f t="shared" si="204"/>
        <v>14.316332220000001</v>
      </c>
      <c r="J1122" s="231">
        <f t="shared" si="204"/>
        <v>11.424670040000002</v>
      </c>
      <c r="K1122" s="234">
        <f>J1122/I1122</f>
        <v>0.79801654952094991</v>
      </c>
    </row>
    <row r="1123" spans="2:11" x14ac:dyDescent="0.25">
      <c r="B1123" s="230"/>
      <c r="C1123" s="231" t="s">
        <v>541</v>
      </c>
      <c r="D1123" s="266">
        <f>D1126+D1129</f>
        <v>0.80500000000000005</v>
      </c>
      <c r="E1123" s="267">
        <f t="shared" si="203"/>
        <v>0.80500000000000005</v>
      </c>
      <c r="F1123" s="268">
        <f t="shared" si="203"/>
        <v>0.60570000000000002</v>
      </c>
      <c r="G1123" s="234">
        <f>F1123/E1123</f>
        <v>0.75242236024844722</v>
      </c>
      <c r="H1123" s="232">
        <f t="shared" si="204"/>
        <v>0.80500000000000005</v>
      </c>
      <c r="I1123" s="233">
        <f t="shared" si="204"/>
        <v>0.80500000000000005</v>
      </c>
      <c r="J1123" s="231">
        <f t="shared" si="204"/>
        <v>0.64598160999999998</v>
      </c>
      <c r="K1123" s="234">
        <f>J1123/I1123</f>
        <v>0.80246162732919246</v>
      </c>
    </row>
    <row r="1124" spans="2:11" x14ac:dyDescent="0.25">
      <c r="B1124" s="235"/>
      <c r="C1124" s="236" t="s">
        <v>135</v>
      </c>
      <c r="D1124" s="269">
        <f>SUM(D1125:D1126)</f>
        <v>0.60982000000000003</v>
      </c>
      <c r="E1124" s="270">
        <f>SUM(E1125:E1126)</f>
        <v>0.60564532999999998</v>
      </c>
      <c r="F1124" s="270">
        <f>SUM(F1125:F1126)</f>
        <v>0.60391267999999998</v>
      </c>
      <c r="G1124" s="53">
        <f t="shared" si="201"/>
        <v>0.99713916724165941</v>
      </c>
      <c r="H1124" s="237">
        <f>SUM(H1125:H1126)</f>
        <v>0.60982000000000003</v>
      </c>
      <c r="I1124" s="238">
        <f>SUM(I1125:I1126)</f>
        <v>0.6014706700000001</v>
      </c>
      <c r="J1124" s="238">
        <f>SUM(J1125:J1126)</f>
        <v>0.56990766000000004</v>
      </c>
      <c r="K1124" s="53">
        <f t="shared" si="202"/>
        <v>0.94752360908970001</v>
      </c>
    </row>
    <row r="1125" spans="2:11" x14ac:dyDescent="0.25">
      <c r="B1125" s="239"/>
      <c r="C1125" s="240" t="s">
        <v>540</v>
      </c>
      <c r="D1125" s="271">
        <v>0.60482000000000002</v>
      </c>
      <c r="E1125" s="272">
        <v>0.60064532999999998</v>
      </c>
      <c r="F1125" s="272">
        <v>0.59891267999999998</v>
      </c>
      <c r="G1125" s="49">
        <f t="shared" si="201"/>
        <v>0.99711535258252981</v>
      </c>
      <c r="H1125" s="44">
        <v>0.60482000000000002</v>
      </c>
      <c r="I1125" s="47">
        <v>0.59647067000000009</v>
      </c>
      <c r="J1125" s="47">
        <v>0.56490766000000003</v>
      </c>
      <c r="K1125" s="49">
        <f t="shared" si="202"/>
        <v>0.94708371829917459</v>
      </c>
    </row>
    <row r="1126" spans="2:11" x14ac:dyDescent="0.25">
      <c r="B1126" s="239"/>
      <c r="C1126" s="54" t="s">
        <v>541</v>
      </c>
      <c r="D1126" s="271">
        <v>5.0000000000000001E-3</v>
      </c>
      <c r="E1126" s="272">
        <v>5.0000000000000001E-3</v>
      </c>
      <c r="F1126" s="272">
        <v>5.0000000000000001E-3</v>
      </c>
      <c r="G1126" s="49">
        <f t="shared" si="201"/>
        <v>1</v>
      </c>
      <c r="H1126" s="44">
        <v>5.0000000000000001E-3</v>
      </c>
      <c r="I1126" s="47">
        <v>5.0000000000000001E-3</v>
      </c>
      <c r="J1126" s="47">
        <v>5.0000000000000001E-3</v>
      </c>
      <c r="K1126" s="49">
        <f t="shared" si="202"/>
        <v>1</v>
      </c>
    </row>
    <row r="1127" spans="2:11" x14ac:dyDescent="0.25">
      <c r="B1127" s="90"/>
      <c r="C1127" s="655" t="s">
        <v>222</v>
      </c>
      <c r="D1127" s="269">
        <f>SUM(D1128:D1129)</f>
        <v>12.87552</v>
      </c>
      <c r="E1127" s="270">
        <f>SUM(E1128:E1129)</f>
        <v>13.353127710000001</v>
      </c>
      <c r="F1127" s="270">
        <f>SUM(F1128:F1129)</f>
        <v>10.698580509999999</v>
      </c>
      <c r="G1127" s="53">
        <f t="shared" si="201"/>
        <v>0.80120408808701482</v>
      </c>
      <c r="H1127" s="237">
        <f>SUM(H1128:H1129)</f>
        <v>12.87552</v>
      </c>
      <c r="I1127" s="238">
        <f>SUM(I1128:I1129)</f>
        <v>14.519861550000002</v>
      </c>
      <c r="J1127" s="238">
        <f>SUM(J1128:J1129)</f>
        <v>11.500743990000004</v>
      </c>
      <c r="K1127" s="53">
        <f t="shared" si="202"/>
        <v>0.79206981074829896</v>
      </c>
    </row>
    <row r="1128" spans="2:11" x14ac:dyDescent="0.25">
      <c r="B1128" s="239"/>
      <c r="C1128" s="240" t="s">
        <v>540</v>
      </c>
      <c r="D1128" s="271">
        <v>12.075519999999999</v>
      </c>
      <c r="E1128" s="272">
        <v>12.55312771</v>
      </c>
      <c r="F1128" s="272">
        <v>10.09788051</v>
      </c>
      <c r="G1128" s="49">
        <f t="shared" si="201"/>
        <v>0.80441151745440176</v>
      </c>
      <c r="H1128" s="44">
        <v>12.075519999999999</v>
      </c>
      <c r="I1128" s="47">
        <v>13.719861550000001</v>
      </c>
      <c r="J1128" s="47">
        <v>10.859762380000003</v>
      </c>
      <c r="K1128" s="49">
        <f t="shared" si="202"/>
        <v>0.79153585773611557</v>
      </c>
    </row>
    <row r="1129" spans="2:11" ht="15.75" thickBot="1" x14ac:dyDescent="0.3">
      <c r="B1129" s="14"/>
      <c r="C1129" s="55" t="s">
        <v>541</v>
      </c>
      <c r="D1129" s="273">
        <v>0.8</v>
      </c>
      <c r="E1129" s="274">
        <v>0.8</v>
      </c>
      <c r="F1129" s="274">
        <v>0.60070000000000001</v>
      </c>
      <c r="G1129" s="49">
        <f t="shared" si="201"/>
        <v>0.75087499999999996</v>
      </c>
      <c r="H1129" s="46">
        <v>0.8</v>
      </c>
      <c r="I1129" s="15">
        <v>0.8</v>
      </c>
      <c r="J1129" s="15">
        <v>0.64098160999999998</v>
      </c>
      <c r="K1129" s="49">
        <f t="shared" si="202"/>
        <v>0.80122701249999995</v>
      </c>
    </row>
    <row r="1130" spans="2:11" x14ac:dyDescent="0.25">
      <c r="B1130" s="193" t="s">
        <v>29</v>
      </c>
      <c r="C1130" s="227" t="s">
        <v>46</v>
      </c>
      <c r="D1130" s="263">
        <f>D1133+D1136</f>
        <v>1.8545</v>
      </c>
      <c r="E1130" s="264">
        <f t="shared" ref="E1130:F1132" si="205">E1133+E1136</f>
        <v>2.9045000000000001</v>
      </c>
      <c r="F1130" s="265">
        <f t="shared" si="205"/>
        <v>1.6597900000000001</v>
      </c>
      <c r="G1130" s="229">
        <f t="shared" si="201"/>
        <v>0.57145463935272856</v>
      </c>
      <c r="H1130" s="213">
        <f t="shared" ref="H1130:J1132" si="206">H1133+H1136</f>
        <v>1.91195</v>
      </c>
      <c r="I1130" s="221">
        <f t="shared" si="206"/>
        <v>2.36191</v>
      </c>
      <c r="J1130" s="228">
        <f t="shared" si="206"/>
        <v>1.1186359100000001</v>
      </c>
      <c r="K1130" s="229">
        <f t="shared" si="202"/>
        <v>0.47361495992650021</v>
      </c>
    </row>
    <row r="1131" spans="2:11" x14ac:dyDescent="0.25">
      <c r="B1131" s="230"/>
      <c r="C1131" s="231" t="s">
        <v>540</v>
      </c>
      <c r="D1131" s="266">
        <f>D1134+D1137</f>
        <v>0</v>
      </c>
      <c r="E1131" s="267">
        <f t="shared" si="205"/>
        <v>0</v>
      </c>
      <c r="F1131" s="268">
        <f t="shared" si="205"/>
        <v>0</v>
      </c>
      <c r="G1131" s="218">
        <v>0</v>
      </c>
      <c r="H1131" s="232">
        <f t="shared" si="206"/>
        <v>0</v>
      </c>
      <c r="I1131" s="233">
        <f t="shared" si="206"/>
        <v>0</v>
      </c>
      <c r="J1131" s="231">
        <f t="shared" si="206"/>
        <v>0</v>
      </c>
      <c r="K1131" s="218">
        <v>0</v>
      </c>
    </row>
    <row r="1132" spans="2:11" x14ac:dyDescent="0.25">
      <c r="B1132" s="230"/>
      <c r="C1132" s="231" t="s">
        <v>541</v>
      </c>
      <c r="D1132" s="266">
        <f>D1135+D1138</f>
        <v>1.8545</v>
      </c>
      <c r="E1132" s="267">
        <f t="shared" si="205"/>
        <v>2.9045000000000001</v>
      </c>
      <c r="F1132" s="268">
        <f t="shared" si="205"/>
        <v>1.6597900000000001</v>
      </c>
      <c r="G1132" s="234">
        <f>F1132/E1132</f>
        <v>0.57145463935272856</v>
      </c>
      <c r="H1132" s="232">
        <f t="shared" si="206"/>
        <v>1.91195</v>
      </c>
      <c r="I1132" s="233">
        <f t="shared" si="206"/>
        <v>2.36191</v>
      </c>
      <c r="J1132" s="231">
        <f t="shared" si="206"/>
        <v>1.1186359100000001</v>
      </c>
      <c r="K1132" s="234">
        <f>J1132/I1132</f>
        <v>0.47361495992650021</v>
      </c>
    </row>
    <row r="1133" spans="2:11" x14ac:dyDescent="0.25">
      <c r="B1133" s="235"/>
      <c r="C1133" s="236" t="s">
        <v>135</v>
      </c>
      <c r="D1133" s="269">
        <f>SUM(D1134:D1135)</f>
        <v>1.6197900000000001</v>
      </c>
      <c r="E1133" s="270">
        <f>SUM(E1134:E1135)</f>
        <v>2.6697899999999999</v>
      </c>
      <c r="F1133" s="270">
        <f>SUM(F1134:F1135)</f>
        <v>1.6597900000000001</v>
      </c>
      <c r="G1133" s="53">
        <f t="shared" si="201"/>
        <v>0.62169309196603484</v>
      </c>
      <c r="H1133" s="237">
        <v>1.6197900000000001</v>
      </c>
      <c r="I1133" s="238">
        <v>2.0697899999999998</v>
      </c>
      <c r="J1133" s="238">
        <v>1.05979</v>
      </c>
      <c r="K1133" s="53">
        <f t="shared" si="202"/>
        <v>0.51202779025891521</v>
      </c>
    </row>
    <row r="1134" spans="2:11" x14ac:dyDescent="0.25">
      <c r="B1134" s="239"/>
      <c r="C1134" s="240" t="s">
        <v>540</v>
      </c>
      <c r="D1134" s="271">
        <v>0</v>
      </c>
      <c r="E1134" s="272">
        <v>0</v>
      </c>
      <c r="F1134" s="272">
        <v>0</v>
      </c>
      <c r="G1134" s="48">
        <v>0</v>
      </c>
      <c r="H1134" s="44">
        <v>0</v>
      </c>
      <c r="I1134" s="47">
        <v>0</v>
      </c>
      <c r="J1134" s="47">
        <v>0</v>
      </c>
      <c r="K1134" s="48">
        <v>0</v>
      </c>
    </row>
    <row r="1135" spans="2:11" x14ac:dyDescent="0.25">
      <c r="B1135" s="239"/>
      <c r="C1135" s="54" t="s">
        <v>541</v>
      </c>
      <c r="D1135" s="271">
        <v>1.6197900000000001</v>
      </c>
      <c r="E1135" s="272">
        <v>2.6697899999999999</v>
      </c>
      <c r="F1135" s="272">
        <v>1.6597900000000001</v>
      </c>
      <c r="G1135" s="49">
        <f>F1135/E1135</f>
        <v>0.62169309196603484</v>
      </c>
      <c r="H1135" s="44">
        <v>1.6197900000000001</v>
      </c>
      <c r="I1135" s="47">
        <v>2.0697899999999998</v>
      </c>
      <c r="J1135" s="47">
        <v>1.05979</v>
      </c>
      <c r="K1135" s="49">
        <f>J1135/I1135</f>
        <v>0.51202779025891521</v>
      </c>
    </row>
    <row r="1136" spans="2:11" x14ac:dyDescent="0.25">
      <c r="B1136" s="90"/>
      <c r="C1136" s="655" t="s">
        <v>222</v>
      </c>
      <c r="D1136" s="269">
        <f>SUM(D1137:D1138)</f>
        <v>0.23471</v>
      </c>
      <c r="E1136" s="270">
        <f>SUM(E1137:E1138)</f>
        <v>0.23471</v>
      </c>
      <c r="F1136" s="270">
        <f>SUM(F1137:F1138)</f>
        <v>0</v>
      </c>
      <c r="G1136" s="53">
        <f>F1136/E1136</f>
        <v>0</v>
      </c>
      <c r="H1136" s="237">
        <v>0.29215999999999998</v>
      </c>
      <c r="I1136" s="238">
        <v>0.29211999999999999</v>
      </c>
      <c r="J1136" s="238">
        <v>5.8845910000000001E-2</v>
      </c>
      <c r="K1136" s="53">
        <f>J1136/I1136</f>
        <v>0.2014443037108038</v>
      </c>
    </row>
    <row r="1137" spans="2:11" x14ac:dyDescent="0.25">
      <c r="B1137" s="239"/>
      <c r="C1137" s="240" t="s">
        <v>540</v>
      </c>
      <c r="D1137" s="271">
        <v>0</v>
      </c>
      <c r="E1137" s="272">
        <v>0</v>
      </c>
      <c r="F1137" s="272">
        <v>0</v>
      </c>
      <c r="G1137" s="48">
        <v>0</v>
      </c>
      <c r="H1137" s="44">
        <v>0</v>
      </c>
      <c r="I1137" s="47">
        <v>0</v>
      </c>
      <c r="J1137" s="47">
        <v>0</v>
      </c>
      <c r="K1137" s="48">
        <v>0</v>
      </c>
    </row>
    <row r="1138" spans="2:11" ht="15.75" thickBot="1" x14ac:dyDescent="0.3">
      <c r="B1138" s="14"/>
      <c r="C1138" s="55" t="s">
        <v>541</v>
      </c>
      <c r="D1138" s="273">
        <v>0.23471</v>
      </c>
      <c r="E1138" s="274">
        <v>0.23471</v>
      </c>
      <c r="F1138" s="274">
        <v>0</v>
      </c>
      <c r="G1138" s="49">
        <f>F1138/E1138</f>
        <v>0</v>
      </c>
      <c r="H1138" s="46">
        <v>0.29215999999999998</v>
      </c>
      <c r="I1138" s="15">
        <v>0.29211999999999999</v>
      </c>
      <c r="J1138" s="15">
        <v>5.8845910000000001E-2</v>
      </c>
      <c r="K1138" s="49">
        <f>J1138/I1138</f>
        <v>0.2014443037108038</v>
      </c>
    </row>
    <row r="1139" spans="2:11" x14ac:dyDescent="0.25">
      <c r="B1139" s="193" t="s">
        <v>82</v>
      </c>
      <c r="C1139" s="227" t="s">
        <v>83</v>
      </c>
      <c r="D1139" s="263">
        <f t="shared" ref="D1139:F1141" si="207">D1142+D1145</f>
        <v>642.25378999999998</v>
      </c>
      <c r="E1139" s="264">
        <f t="shared" si="207"/>
        <v>625.86532486999999</v>
      </c>
      <c r="F1139" s="265">
        <f t="shared" si="207"/>
        <v>259.27730299999996</v>
      </c>
      <c r="G1139" s="229">
        <f>F1139/E1139</f>
        <v>0.41427011962015164</v>
      </c>
      <c r="H1139" s="213">
        <f t="shared" ref="H1139:J1141" si="208">H1142+H1145</f>
        <v>642.25378999999998</v>
      </c>
      <c r="I1139" s="221">
        <f t="shared" si="208"/>
        <v>556.12578568000004</v>
      </c>
      <c r="J1139" s="228">
        <f t="shared" si="208"/>
        <v>291.62904403999994</v>
      </c>
      <c r="K1139" s="229">
        <f>J1139/I1139</f>
        <v>0.52439403377675065</v>
      </c>
    </row>
    <row r="1140" spans="2:11" x14ac:dyDescent="0.25">
      <c r="B1140" s="230"/>
      <c r="C1140" s="231" t="s">
        <v>540</v>
      </c>
      <c r="D1140" s="266">
        <f t="shared" si="207"/>
        <v>642.25378999999998</v>
      </c>
      <c r="E1140" s="267">
        <f t="shared" si="207"/>
        <v>625.86532486999999</v>
      </c>
      <c r="F1140" s="268">
        <f t="shared" si="207"/>
        <v>259.27730299999996</v>
      </c>
      <c r="G1140" s="234">
        <f>F1140/E1140</f>
        <v>0.41427011962015164</v>
      </c>
      <c r="H1140" s="232">
        <f t="shared" si="208"/>
        <v>642.25378999999998</v>
      </c>
      <c r="I1140" s="233">
        <f t="shared" si="208"/>
        <v>556.12578568000004</v>
      </c>
      <c r="J1140" s="231">
        <f t="shared" si="208"/>
        <v>291.62904403999994</v>
      </c>
      <c r="K1140" s="234">
        <f>J1140/I1140</f>
        <v>0.52439403377675065</v>
      </c>
    </row>
    <row r="1141" spans="2:11" x14ac:dyDescent="0.25">
      <c r="B1141" s="230"/>
      <c r="C1141" s="231" t="s">
        <v>541</v>
      </c>
      <c r="D1141" s="266">
        <f t="shared" si="207"/>
        <v>0</v>
      </c>
      <c r="E1141" s="267">
        <f t="shared" si="207"/>
        <v>0</v>
      </c>
      <c r="F1141" s="268">
        <f t="shared" si="207"/>
        <v>0</v>
      </c>
      <c r="G1141" s="218">
        <v>0</v>
      </c>
      <c r="H1141" s="232">
        <f t="shared" si="208"/>
        <v>0</v>
      </c>
      <c r="I1141" s="233">
        <f t="shared" si="208"/>
        <v>0</v>
      </c>
      <c r="J1141" s="231">
        <f t="shared" si="208"/>
        <v>0</v>
      </c>
      <c r="K1141" s="218">
        <v>0</v>
      </c>
    </row>
    <row r="1142" spans="2:11" x14ac:dyDescent="0.25">
      <c r="B1142" s="235"/>
      <c r="C1142" s="236" t="s">
        <v>135</v>
      </c>
      <c r="D1142" s="269">
        <f>SUM(D1143:D1144)</f>
        <v>642.25378999999998</v>
      </c>
      <c r="E1142" s="270">
        <f>SUM(E1143:E1144)</f>
        <v>625.86532486999999</v>
      </c>
      <c r="F1142" s="270">
        <f>SUM(F1143:F1144)</f>
        <v>259.27730299999996</v>
      </c>
      <c r="G1142" s="53">
        <f>F1142/E1142</f>
        <v>0.41427011962015164</v>
      </c>
      <c r="H1142" s="237">
        <v>642.25378999999998</v>
      </c>
      <c r="I1142" s="238">
        <v>556.12578568000004</v>
      </c>
      <c r="J1142" s="238">
        <v>291.62904403999994</v>
      </c>
      <c r="K1142" s="53">
        <f>J1142/I1142</f>
        <v>0.52439403377675065</v>
      </c>
    </row>
    <row r="1143" spans="2:11" x14ac:dyDescent="0.25">
      <c r="B1143" s="239"/>
      <c r="C1143" s="240" t="s">
        <v>540</v>
      </c>
      <c r="D1143" s="271">
        <v>642.25378999999998</v>
      </c>
      <c r="E1143" s="272">
        <v>625.86532486999999</v>
      </c>
      <c r="F1143" s="272">
        <v>259.27730299999996</v>
      </c>
      <c r="G1143" s="49">
        <f>F1143/E1143</f>
        <v>0.41427011962015164</v>
      </c>
      <c r="H1143" s="44">
        <v>642.25378999999998</v>
      </c>
      <c r="I1143" s="47">
        <v>556.12578568000004</v>
      </c>
      <c r="J1143" s="47">
        <v>291.62904403999994</v>
      </c>
      <c r="K1143" s="49">
        <f>J1143/I1143</f>
        <v>0.52439403377675065</v>
      </c>
    </row>
    <row r="1144" spans="2:11" x14ac:dyDescent="0.25">
      <c r="B1144" s="239"/>
      <c r="C1144" s="54" t="s">
        <v>541</v>
      </c>
      <c r="D1144" s="271">
        <v>0</v>
      </c>
      <c r="E1144" s="272">
        <v>0</v>
      </c>
      <c r="F1144" s="272">
        <v>0</v>
      </c>
      <c r="G1144" s="48">
        <v>0</v>
      </c>
      <c r="H1144" s="44">
        <v>0</v>
      </c>
      <c r="I1144" s="47">
        <v>0</v>
      </c>
      <c r="J1144" s="47">
        <v>0</v>
      </c>
      <c r="K1144" s="48">
        <v>0</v>
      </c>
    </row>
    <row r="1145" spans="2:11" x14ac:dyDescent="0.25">
      <c r="B1145" s="90"/>
      <c r="C1145" s="655" t="s">
        <v>222</v>
      </c>
      <c r="D1145" s="269">
        <f>SUM(D1146:D1147)</f>
        <v>0</v>
      </c>
      <c r="E1145" s="270">
        <f>SUM(E1146:E1147)</f>
        <v>0</v>
      </c>
      <c r="F1145" s="270">
        <f>SUM(F1146:F1147)</f>
        <v>0</v>
      </c>
      <c r="G1145" s="72">
        <v>0</v>
      </c>
      <c r="H1145" s="237">
        <v>0</v>
      </c>
      <c r="I1145" s="238">
        <v>0</v>
      </c>
      <c r="J1145" s="238">
        <v>0</v>
      </c>
      <c r="K1145" s="72">
        <v>0</v>
      </c>
    </row>
    <row r="1146" spans="2:11" x14ac:dyDescent="0.25">
      <c r="B1146" s="239"/>
      <c r="C1146" s="240" t="s">
        <v>540</v>
      </c>
      <c r="D1146" s="271">
        <v>0</v>
      </c>
      <c r="E1146" s="272">
        <f>SUM(F1145)</f>
        <v>0</v>
      </c>
      <c r="F1146" s="272">
        <v>0</v>
      </c>
      <c r="G1146" s="48">
        <v>0</v>
      </c>
      <c r="H1146" s="44">
        <v>0</v>
      </c>
      <c r="I1146" s="47">
        <v>0</v>
      </c>
      <c r="J1146" s="47">
        <v>0</v>
      </c>
      <c r="K1146" s="48">
        <v>0</v>
      </c>
    </row>
    <row r="1147" spans="2:11" ht="15.75" thickBot="1" x14ac:dyDescent="0.3">
      <c r="B1147" s="14"/>
      <c r="C1147" s="55" t="s">
        <v>541</v>
      </c>
      <c r="D1147" s="273">
        <v>0</v>
      </c>
      <c r="E1147" s="274">
        <v>0</v>
      </c>
      <c r="F1147" s="274">
        <v>0</v>
      </c>
      <c r="G1147" s="48">
        <v>0</v>
      </c>
      <c r="H1147" s="46">
        <v>0</v>
      </c>
      <c r="I1147" s="15">
        <v>0</v>
      </c>
      <c r="J1147" s="15">
        <v>0</v>
      </c>
      <c r="K1147" s="48">
        <v>0</v>
      </c>
    </row>
    <row r="1148" spans="2:11" x14ac:dyDescent="0.25">
      <c r="B1148" s="193" t="s">
        <v>38</v>
      </c>
      <c r="C1148" s="227" t="s">
        <v>39</v>
      </c>
      <c r="D1148" s="263">
        <f t="shared" ref="D1148:F1150" si="209">D1152+D1156</f>
        <v>5286.2767006362592</v>
      </c>
      <c r="E1148" s="264">
        <f t="shared" si="209"/>
        <v>5431.0440229462602</v>
      </c>
      <c r="F1148" s="265">
        <f t="shared" si="209"/>
        <v>2661.6281569962584</v>
      </c>
      <c r="G1148" s="229">
        <f t="shared" ref="G1148:G1158" si="210">F1148/E1148</f>
        <v>0.49007670454351521</v>
      </c>
      <c r="H1148" s="213">
        <f t="shared" ref="H1148:J1150" si="211">H1152+H1156</f>
        <v>5278.7933459164051</v>
      </c>
      <c r="I1148" s="221">
        <f t="shared" si="211"/>
        <v>5328.0473759964061</v>
      </c>
      <c r="J1148" s="228">
        <f t="shared" si="211"/>
        <v>2635.9487337964056</v>
      </c>
      <c r="K1148" s="229">
        <f t="shared" ref="K1148:K1158" si="212">J1148/I1148</f>
        <v>0.49473072361775927</v>
      </c>
    </row>
    <row r="1149" spans="2:11" x14ac:dyDescent="0.25">
      <c r="B1149" s="230"/>
      <c r="C1149" s="231" t="s">
        <v>540</v>
      </c>
      <c r="D1149" s="266">
        <f t="shared" si="209"/>
        <v>5276.10563</v>
      </c>
      <c r="E1149" s="267">
        <f t="shared" si="209"/>
        <v>5420.8799523100006</v>
      </c>
      <c r="F1149" s="268">
        <f t="shared" si="209"/>
        <v>2651.4980863600003</v>
      </c>
      <c r="G1149" s="307">
        <f>F1149/E1149</f>
        <v>0.48912687786604037</v>
      </c>
      <c r="H1149" s="232">
        <f t="shared" si="211"/>
        <v>5276.10563</v>
      </c>
      <c r="I1149" s="233">
        <f t="shared" si="211"/>
        <v>5325.3616600800005</v>
      </c>
      <c r="J1149" s="231">
        <f t="shared" si="211"/>
        <v>2633.3170178800001</v>
      </c>
      <c r="K1149" s="307">
        <f>J1149/I1149</f>
        <v>0.49448604357144094</v>
      </c>
    </row>
    <row r="1150" spans="2:11" x14ac:dyDescent="0.25">
      <c r="B1150" s="230"/>
      <c r="C1150" s="231" t="s">
        <v>541</v>
      </c>
      <c r="D1150" s="266">
        <f t="shared" si="209"/>
        <v>4.0999999999999995E-2</v>
      </c>
      <c r="E1150" s="267">
        <f t="shared" si="209"/>
        <v>3.4000000000000002E-2</v>
      </c>
      <c r="F1150" s="268">
        <f t="shared" si="209"/>
        <v>0</v>
      </c>
      <c r="G1150" s="307">
        <f>F1150/E1150</f>
        <v>0</v>
      </c>
      <c r="H1150" s="232">
        <f t="shared" si="211"/>
        <v>2.6877159164055779</v>
      </c>
      <c r="I1150" s="233">
        <f t="shared" si="211"/>
        <v>2.6857159164055777</v>
      </c>
      <c r="J1150" s="231">
        <f t="shared" si="211"/>
        <v>2.6317159164055779</v>
      </c>
      <c r="K1150" s="307">
        <f>J1150/I1150</f>
        <v>0.97989362922930778</v>
      </c>
    </row>
    <row r="1151" spans="2:11" x14ac:dyDescent="0.25">
      <c r="B1151" s="230"/>
      <c r="C1151" s="231" t="s">
        <v>542</v>
      </c>
      <c r="D1151" s="750">
        <v>10.1300706362585</v>
      </c>
      <c r="E1151" s="749">
        <v>10.130070636258509</v>
      </c>
      <c r="F1151" s="749">
        <v>10.130070636258509</v>
      </c>
      <c r="G1151" s="307">
        <f t="shared" ref="G1151" si="213">F1151/E1151</f>
        <v>1</v>
      </c>
      <c r="H1151" s="750" t="s">
        <v>227</v>
      </c>
      <c r="I1151" s="749" t="s">
        <v>227</v>
      </c>
      <c r="J1151" s="749" t="s">
        <v>227</v>
      </c>
      <c r="K1151" s="751" t="s">
        <v>227</v>
      </c>
    </row>
    <row r="1152" spans="2:11" x14ac:dyDescent="0.25">
      <c r="B1152" s="235"/>
      <c r="C1152" s="655" t="s">
        <v>135</v>
      </c>
      <c r="D1152" s="237">
        <f>SUM(D1153:D1155)</f>
        <v>3520.3110206362585</v>
      </c>
      <c r="E1152" s="308">
        <f>SUM(E1153:E1155)</f>
        <v>3570.2844071162594</v>
      </c>
      <c r="F1152" s="308">
        <f>SUM(F1153:F1155)</f>
        <v>1028.3778249062584</v>
      </c>
      <c r="G1152" s="309">
        <f t="shared" si="210"/>
        <v>0.2880380685797761</v>
      </c>
      <c r="H1152" s="237">
        <f>SUM(H1153:H1154)</f>
        <v>3512.8126659164054</v>
      </c>
      <c r="I1152" s="308">
        <f>SUM(I1153:I1154)</f>
        <v>3505.9796906664055</v>
      </c>
      <c r="J1152" s="308">
        <f>SUM(J1153:J1154)</f>
        <v>1004.7144722364058</v>
      </c>
      <c r="K1152" s="309">
        <f t="shared" si="212"/>
        <v>0.28657167493330027</v>
      </c>
    </row>
    <row r="1153" spans="1:11" x14ac:dyDescent="0.25">
      <c r="B1153" s="479"/>
      <c r="C1153" s="656" t="s">
        <v>540</v>
      </c>
      <c r="D1153" s="271">
        <v>3510.1809499999999</v>
      </c>
      <c r="E1153" s="491">
        <v>3560.1543364800009</v>
      </c>
      <c r="F1153" s="491">
        <v>1018.24775427</v>
      </c>
      <c r="G1153" s="662">
        <f t="shared" si="210"/>
        <v>0.28601225060281033</v>
      </c>
      <c r="H1153" s="44">
        <v>3510.1809499999999</v>
      </c>
      <c r="I1153" s="303">
        <v>3503.34797475</v>
      </c>
      <c r="J1153" s="303">
        <v>1002.0827563200002</v>
      </c>
      <c r="K1153" s="662">
        <f t="shared" si="212"/>
        <v>0.28603574738861304</v>
      </c>
    </row>
    <row r="1154" spans="1:11" x14ac:dyDescent="0.25">
      <c r="B1154" s="479"/>
      <c r="C1154" s="480" t="s">
        <v>541</v>
      </c>
      <c r="D1154" s="271">
        <v>0</v>
      </c>
      <c r="E1154" s="491">
        <v>0</v>
      </c>
      <c r="F1154" s="491">
        <v>0</v>
      </c>
      <c r="G1154" s="310">
        <v>0</v>
      </c>
      <c r="H1154" s="44">
        <v>2.6317159164055779</v>
      </c>
      <c r="I1154" s="303">
        <v>2.6317159164055779</v>
      </c>
      <c r="J1154" s="303">
        <v>2.6317159164055779</v>
      </c>
      <c r="K1154" s="662">
        <f t="shared" si="212"/>
        <v>1</v>
      </c>
    </row>
    <row r="1155" spans="1:11" x14ac:dyDescent="0.25">
      <c r="B1155" s="479"/>
      <c r="C1155" s="480" t="s">
        <v>542</v>
      </c>
      <c r="D1155" s="421">
        <v>10.1300706362585</v>
      </c>
      <c r="E1155" s="422">
        <v>10.130070636258509</v>
      </c>
      <c r="F1155" s="422">
        <v>10.130070636258509</v>
      </c>
      <c r="G1155" s="662">
        <f>F1155/E1155</f>
        <v>1</v>
      </c>
      <c r="H1155" s="754" t="s">
        <v>227</v>
      </c>
      <c r="I1155" s="755" t="s">
        <v>227</v>
      </c>
      <c r="J1155" s="755" t="s">
        <v>227</v>
      </c>
      <c r="K1155" s="662" t="s">
        <v>227</v>
      </c>
    </row>
    <row r="1156" spans="1:11" x14ac:dyDescent="0.25">
      <c r="B1156" s="657"/>
      <c r="C1156" s="655" t="s">
        <v>222</v>
      </c>
      <c r="D1156" s="269">
        <f>SUM(D1157:D1158)</f>
        <v>1765.9656800000002</v>
      </c>
      <c r="E1156" s="490">
        <f>SUM(E1157:E1158)</f>
        <v>1860.7596158300003</v>
      </c>
      <c r="F1156" s="490">
        <f>SUM(F1157:F1158)</f>
        <v>1633.2503320900003</v>
      </c>
      <c r="G1156" s="309">
        <f t="shared" si="210"/>
        <v>0.87773311404411658</v>
      </c>
      <c r="H1156" s="237">
        <f>SUM(H1157:H1158)</f>
        <v>1765.9806800000001</v>
      </c>
      <c r="I1156" s="308">
        <f>SUM(I1157:I1158)</f>
        <v>1822.0676853300004</v>
      </c>
      <c r="J1156" s="308">
        <f>SUM(J1157:J1158)</f>
        <v>1631.23426156</v>
      </c>
      <c r="K1156" s="309">
        <f t="shared" si="212"/>
        <v>0.89526545840944549</v>
      </c>
    </row>
    <row r="1157" spans="1:11" x14ac:dyDescent="0.25">
      <c r="B1157" s="479"/>
      <c r="C1157" s="656" t="s">
        <v>540</v>
      </c>
      <c r="D1157" s="271">
        <v>1765.9246800000003</v>
      </c>
      <c r="E1157" s="491">
        <v>1860.7256158300002</v>
      </c>
      <c r="F1157" s="491">
        <v>1633.2503320900003</v>
      </c>
      <c r="G1157" s="662">
        <f t="shared" si="210"/>
        <v>0.87774915237111317</v>
      </c>
      <c r="H1157" s="44">
        <v>1765.9246800000001</v>
      </c>
      <c r="I1157" s="303">
        <v>1822.0136853300003</v>
      </c>
      <c r="J1157" s="303">
        <v>1631.23426156</v>
      </c>
      <c r="K1157" s="662">
        <f t="shared" si="212"/>
        <v>0.89529199187357011</v>
      </c>
    </row>
    <row r="1158" spans="1:11" ht="15.75" thickBot="1" x14ac:dyDescent="0.3">
      <c r="B1158" s="658"/>
      <c r="C1158" s="659" t="s">
        <v>541</v>
      </c>
      <c r="D1158" s="494">
        <v>4.0999999999999995E-2</v>
      </c>
      <c r="E1158" s="274">
        <v>3.4000000000000002E-2</v>
      </c>
      <c r="F1158" s="274">
        <v>0</v>
      </c>
      <c r="G1158" s="663">
        <f t="shared" si="210"/>
        <v>0</v>
      </c>
      <c r="H1158" s="294">
        <v>5.6000000000000001E-2</v>
      </c>
      <c r="I1158" s="15">
        <v>5.3999999999999999E-2</v>
      </c>
      <c r="J1158" s="15">
        <v>0</v>
      </c>
      <c r="K1158" s="663">
        <f t="shared" si="212"/>
        <v>0</v>
      </c>
    </row>
    <row r="1159" spans="1:11" x14ac:dyDescent="0.25">
      <c r="B1159" t="s">
        <v>139</v>
      </c>
    </row>
    <row r="1161" spans="1:11" ht="15.75" thickBot="1" x14ac:dyDescent="0.3">
      <c r="B1161" s="5" t="s">
        <v>136</v>
      </c>
      <c r="D1161" s="3"/>
      <c r="E1161" s="3"/>
      <c r="F1161" s="3"/>
      <c r="H1161" s="3"/>
      <c r="I1161" s="3"/>
      <c r="J1161" s="3"/>
    </row>
    <row r="1162" spans="1:11" ht="15.75" thickBot="1" x14ac:dyDescent="0.3">
      <c r="B1162" s="892" t="s">
        <v>184</v>
      </c>
      <c r="C1162" s="925"/>
      <c r="D1162" s="928">
        <v>2018</v>
      </c>
      <c r="E1162" s="929"/>
      <c r="F1162" s="929"/>
      <c r="G1162" s="930"/>
      <c r="H1162" s="928">
        <v>2017</v>
      </c>
      <c r="I1162" s="929"/>
      <c r="J1162" s="929"/>
      <c r="K1162" s="930"/>
    </row>
    <row r="1163" spans="1:11" ht="28.9" customHeight="1" x14ac:dyDescent="0.25">
      <c r="B1163" s="901"/>
      <c r="C1163" s="926"/>
      <c r="D1163" s="931" t="s">
        <v>107</v>
      </c>
      <c r="E1163" s="933" t="s">
        <v>108</v>
      </c>
      <c r="F1163" s="933" t="s">
        <v>50</v>
      </c>
      <c r="G1163" s="937" t="s">
        <v>148</v>
      </c>
      <c r="H1163" s="939" t="s">
        <v>107</v>
      </c>
      <c r="I1163" s="933" t="s">
        <v>108</v>
      </c>
      <c r="J1163" s="933" t="s">
        <v>50</v>
      </c>
      <c r="K1163" s="937" t="s">
        <v>148</v>
      </c>
    </row>
    <row r="1164" spans="1:11" ht="19.5" customHeight="1" thickBot="1" x14ac:dyDescent="0.3">
      <c r="B1164" s="893"/>
      <c r="C1164" s="927"/>
      <c r="D1164" s="942"/>
      <c r="E1164" s="943"/>
      <c r="F1164" s="941"/>
      <c r="G1164" s="938"/>
      <c r="H1164" s="940"/>
      <c r="I1164" s="934"/>
      <c r="J1164" s="941"/>
      <c r="K1164" s="938"/>
    </row>
    <row r="1165" spans="1:11" ht="14.25" customHeight="1" x14ac:dyDescent="0.25">
      <c r="B1165" s="241"/>
      <c r="C1165" s="242" t="s">
        <v>225</v>
      </c>
      <c r="D1165" s="213">
        <v>7370.5801948795388</v>
      </c>
      <c r="E1165" s="194">
        <v>7316.6444408195393</v>
      </c>
      <c r="F1165" s="194">
        <v>3346.4440506595388</v>
      </c>
      <c r="G1165" s="229">
        <f t="shared" ref="G1165:G1178" si="214">F1165/E1165</f>
        <v>0.4573741525541048</v>
      </c>
      <c r="H1165" s="213">
        <v>6762.7689591000008</v>
      </c>
      <c r="I1165" s="194">
        <v>6779.3537062099995</v>
      </c>
      <c r="J1165" s="194">
        <v>3073.1509963799999</v>
      </c>
      <c r="K1165" s="229">
        <f>J1165/I1165</f>
        <v>0.45331031976764141</v>
      </c>
    </row>
    <row r="1166" spans="1:11" x14ac:dyDescent="0.25">
      <c r="A1166" s="11"/>
      <c r="B1166" s="230"/>
      <c r="C1166" s="231" t="s">
        <v>540</v>
      </c>
      <c r="D1166" s="209">
        <v>7061.95172</v>
      </c>
      <c r="E1166" s="197">
        <v>7002.5264737499992</v>
      </c>
      <c r="F1166" s="197">
        <v>3277.8707972799994</v>
      </c>
      <c r="G1166" s="234">
        <f t="shared" si="214"/>
        <v>0.46809830845589523</v>
      </c>
      <c r="H1166" s="209">
        <v>6513.7775899999997</v>
      </c>
      <c r="I1166" s="197">
        <v>6525.0166824999997</v>
      </c>
      <c r="J1166" s="197">
        <v>3040.11665399</v>
      </c>
      <c r="K1166" s="234">
        <f>J1166/I1166</f>
        <v>0.46591706993539939</v>
      </c>
    </row>
    <row r="1167" spans="1:11" x14ac:dyDescent="0.25">
      <c r="B1167" s="230"/>
      <c r="C1167" s="231" t="s">
        <v>541</v>
      </c>
      <c r="D1167" s="209">
        <v>308.6284748795394</v>
      </c>
      <c r="E1167" s="197">
        <v>314.11796706953942</v>
      </c>
      <c r="F1167" s="197">
        <v>68.573253379539381</v>
      </c>
      <c r="G1167" s="234">
        <f t="shared" si="214"/>
        <v>0.21830414229173536</v>
      </c>
      <c r="H1167" s="209">
        <v>248.99136910000001</v>
      </c>
      <c r="I1167" s="197">
        <v>254.33702371000001</v>
      </c>
      <c r="J1167" s="299">
        <v>33.034342389999999</v>
      </c>
      <c r="K1167" s="234">
        <f>J1167/I1167</f>
        <v>0.12988412739966004</v>
      </c>
    </row>
    <row r="1168" spans="1:11" x14ac:dyDescent="0.25">
      <c r="B1168" s="235"/>
      <c r="C1168" s="236" t="s">
        <v>135</v>
      </c>
      <c r="D1168" s="289">
        <v>5362.057526979539</v>
      </c>
      <c r="E1168" s="300">
        <v>5302.6296676895399</v>
      </c>
      <c r="F1168" s="243">
        <v>1646.966364539539</v>
      </c>
      <c r="G1168" s="53">
        <f t="shared" si="214"/>
        <v>0.31059426506342364</v>
      </c>
      <c r="H1168" s="289">
        <v>4874.9024491</v>
      </c>
      <c r="I1168" s="300">
        <v>4885.1356047500003</v>
      </c>
      <c r="J1168" s="243">
        <v>1407.5104910800001</v>
      </c>
      <c r="K1168" s="53">
        <f t="shared" ref="K1168:K1174" si="215">J1168/I1168</f>
        <v>0.28812106867850812</v>
      </c>
    </row>
    <row r="1169" spans="1:11" x14ac:dyDescent="0.25">
      <c r="B1169" s="239"/>
      <c r="C1169" s="240" t="s">
        <v>540</v>
      </c>
      <c r="D1169" s="304">
        <v>5086.2770700000001</v>
      </c>
      <c r="E1169" s="301">
        <v>5022.4597185199991</v>
      </c>
      <c r="F1169" s="24">
        <v>1602.1751928399995</v>
      </c>
      <c r="G1169" s="49">
        <f t="shared" si="214"/>
        <v>0.31900209909739663</v>
      </c>
      <c r="H1169" s="304">
        <v>4630.2149099999997</v>
      </c>
      <c r="I1169" s="301">
        <v>4635.0803010400004</v>
      </c>
      <c r="J1169" s="24">
        <v>1375.8191401399999</v>
      </c>
      <c r="K1169" s="49">
        <f t="shared" si="215"/>
        <v>0.29682746593005072</v>
      </c>
    </row>
    <row r="1170" spans="1:11" x14ac:dyDescent="0.25">
      <c r="B1170" s="239"/>
      <c r="C1170" s="54" t="s">
        <v>541</v>
      </c>
      <c r="D1170" s="304">
        <v>275.78045697953934</v>
      </c>
      <c r="E1170" s="301">
        <v>280.16994916953934</v>
      </c>
      <c r="F1170" s="24">
        <v>44.791171699539376</v>
      </c>
      <c r="G1170" s="49">
        <f t="shared" si="214"/>
        <v>0.15987143457857031</v>
      </c>
      <c r="H1170" s="304">
        <v>244.68753909999998</v>
      </c>
      <c r="I1170" s="301">
        <v>250.05530370999998</v>
      </c>
      <c r="J1170" s="24">
        <v>31.691350939999996</v>
      </c>
      <c r="K1170" s="49">
        <f t="shared" si="215"/>
        <v>0.1267373675735102</v>
      </c>
    </row>
    <row r="1171" spans="1:11" x14ac:dyDescent="0.25">
      <c r="B1171" s="90"/>
      <c r="C1171" s="236" t="s">
        <v>222</v>
      </c>
      <c r="D1171" s="289">
        <v>2008.5226679</v>
      </c>
      <c r="E1171" s="300">
        <v>2014.0147731300001</v>
      </c>
      <c r="F1171" s="243">
        <v>1699.4776861199989</v>
      </c>
      <c r="G1171" s="53">
        <f t="shared" si="214"/>
        <v>0.84382582928069783</v>
      </c>
      <c r="H1171" s="289">
        <v>1887.8635099999999</v>
      </c>
      <c r="I1171" s="300">
        <v>1894.2151014599999</v>
      </c>
      <c r="J1171" s="243">
        <v>1665.6405053000001</v>
      </c>
      <c r="K1171" s="53">
        <f t="shared" si="215"/>
        <v>0.87933017956417836</v>
      </c>
    </row>
    <row r="1172" spans="1:11" x14ac:dyDescent="0.25">
      <c r="B1172" s="239"/>
      <c r="C1172" s="240" t="s">
        <v>540</v>
      </c>
      <c r="D1172" s="304">
        <v>1975.6746499999999</v>
      </c>
      <c r="E1172" s="301">
        <v>1980.0667552300001</v>
      </c>
      <c r="F1172" s="24">
        <v>1675.6956044399999</v>
      </c>
      <c r="G1172" s="49">
        <f t="shared" si="214"/>
        <v>0.84628237912380633</v>
      </c>
      <c r="H1172" s="304">
        <v>1883.56268</v>
      </c>
      <c r="I1172" s="301">
        <v>1889.9363814599992</v>
      </c>
      <c r="J1172" s="24">
        <v>1664.2975138500001</v>
      </c>
      <c r="K1172" s="49">
        <f t="shared" si="215"/>
        <v>0.88061033703383695</v>
      </c>
    </row>
    <row r="1173" spans="1:11" ht="15.75" thickBot="1" x14ac:dyDescent="0.3">
      <c r="B1173" s="14"/>
      <c r="C1173" s="55" t="s">
        <v>541</v>
      </c>
      <c r="D1173" s="440">
        <v>32.848017900000059</v>
      </c>
      <c r="E1173" s="302">
        <v>33.948017900000082</v>
      </c>
      <c r="F1173" s="295">
        <v>23.782081680000005</v>
      </c>
      <c r="G1173" s="50">
        <f t="shared" si="214"/>
        <v>0.70054404207203946</v>
      </c>
      <c r="H1173" s="440">
        <v>4.3038300000000334</v>
      </c>
      <c r="I1173" s="302">
        <v>4.2817200000000355</v>
      </c>
      <c r="J1173" s="295">
        <v>1.3429914500000031</v>
      </c>
      <c r="K1173" s="50">
        <f t="shared" si="215"/>
        <v>0.3136569999906561</v>
      </c>
    </row>
    <row r="1174" spans="1:11" ht="14.25" customHeight="1" x14ac:dyDescent="0.25">
      <c r="B1174" s="241">
        <v>12</v>
      </c>
      <c r="C1174" s="242" t="s">
        <v>196</v>
      </c>
      <c r="D1174" s="213">
        <f t="shared" ref="D1174:F1176" si="216">D1177+D1180</f>
        <v>3.2866599999999999</v>
      </c>
      <c r="E1174" s="194">
        <f t="shared" si="216"/>
        <v>4.2211359999999996</v>
      </c>
      <c r="F1174" s="194">
        <f t="shared" si="216"/>
        <v>3.0244599599999997</v>
      </c>
      <c r="G1174" s="229">
        <f t="shared" si="214"/>
        <v>0.7165037942392759</v>
      </c>
      <c r="H1174" s="213">
        <f t="shared" ref="H1174:J1176" si="217">H1177+H1180</f>
        <v>1.88666</v>
      </c>
      <c r="I1174" s="194">
        <f t="shared" si="217"/>
        <v>1.869148</v>
      </c>
      <c r="J1174" s="194">
        <f t="shared" si="217"/>
        <v>1.75159939</v>
      </c>
      <c r="K1174" s="229">
        <f t="shared" si="215"/>
        <v>0.93711112763676285</v>
      </c>
    </row>
    <row r="1175" spans="1:11" x14ac:dyDescent="0.25">
      <c r="A1175" s="11"/>
      <c r="B1175" s="230"/>
      <c r="C1175" s="231" t="s">
        <v>540</v>
      </c>
      <c r="D1175" s="209">
        <f t="shared" si="216"/>
        <v>1.88666</v>
      </c>
      <c r="E1175" s="197">
        <f t="shared" si="216"/>
        <v>1.721136</v>
      </c>
      <c r="F1175" s="197">
        <f t="shared" si="216"/>
        <v>1.62445996</v>
      </c>
      <c r="G1175" s="234">
        <f t="shared" si="214"/>
        <v>0.94383009826068365</v>
      </c>
      <c r="H1175" s="209">
        <f t="shared" si="217"/>
        <v>1.88666</v>
      </c>
      <c r="I1175" s="197">
        <f t="shared" si="217"/>
        <v>1.869148</v>
      </c>
      <c r="J1175" s="197">
        <f t="shared" si="217"/>
        <v>1.75159939</v>
      </c>
      <c r="K1175" s="234">
        <f>J1175/I1175</f>
        <v>0.93711112763676285</v>
      </c>
    </row>
    <row r="1176" spans="1:11" x14ac:dyDescent="0.25">
      <c r="B1176" s="230"/>
      <c r="C1176" s="231" t="s">
        <v>541</v>
      </c>
      <c r="D1176" s="209">
        <f t="shared" si="216"/>
        <v>1.4</v>
      </c>
      <c r="E1176" s="197">
        <f t="shared" si="216"/>
        <v>2.5</v>
      </c>
      <c r="F1176" s="197">
        <f t="shared" si="216"/>
        <v>1.4</v>
      </c>
      <c r="G1176" s="234">
        <f t="shared" si="214"/>
        <v>0.55999999999999994</v>
      </c>
      <c r="H1176" s="209">
        <f t="shared" si="217"/>
        <v>0</v>
      </c>
      <c r="I1176" s="197">
        <f t="shared" si="217"/>
        <v>0</v>
      </c>
      <c r="J1176" s="299">
        <f t="shared" si="217"/>
        <v>0</v>
      </c>
      <c r="K1176" s="218">
        <f>K1179+K1182</f>
        <v>0</v>
      </c>
    </row>
    <row r="1177" spans="1:11" x14ac:dyDescent="0.25">
      <c r="B1177" s="235"/>
      <c r="C1177" s="236" t="s">
        <v>135</v>
      </c>
      <c r="D1177" s="237">
        <v>1.88666</v>
      </c>
      <c r="E1177" s="243">
        <v>1.721136</v>
      </c>
      <c r="F1177" s="243">
        <v>1.62445996</v>
      </c>
      <c r="G1177" s="53">
        <f t="shared" si="214"/>
        <v>0.94383009826068365</v>
      </c>
      <c r="H1177" s="237">
        <v>1.88666</v>
      </c>
      <c r="I1177" s="243">
        <v>1.869148</v>
      </c>
      <c r="J1177" s="243">
        <v>1.75159939</v>
      </c>
      <c r="K1177" s="53">
        <f>J1177/I1177</f>
        <v>0.93711112763676285</v>
      </c>
    </row>
    <row r="1178" spans="1:11" x14ac:dyDescent="0.25">
      <c r="B1178" s="239"/>
      <c r="C1178" s="240" t="s">
        <v>540</v>
      </c>
      <c r="D1178" s="44">
        <v>1.88666</v>
      </c>
      <c r="E1178" s="24">
        <v>1.721136</v>
      </c>
      <c r="F1178" s="24">
        <v>1.62445996</v>
      </c>
      <c r="G1178" s="49">
        <f t="shared" si="214"/>
        <v>0.94383009826068365</v>
      </c>
      <c r="H1178" s="44">
        <v>1.88666</v>
      </c>
      <c r="I1178" s="24">
        <v>1.869148</v>
      </c>
      <c r="J1178" s="24">
        <v>1.75159939</v>
      </c>
      <c r="K1178" s="49">
        <f>J1178/I1178</f>
        <v>0.93711112763676285</v>
      </c>
    </row>
    <row r="1179" spans="1:11" x14ac:dyDescent="0.25">
      <c r="B1179" s="239"/>
      <c r="C1179" s="54" t="s">
        <v>541</v>
      </c>
      <c r="D1179" s="44">
        <v>0</v>
      </c>
      <c r="E1179" s="24">
        <v>0</v>
      </c>
      <c r="F1179" s="24">
        <v>0</v>
      </c>
      <c r="G1179" s="60">
        <v>0</v>
      </c>
      <c r="H1179" s="44">
        <v>0</v>
      </c>
      <c r="I1179" s="24">
        <v>0</v>
      </c>
      <c r="J1179" s="24">
        <v>0</v>
      </c>
      <c r="K1179" s="60">
        <v>0</v>
      </c>
    </row>
    <row r="1180" spans="1:11" x14ac:dyDescent="0.25">
      <c r="B1180" s="90"/>
      <c r="C1180" s="236" t="s">
        <v>222</v>
      </c>
      <c r="D1180" s="237">
        <v>1.4</v>
      </c>
      <c r="E1180" s="243">
        <v>2.5</v>
      </c>
      <c r="F1180" s="243">
        <v>1.4</v>
      </c>
      <c r="G1180" s="53">
        <f>F1180/E1180</f>
        <v>0.55999999999999994</v>
      </c>
      <c r="H1180" s="237">
        <v>0</v>
      </c>
      <c r="I1180" s="243">
        <v>0</v>
      </c>
      <c r="J1180" s="243">
        <v>0</v>
      </c>
      <c r="K1180" s="244">
        <v>0</v>
      </c>
    </row>
    <row r="1181" spans="1:11" x14ac:dyDescent="0.25">
      <c r="B1181" s="239"/>
      <c r="C1181" s="240" t="s">
        <v>540</v>
      </c>
      <c r="D1181" s="44">
        <v>0</v>
      </c>
      <c r="E1181" s="24">
        <v>0</v>
      </c>
      <c r="F1181" s="24">
        <v>0</v>
      </c>
      <c r="G1181" s="60">
        <v>0</v>
      </c>
      <c r="H1181" s="44">
        <v>0</v>
      </c>
      <c r="I1181" s="24">
        <v>0</v>
      </c>
      <c r="J1181" s="24">
        <v>0</v>
      </c>
      <c r="K1181" s="60">
        <v>0</v>
      </c>
    </row>
    <row r="1182" spans="1:11" ht="15.75" thickBot="1" x14ac:dyDescent="0.3">
      <c r="B1182" s="14"/>
      <c r="C1182" s="55" t="s">
        <v>541</v>
      </c>
      <c r="D1182" s="46">
        <v>1.4</v>
      </c>
      <c r="E1182" s="45">
        <v>2.5</v>
      </c>
      <c r="F1182" s="45">
        <v>1.4</v>
      </c>
      <c r="G1182" s="50">
        <f>F1182/E1182</f>
        <v>0.55999999999999994</v>
      </c>
      <c r="H1182" s="294">
        <v>0</v>
      </c>
      <c r="I1182" s="295">
        <v>0</v>
      </c>
      <c r="J1182" s="295">
        <v>0</v>
      </c>
      <c r="K1182" s="60">
        <v>0</v>
      </c>
    </row>
    <row r="1183" spans="1:11" ht="14.25" customHeight="1" x14ac:dyDescent="0.25">
      <c r="B1183" s="241">
        <v>14</v>
      </c>
      <c r="C1183" s="242" t="s">
        <v>14</v>
      </c>
      <c r="D1183" s="213">
        <v>211.59747999999999</v>
      </c>
      <c r="E1183" s="194">
        <v>224.13662531</v>
      </c>
      <c r="F1183" s="194">
        <v>154.42286064999999</v>
      </c>
      <c r="G1183" s="229">
        <f>F1183/E1183</f>
        <v>0.68896754573876562</v>
      </c>
      <c r="H1183" s="213">
        <v>159.39004</v>
      </c>
      <c r="I1183" s="194">
        <v>191.66866217</v>
      </c>
      <c r="J1183" s="194">
        <v>155.69393727000013</v>
      </c>
      <c r="K1183" s="229">
        <f t="shared" ref="K1183:K1190" si="218">J1183/I1183</f>
        <v>0.81230773725497085</v>
      </c>
    </row>
    <row r="1184" spans="1:11" x14ac:dyDescent="0.25">
      <c r="B1184" s="230"/>
      <c r="C1184" s="231" t="s">
        <v>540</v>
      </c>
      <c r="D1184" s="209">
        <f t="shared" ref="D1184:F1185" si="219">D1187+D1190</f>
        <v>211.59747999999999</v>
      </c>
      <c r="E1184" s="197">
        <f t="shared" si="219"/>
        <v>224.13662531</v>
      </c>
      <c r="F1184" s="197">
        <f t="shared" si="219"/>
        <v>154.42286064999999</v>
      </c>
      <c r="G1184" s="234">
        <f>F1184/E1184</f>
        <v>0.68896754573876562</v>
      </c>
      <c r="H1184" s="209">
        <f>H1187+H1190</f>
        <v>159.39004</v>
      </c>
      <c r="I1184" s="197">
        <f t="shared" ref="G1184:I1185" si="220">I1187+I1190</f>
        <v>191.66866216999998</v>
      </c>
      <c r="J1184" s="197">
        <f>J1187+J1190</f>
        <v>155.69393727000005</v>
      </c>
      <c r="K1184" s="234">
        <f>J1184/I1184</f>
        <v>0.81230773725497052</v>
      </c>
    </row>
    <row r="1185" spans="1:11" x14ac:dyDescent="0.25">
      <c r="B1185" s="230"/>
      <c r="C1185" s="231" t="s">
        <v>541</v>
      </c>
      <c r="D1185" s="209">
        <f t="shared" si="219"/>
        <v>0</v>
      </c>
      <c r="E1185" s="197">
        <f t="shared" si="219"/>
        <v>0</v>
      </c>
      <c r="F1185" s="197">
        <f t="shared" si="219"/>
        <v>0</v>
      </c>
      <c r="G1185" s="291">
        <f t="shared" si="220"/>
        <v>0</v>
      </c>
      <c r="H1185" s="209">
        <f>H1188+H1191</f>
        <v>0</v>
      </c>
      <c r="I1185" s="197">
        <f t="shared" si="220"/>
        <v>0</v>
      </c>
      <c r="J1185" s="219">
        <f>J1188+J1191</f>
        <v>0</v>
      </c>
      <c r="K1185" s="291">
        <f>K1188+K1191</f>
        <v>0</v>
      </c>
    </row>
    <row r="1186" spans="1:11" x14ac:dyDescent="0.25">
      <c r="B1186" s="235"/>
      <c r="C1186" s="236" t="s">
        <v>135</v>
      </c>
      <c r="D1186" s="237">
        <v>22.475619999999999</v>
      </c>
      <c r="E1186" s="243">
        <v>22.483652210000002</v>
      </c>
      <c r="F1186" s="243">
        <v>20.951131180000001</v>
      </c>
      <c r="G1186" s="53">
        <f>F1186/E1186</f>
        <v>0.93183843017646462</v>
      </c>
      <c r="H1186" s="237">
        <v>21.980440000000002</v>
      </c>
      <c r="I1186" s="243">
        <v>22.345449200000001</v>
      </c>
      <c r="J1186" s="243">
        <v>20.415983019999999</v>
      </c>
      <c r="K1186" s="53">
        <f t="shared" si="218"/>
        <v>0.91365283540596709</v>
      </c>
    </row>
    <row r="1187" spans="1:11" x14ac:dyDescent="0.25">
      <c r="B1187" s="239"/>
      <c r="C1187" s="240" t="s">
        <v>540</v>
      </c>
      <c r="D1187" s="44">
        <v>22.475619999999999</v>
      </c>
      <c r="E1187" s="24">
        <v>22.483652210000002</v>
      </c>
      <c r="F1187" s="24">
        <v>20.951131180000001</v>
      </c>
      <c r="G1187" s="49">
        <f>F1187/E1187</f>
        <v>0.93183843017646462</v>
      </c>
      <c r="H1187" s="44">
        <v>21.980440000000002</v>
      </c>
      <c r="I1187" s="24">
        <v>22.345449200000001</v>
      </c>
      <c r="J1187" s="24">
        <v>20.415983019999999</v>
      </c>
      <c r="K1187" s="49">
        <f t="shared" si="218"/>
        <v>0.91365283540596709</v>
      </c>
    </row>
    <row r="1188" spans="1:11" x14ac:dyDescent="0.25">
      <c r="B1188" s="239"/>
      <c r="C1188" s="51" t="s">
        <v>541</v>
      </c>
      <c r="D1188" s="44">
        <v>0</v>
      </c>
      <c r="E1188" s="24">
        <v>0</v>
      </c>
      <c r="F1188" s="24">
        <v>0</v>
      </c>
      <c r="G1188" s="60">
        <v>0</v>
      </c>
      <c r="H1188" s="44">
        <v>0</v>
      </c>
      <c r="I1188" s="24">
        <v>0</v>
      </c>
      <c r="J1188" s="24">
        <v>0</v>
      </c>
      <c r="K1188" s="60">
        <v>0</v>
      </c>
    </row>
    <row r="1189" spans="1:11" x14ac:dyDescent="0.25">
      <c r="B1189" s="235"/>
      <c r="C1189" s="236" t="s">
        <v>222</v>
      </c>
      <c r="D1189" s="237">
        <v>189.12186</v>
      </c>
      <c r="E1189" s="243">
        <v>201.6529731</v>
      </c>
      <c r="F1189" s="243">
        <v>133.47172946999999</v>
      </c>
      <c r="G1189" s="53">
        <f>F1189/E1189</f>
        <v>0.66188823015176257</v>
      </c>
      <c r="H1189" s="237">
        <v>137.40960000000001</v>
      </c>
      <c r="I1189" s="243">
        <v>169.32321296999999</v>
      </c>
      <c r="J1189" s="243">
        <v>135.27795425000005</v>
      </c>
      <c r="K1189" s="53">
        <f t="shared" si="218"/>
        <v>0.79893330558266729</v>
      </c>
    </row>
    <row r="1190" spans="1:11" x14ac:dyDescent="0.25">
      <c r="B1190" s="239"/>
      <c r="C1190" s="240" t="s">
        <v>540</v>
      </c>
      <c r="D1190" s="44">
        <v>189.12186</v>
      </c>
      <c r="E1190" s="24">
        <v>201.6529731</v>
      </c>
      <c r="F1190" s="24">
        <v>133.47172946999999</v>
      </c>
      <c r="G1190" s="49">
        <f>F1190/E1190</f>
        <v>0.66188823015176257</v>
      </c>
      <c r="H1190" s="44">
        <v>137.40960000000001</v>
      </c>
      <c r="I1190" s="24">
        <v>169.32321296999999</v>
      </c>
      <c r="J1190" s="24">
        <v>135.27795425000005</v>
      </c>
      <c r="K1190" s="49">
        <f t="shared" si="218"/>
        <v>0.79893330558266729</v>
      </c>
    </row>
    <row r="1191" spans="1:11" ht="15.75" thickBot="1" x14ac:dyDescent="0.3">
      <c r="B1191" s="14"/>
      <c r="C1191" s="52" t="s">
        <v>541</v>
      </c>
      <c r="D1191" s="46">
        <v>0</v>
      </c>
      <c r="E1191" s="45">
        <v>0</v>
      </c>
      <c r="F1191" s="45">
        <v>0</v>
      </c>
      <c r="G1191" s="60">
        <v>0</v>
      </c>
      <c r="H1191" s="46">
        <v>0</v>
      </c>
      <c r="I1191" s="45">
        <v>0</v>
      </c>
      <c r="J1191" s="45">
        <v>0</v>
      </c>
      <c r="K1191" s="60">
        <v>0</v>
      </c>
    </row>
    <row r="1192" spans="1:11" ht="14.25" customHeight="1" x14ac:dyDescent="0.25">
      <c r="B1192" s="241" t="s">
        <v>72</v>
      </c>
      <c r="C1192" s="242" t="s">
        <v>197</v>
      </c>
      <c r="D1192" s="213">
        <v>53.857199999999999</v>
      </c>
      <c r="E1192" s="194">
        <v>56.617936989999997</v>
      </c>
      <c r="F1192" s="194">
        <v>50.417404580000003</v>
      </c>
      <c r="G1192" s="229">
        <f>F1192/E1192</f>
        <v>0.89048466370127288</v>
      </c>
      <c r="H1192" s="213">
        <v>27.75516</v>
      </c>
      <c r="I1192" s="194">
        <v>26.708205069999998</v>
      </c>
      <c r="J1192" s="194">
        <v>24.570861080000014</v>
      </c>
      <c r="K1192" s="229">
        <f t="shared" ref="K1192:K1216" si="221">J1192/I1192</f>
        <v>0.91997425568666324</v>
      </c>
    </row>
    <row r="1193" spans="1:11" x14ac:dyDescent="0.25">
      <c r="B1193" s="230"/>
      <c r="C1193" s="231" t="s">
        <v>540</v>
      </c>
      <c r="D1193" s="209">
        <f t="shared" ref="D1193:F1194" si="222">D1196+D1199</f>
        <v>53.362200000000001</v>
      </c>
      <c r="E1193" s="197">
        <f t="shared" si="222"/>
        <v>56.122936989999999</v>
      </c>
      <c r="F1193" s="197">
        <f t="shared" si="222"/>
        <v>50.287330059999995</v>
      </c>
      <c r="G1193" s="234">
        <f>F1193/E1193</f>
        <v>0.89602099884687436</v>
      </c>
      <c r="H1193" s="209">
        <f t="shared" ref="H1193:J1194" si="223">H1196+H1199</f>
        <v>27.265160000000002</v>
      </c>
      <c r="I1193" s="197">
        <f t="shared" si="223"/>
        <v>26.218205069999996</v>
      </c>
      <c r="J1193" s="197">
        <f t="shared" si="223"/>
        <v>24.438167260000004</v>
      </c>
      <c r="K1193" s="234">
        <f>J1193/I1193</f>
        <v>0.93210680116173217</v>
      </c>
    </row>
    <row r="1194" spans="1:11" x14ac:dyDescent="0.25">
      <c r="B1194" s="230"/>
      <c r="C1194" s="231" t="s">
        <v>541</v>
      </c>
      <c r="D1194" s="209">
        <f t="shared" si="222"/>
        <v>0.495</v>
      </c>
      <c r="E1194" s="197">
        <f t="shared" si="222"/>
        <v>0.495</v>
      </c>
      <c r="F1194" s="197">
        <f t="shared" si="222"/>
        <v>0.13007452</v>
      </c>
      <c r="G1194" s="234">
        <f>F1194/E1194</f>
        <v>0.26277680808080806</v>
      </c>
      <c r="H1194" s="209">
        <f t="shared" si="223"/>
        <v>0.49</v>
      </c>
      <c r="I1194" s="197">
        <f t="shared" si="223"/>
        <v>0.49</v>
      </c>
      <c r="J1194" s="219">
        <f t="shared" si="223"/>
        <v>0.13269382000000002</v>
      </c>
      <c r="K1194" s="234">
        <f>J1194/I1194</f>
        <v>0.27080371428571431</v>
      </c>
    </row>
    <row r="1195" spans="1:11" x14ac:dyDescent="0.25">
      <c r="B1195" s="235"/>
      <c r="C1195" s="236" t="s">
        <v>135</v>
      </c>
      <c r="D1195" s="237">
        <v>47.645180000000003</v>
      </c>
      <c r="E1195" s="243">
        <v>50.391677189999996</v>
      </c>
      <c r="F1195" s="243">
        <v>45.053742559999996</v>
      </c>
      <c r="G1195" s="53">
        <f>F1195/E1195</f>
        <v>0.89407110603059492</v>
      </c>
      <c r="H1195" s="237">
        <v>21.28425</v>
      </c>
      <c r="I1195" s="243">
        <v>20.231759119999996</v>
      </c>
      <c r="J1195" s="243">
        <v>19.159115420000003</v>
      </c>
      <c r="K1195" s="53">
        <f>J1195/I1195</f>
        <v>0.9469821831291162</v>
      </c>
    </row>
    <row r="1196" spans="1:11" x14ac:dyDescent="0.25">
      <c r="A1196" s="3"/>
      <c r="B1196" s="239"/>
      <c r="C1196" s="240" t="s">
        <v>540</v>
      </c>
      <c r="D1196" s="44">
        <v>47.645180000000003</v>
      </c>
      <c r="E1196" s="24">
        <v>50.391677189999996</v>
      </c>
      <c r="F1196" s="24">
        <v>45.053742559999996</v>
      </c>
      <c r="G1196" s="49">
        <f>F1196/E1196</f>
        <v>0.89407110603059492</v>
      </c>
      <c r="H1196" s="304">
        <v>21.28425</v>
      </c>
      <c r="I1196" s="24">
        <v>20.231759119999996</v>
      </c>
      <c r="J1196" s="303">
        <v>19.159115420000003</v>
      </c>
      <c r="K1196" s="49">
        <f t="shared" si="221"/>
        <v>0.9469821831291162</v>
      </c>
    </row>
    <row r="1197" spans="1:11" x14ac:dyDescent="0.25">
      <c r="B1197" s="239"/>
      <c r="C1197" s="51" t="s">
        <v>541</v>
      </c>
      <c r="D1197" s="44">
        <v>0</v>
      </c>
      <c r="E1197" s="24">
        <v>0</v>
      </c>
      <c r="F1197" s="24">
        <v>0</v>
      </c>
      <c r="G1197" s="60">
        <v>0</v>
      </c>
      <c r="H1197" s="44">
        <v>0</v>
      </c>
      <c r="I1197" s="24">
        <v>0</v>
      </c>
      <c r="J1197" s="24">
        <v>0</v>
      </c>
      <c r="K1197" s="60">
        <v>0</v>
      </c>
    </row>
    <row r="1198" spans="1:11" x14ac:dyDescent="0.25">
      <c r="B1198" s="235"/>
      <c r="C1198" s="236" t="s">
        <v>222</v>
      </c>
      <c r="D1198" s="237">
        <f>SUM(D1199:D1200)</f>
        <v>6.2120199999999999</v>
      </c>
      <c r="E1198" s="243">
        <f>SUM(E1199:E1200)</f>
        <v>6.2262598000000002</v>
      </c>
      <c r="F1198" s="243">
        <f>SUM(F1199:F1200)</f>
        <v>5.3636620199999987</v>
      </c>
      <c r="G1198" s="53">
        <f>F1198/E1198</f>
        <v>0.86145811326408173</v>
      </c>
      <c r="H1198" s="237">
        <f>SUM(H1199:H1200)</f>
        <v>6.4709099999999999</v>
      </c>
      <c r="I1198" s="243">
        <f>SUM(I1199:I1200)</f>
        <v>6.4764459500000005</v>
      </c>
      <c r="J1198" s="243">
        <f>SUM(J1199:J1200)</f>
        <v>5.4117456600000011</v>
      </c>
      <c r="K1198" s="53">
        <f t="shared" si="221"/>
        <v>0.83560423444898835</v>
      </c>
    </row>
    <row r="1199" spans="1:11" x14ac:dyDescent="0.25">
      <c r="B1199" s="239"/>
      <c r="C1199" s="240" t="s">
        <v>540</v>
      </c>
      <c r="D1199" s="44">
        <v>5.7170199999999998</v>
      </c>
      <c r="E1199" s="24">
        <v>5.7312598000000001</v>
      </c>
      <c r="F1199" s="24">
        <v>5.2335874999999987</v>
      </c>
      <c r="G1199" s="49">
        <f>F1199/E1199</f>
        <v>0.91316528697582311</v>
      </c>
      <c r="H1199" s="44">
        <v>5.9809099999999997</v>
      </c>
      <c r="I1199" s="24">
        <v>5.9864459500000002</v>
      </c>
      <c r="J1199" s="24">
        <v>5.2790518400000011</v>
      </c>
      <c r="K1199" s="49">
        <f t="shared" si="221"/>
        <v>0.88183404378686503</v>
      </c>
    </row>
    <row r="1200" spans="1:11" ht="15.75" thickBot="1" x14ac:dyDescent="0.3">
      <c r="B1200" s="14"/>
      <c r="C1200" s="52" t="s">
        <v>541</v>
      </c>
      <c r="D1200" s="46">
        <v>0.495</v>
      </c>
      <c r="E1200" s="45">
        <v>0.495</v>
      </c>
      <c r="F1200" s="45">
        <v>0.13007452</v>
      </c>
      <c r="G1200" s="50">
        <f>F1200/E1200</f>
        <v>0.26277680808080806</v>
      </c>
      <c r="H1200" s="46">
        <v>0.49</v>
      </c>
      <c r="I1200" s="45">
        <v>0.49</v>
      </c>
      <c r="J1200" s="45">
        <v>0.13269382000000002</v>
      </c>
      <c r="K1200" s="50">
        <f t="shared" si="221"/>
        <v>0.27080371428571431</v>
      </c>
    </row>
    <row r="1201" spans="1:11" ht="14.25" customHeight="1" x14ac:dyDescent="0.25">
      <c r="B1201" s="241">
        <v>16</v>
      </c>
      <c r="C1201" s="242" t="s">
        <v>41</v>
      </c>
      <c r="D1201" s="213">
        <v>1.1111800000000001</v>
      </c>
      <c r="E1201" s="194">
        <v>1.1111800000000001</v>
      </c>
      <c r="F1201" s="194">
        <v>3.2890000000000003E-2</v>
      </c>
      <c r="G1201" s="229">
        <f>F1201/E1201</f>
        <v>2.959916485177919E-2</v>
      </c>
      <c r="H1201" s="213">
        <v>1.1111800000000001</v>
      </c>
      <c r="I1201" s="194">
        <v>1.08907</v>
      </c>
      <c r="J1201" s="194">
        <v>0.98159930000000006</v>
      </c>
      <c r="K1201" s="229">
        <f t="shared" si="221"/>
        <v>0.90131883166371318</v>
      </c>
    </row>
    <row r="1202" spans="1:11" x14ac:dyDescent="0.25">
      <c r="B1202" s="230"/>
      <c r="C1202" s="231" t="s">
        <v>540</v>
      </c>
      <c r="D1202" s="209">
        <f>D1205+D1208</f>
        <v>0</v>
      </c>
      <c r="E1202" s="197">
        <f t="shared" ref="E1202:I1203" si="224">E1205+E1208</f>
        <v>0</v>
      </c>
      <c r="F1202" s="197">
        <f t="shared" si="224"/>
        <v>0</v>
      </c>
      <c r="G1202" s="218">
        <f t="shared" si="224"/>
        <v>0</v>
      </c>
      <c r="H1202" s="209">
        <f>H1205+H1208</f>
        <v>0</v>
      </c>
      <c r="I1202" s="197">
        <f t="shared" si="224"/>
        <v>0</v>
      </c>
      <c r="J1202" s="197">
        <f>J1205+J1208</f>
        <v>0</v>
      </c>
      <c r="K1202" s="218">
        <f>K1205+K1208</f>
        <v>0</v>
      </c>
    </row>
    <row r="1203" spans="1:11" x14ac:dyDescent="0.25">
      <c r="B1203" s="230"/>
      <c r="C1203" s="231" t="s">
        <v>541</v>
      </c>
      <c r="D1203" s="209">
        <f>D1206+D1209</f>
        <v>1.1111800000000001</v>
      </c>
      <c r="E1203" s="197">
        <f t="shared" si="224"/>
        <v>1.1111800000000001</v>
      </c>
      <c r="F1203" s="197">
        <f t="shared" si="224"/>
        <v>3.2890000000000003E-2</v>
      </c>
      <c r="G1203" s="234">
        <f>F1203/E1203</f>
        <v>2.959916485177919E-2</v>
      </c>
      <c r="H1203" s="209">
        <f>H1206+H1209</f>
        <v>1.1111800000000001</v>
      </c>
      <c r="I1203" s="197">
        <f t="shared" si="224"/>
        <v>1.08907</v>
      </c>
      <c r="J1203" s="219">
        <f>J1206+J1209</f>
        <v>0.98159930000000006</v>
      </c>
      <c r="K1203" s="234">
        <f>J1203/I1203</f>
        <v>0.90131883166371318</v>
      </c>
    </row>
    <row r="1204" spans="1:11" x14ac:dyDescent="0.25">
      <c r="B1204" s="235"/>
      <c r="C1204" s="236" t="s">
        <v>135</v>
      </c>
      <c r="D1204" s="237">
        <v>0</v>
      </c>
      <c r="E1204" s="243">
        <v>0</v>
      </c>
      <c r="F1204" s="243">
        <v>0</v>
      </c>
      <c r="G1204" s="244">
        <v>0</v>
      </c>
      <c r="H1204" s="237">
        <v>0</v>
      </c>
      <c r="I1204" s="243">
        <v>0</v>
      </c>
      <c r="J1204" s="243">
        <v>0</v>
      </c>
      <c r="K1204" s="244">
        <v>0</v>
      </c>
    </row>
    <row r="1205" spans="1:11" x14ac:dyDescent="0.25">
      <c r="A1205" s="3"/>
      <c r="B1205" s="239"/>
      <c r="C1205" s="240" t="s">
        <v>540</v>
      </c>
      <c r="D1205" s="44">
        <v>0</v>
      </c>
      <c r="E1205" s="24">
        <v>0</v>
      </c>
      <c r="F1205" s="24">
        <v>0</v>
      </c>
      <c r="G1205" s="60">
        <v>0</v>
      </c>
      <c r="H1205" s="44">
        <v>0</v>
      </c>
      <c r="I1205" s="24">
        <v>0</v>
      </c>
      <c r="J1205" s="24">
        <v>0</v>
      </c>
      <c r="K1205" s="60">
        <v>0</v>
      </c>
    </row>
    <row r="1206" spans="1:11" x14ac:dyDescent="0.25">
      <c r="B1206" s="239"/>
      <c r="C1206" s="51" t="s">
        <v>541</v>
      </c>
      <c r="D1206" s="44">
        <v>0</v>
      </c>
      <c r="E1206" s="24">
        <v>0</v>
      </c>
      <c r="F1206" s="24">
        <v>0</v>
      </c>
      <c r="G1206" s="60">
        <v>0</v>
      </c>
      <c r="H1206" s="44">
        <v>0</v>
      </c>
      <c r="I1206" s="24">
        <v>0</v>
      </c>
      <c r="J1206" s="24">
        <v>0</v>
      </c>
      <c r="K1206" s="60">
        <v>0</v>
      </c>
    </row>
    <row r="1207" spans="1:11" x14ac:dyDescent="0.25">
      <c r="B1207" s="90"/>
      <c r="C1207" s="236" t="s">
        <v>222</v>
      </c>
      <c r="D1207" s="289">
        <v>1.1111800000000001</v>
      </c>
      <c r="E1207" s="243">
        <v>1.1111800000000001</v>
      </c>
      <c r="F1207" s="243">
        <v>3.2890000000000003E-2</v>
      </c>
      <c r="G1207" s="53">
        <f>F1207/E1207</f>
        <v>2.959916485177919E-2</v>
      </c>
      <c r="H1207" s="289">
        <v>1.1111800000000001</v>
      </c>
      <c r="I1207" s="243">
        <v>1.08907</v>
      </c>
      <c r="J1207" s="243">
        <v>0.98159930000000006</v>
      </c>
      <c r="K1207" s="53">
        <f>J1207/I1207</f>
        <v>0.90131883166371318</v>
      </c>
    </row>
    <row r="1208" spans="1:11" x14ac:dyDescent="0.25">
      <c r="B1208" s="239"/>
      <c r="C1208" s="240" t="s">
        <v>540</v>
      </c>
      <c r="D1208" s="44">
        <v>0</v>
      </c>
      <c r="E1208" s="24">
        <v>0</v>
      </c>
      <c r="F1208" s="24">
        <v>0</v>
      </c>
      <c r="G1208" s="60">
        <v>0</v>
      </c>
      <c r="H1208" s="44">
        <v>0</v>
      </c>
      <c r="I1208" s="24">
        <v>0</v>
      </c>
      <c r="J1208" s="24">
        <v>0</v>
      </c>
      <c r="K1208" s="60">
        <v>0</v>
      </c>
    </row>
    <row r="1209" spans="1:11" ht="15.75" thickBot="1" x14ac:dyDescent="0.3">
      <c r="B1209" s="14"/>
      <c r="C1209" s="52" t="s">
        <v>541</v>
      </c>
      <c r="D1209" s="46">
        <v>1.1111800000000001</v>
      </c>
      <c r="E1209" s="45">
        <v>1.1111800000000001</v>
      </c>
      <c r="F1209" s="45">
        <v>3.2890000000000003E-2</v>
      </c>
      <c r="G1209" s="50">
        <f t="shared" ref="G1209:G1216" si="225">F1209/E1209</f>
        <v>2.959916485177919E-2</v>
      </c>
      <c r="H1209" s="46">
        <v>1.1111800000000001</v>
      </c>
      <c r="I1209" s="45">
        <v>1.08907</v>
      </c>
      <c r="J1209" s="45">
        <v>0.98159930000000006</v>
      </c>
      <c r="K1209" s="50">
        <f t="shared" si="221"/>
        <v>0.90131883166371318</v>
      </c>
    </row>
    <row r="1210" spans="1:11" x14ac:dyDescent="0.25">
      <c r="B1210" s="241">
        <v>17</v>
      </c>
      <c r="C1210" s="242" t="s">
        <v>1</v>
      </c>
      <c r="D1210" s="213">
        <v>2.6069499999999999</v>
      </c>
      <c r="E1210" s="194">
        <v>2.5855000000000001</v>
      </c>
      <c r="F1210" s="194">
        <v>1.7847447599999999</v>
      </c>
      <c r="G1210" s="312">
        <f t="shared" si="225"/>
        <v>0.69028998646296647</v>
      </c>
      <c r="H1210" s="213">
        <v>2.4049700000000001</v>
      </c>
      <c r="I1210" s="194">
        <v>2.3135690699999998</v>
      </c>
      <c r="J1210" s="194">
        <v>1.4570540699999999</v>
      </c>
      <c r="K1210" s="312">
        <f t="shared" si="221"/>
        <v>0.62978628513563251</v>
      </c>
    </row>
    <row r="1211" spans="1:11" x14ac:dyDescent="0.25">
      <c r="B1211" s="230"/>
      <c r="C1211" s="231" t="s">
        <v>540</v>
      </c>
      <c r="D1211" s="209">
        <f t="shared" ref="D1211:F1212" si="226">D1214+D1217</f>
        <v>1.94</v>
      </c>
      <c r="E1211" s="197">
        <f t="shared" si="226"/>
        <v>1.94</v>
      </c>
      <c r="F1211" s="197">
        <f t="shared" si="226"/>
        <v>1.13924476</v>
      </c>
      <c r="G1211" s="234">
        <f t="shared" si="225"/>
        <v>0.58723956701030933</v>
      </c>
      <c r="H1211" s="209">
        <f t="shared" ref="H1211:J1212" si="227">H1214+H1217</f>
        <v>1.94</v>
      </c>
      <c r="I1211" s="197">
        <f t="shared" si="227"/>
        <v>1.94</v>
      </c>
      <c r="J1211" s="197">
        <f t="shared" si="227"/>
        <v>1.1593103600000001</v>
      </c>
      <c r="K1211" s="234">
        <f>J1211/I1211</f>
        <v>0.59758265979381453</v>
      </c>
    </row>
    <row r="1212" spans="1:11" x14ac:dyDescent="0.25">
      <c r="B1212" s="230"/>
      <c r="C1212" s="231" t="s">
        <v>541</v>
      </c>
      <c r="D1212" s="209">
        <f t="shared" si="226"/>
        <v>0.66695000000000004</v>
      </c>
      <c r="E1212" s="197">
        <f t="shared" si="226"/>
        <v>0.64549999999999996</v>
      </c>
      <c r="F1212" s="219">
        <f t="shared" si="226"/>
        <v>0.64549999999999996</v>
      </c>
      <c r="G1212" s="234">
        <f t="shared" si="225"/>
        <v>1</v>
      </c>
      <c r="H1212" s="209">
        <f t="shared" si="227"/>
        <v>0.46496999999999999</v>
      </c>
      <c r="I1212" s="197">
        <f t="shared" si="227"/>
        <v>0.37356907</v>
      </c>
      <c r="J1212" s="219">
        <f t="shared" si="227"/>
        <v>0.29774370999999999</v>
      </c>
      <c r="K1212" s="234">
        <f>J1212/I1212</f>
        <v>0.79702452347031838</v>
      </c>
    </row>
    <row r="1213" spans="1:11" x14ac:dyDescent="0.25">
      <c r="B1213" s="235"/>
      <c r="C1213" s="236" t="s">
        <v>135</v>
      </c>
      <c r="D1213" s="237">
        <f>SUM(D1214:D1215)</f>
        <v>1.6469499999999999</v>
      </c>
      <c r="E1213" s="243">
        <f>SUM(E1214:E1215)</f>
        <v>1.6254999999999999</v>
      </c>
      <c r="F1213" s="243">
        <f>SUM(F1214:F1215)</f>
        <v>1.6254993</v>
      </c>
      <c r="G1213" s="53">
        <f t="shared" si="225"/>
        <v>0.99999956936327283</v>
      </c>
      <c r="H1213" s="237">
        <f>SUM(H1214:H1215)</f>
        <v>1.4449700000000001</v>
      </c>
      <c r="I1213" s="243">
        <f>SUM(I1214:I1215)</f>
        <v>1.35356907</v>
      </c>
      <c r="J1213" s="243">
        <f>SUM(J1214:J1215)</f>
        <v>1.2776308699999999</v>
      </c>
      <c r="K1213" s="53">
        <f t="shared" si="221"/>
        <v>0.94389780197917783</v>
      </c>
    </row>
    <row r="1214" spans="1:11" x14ac:dyDescent="0.25">
      <c r="A1214" s="3"/>
      <c r="B1214" s="239"/>
      <c r="C1214" s="240" t="s">
        <v>540</v>
      </c>
      <c r="D1214" s="44">
        <v>0.98</v>
      </c>
      <c r="E1214" s="24">
        <v>0.98</v>
      </c>
      <c r="F1214" s="24">
        <v>0.97999930000000002</v>
      </c>
      <c r="G1214" s="49">
        <f t="shared" si="225"/>
        <v>0.99999928571428576</v>
      </c>
      <c r="H1214" s="44">
        <v>0.98</v>
      </c>
      <c r="I1214" s="24">
        <v>0.98</v>
      </c>
      <c r="J1214" s="24">
        <v>0.97988715999999998</v>
      </c>
      <c r="K1214" s="49">
        <f t="shared" si="221"/>
        <v>0.99988485714285713</v>
      </c>
    </row>
    <row r="1215" spans="1:11" x14ac:dyDescent="0.25">
      <c r="B1215" s="239"/>
      <c r="C1215" s="51" t="s">
        <v>541</v>
      </c>
      <c r="D1215" s="44">
        <v>0.66695000000000004</v>
      </c>
      <c r="E1215" s="24">
        <v>0.64549999999999996</v>
      </c>
      <c r="F1215" s="24">
        <v>0.64549999999999996</v>
      </c>
      <c r="G1215" s="49">
        <f t="shared" si="225"/>
        <v>1</v>
      </c>
      <c r="H1215" s="44">
        <v>0.46496999999999999</v>
      </c>
      <c r="I1215" s="24">
        <v>0.37356907</v>
      </c>
      <c r="J1215" s="24">
        <v>0.29774370999999999</v>
      </c>
      <c r="K1215" s="49">
        <f t="shared" si="221"/>
        <v>0.79702452347031838</v>
      </c>
    </row>
    <row r="1216" spans="1:11" x14ac:dyDescent="0.25">
      <c r="B1216" s="90"/>
      <c r="C1216" s="236" t="s">
        <v>222</v>
      </c>
      <c r="D1216" s="289">
        <v>0.96</v>
      </c>
      <c r="E1216" s="243">
        <v>0.96</v>
      </c>
      <c r="F1216" s="243">
        <v>0.15924546000000001</v>
      </c>
      <c r="G1216" s="314">
        <f t="shared" si="225"/>
        <v>0.16588068750000001</v>
      </c>
      <c r="H1216" s="289">
        <v>0.96</v>
      </c>
      <c r="I1216" s="243">
        <v>0.96</v>
      </c>
      <c r="J1216" s="243">
        <v>0.1794232</v>
      </c>
      <c r="K1216" s="314">
        <f t="shared" si="221"/>
        <v>0.18689916666666667</v>
      </c>
    </row>
    <row r="1217" spans="1:11" x14ac:dyDescent="0.25">
      <c r="B1217" s="239"/>
      <c r="C1217" s="240" t="s">
        <v>540</v>
      </c>
      <c r="D1217" s="44">
        <v>0.96</v>
      </c>
      <c r="E1217" s="24">
        <v>0.96</v>
      </c>
      <c r="F1217" s="24">
        <v>0.15924546000000001</v>
      </c>
      <c r="G1217" s="49">
        <v>0</v>
      </c>
      <c r="H1217" s="44">
        <v>0.96</v>
      </c>
      <c r="I1217" s="24">
        <v>0.96</v>
      </c>
      <c r="J1217" s="24">
        <v>0.1794232</v>
      </c>
      <c r="K1217" s="49">
        <v>0</v>
      </c>
    </row>
    <row r="1218" spans="1:11" ht="15.75" thickBot="1" x14ac:dyDescent="0.3">
      <c r="B1218" s="14"/>
      <c r="C1218" s="52" t="s">
        <v>541</v>
      </c>
      <c r="D1218" s="46">
        <v>0</v>
      </c>
      <c r="E1218" s="45">
        <v>0</v>
      </c>
      <c r="F1218" s="45">
        <v>0</v>
      </c>
      <c r="G1218" s="60">
        <v>0</v>
      </c>
      <c r="H1218" s="46">
        <v>0</v>
      </c>
      <c r="I1218" s="45">
        <v>0</v>
      </c>
      <c r="J1218" s="45">
        <v>0</v>
      </c>
      <c r="K1218" s="60">
        <v>0</v>
      </c>
    </row>
    <row r="1219" spans="1:11" x14ac:dyDescent="0.25">
      <c r="B1219" s="241" t="s">
        <v>74</v>
      </c>
      <c r="C1219" s="242" t="s">
        <v>199</v>
      </c>
      <c r="D1219" s="213">
        <v>109.66499697953938</v>
      </c>
      <c r="E1219" s="194">
        <v>110.02742241953938</v>
      </c>
      <c r="F1219" s="194">
        <v>92.582835899539361</v>
      </c>
      <c r="G1219" s="229">
        <f t="shared" ref="G1219:G1224" si="228">F1219/E1219</f>
        <v>0.84145237490447566</v>
      </c>
      <c r="H1219" s="213">
        <v>95.512409099999999</v>
      </c>
      <c r="I1219" s="194">
        <v>105.91708900999998</v>
      </c>
      <c r="J1219" s="194">
        <v>91.971411180000018</v>
      </c>
      <c r="K1219" s="229">
        <f t="shared" ref="K1219:K1224" si="229">J1219/I1219</f>
        <v>0.86833401521558706</v>
      </c>
    </row>
    <row r="1220" spans="1:11" x14ac:dyDescent="0.25">
      <c r="B1220" s="230"/>
      <c r="C1220" s="231" t="s">
        <v>540</v>
      </c>
      <c r="D1220" s="209">
        <f t="shared" ref="D1220:F1221" si="230">D1223+D1226</f>
        <v>102.12822</v>
      </c>
      <c r="E1220" s="197">
        <f t="shared" si="230"/>
        <v>102.69195544</v>
      </c>
      <c r="F1220" s="197">
        <f t="shared" si="230"/>
        <v>85.307557849999995</v>
      </c>
      <c r="G1220" s="234">
        <f t="shared" si="228"/>
        <v>0.83071315065027451</v>
      </c>
      <c r="H1220" s="209">
        <f t="shared" ref="H1220:J1221" si="231">H1223+H1226</f>
        <v>93.053579999999997</v>
      </c>
      <c r="I1220" s="197">
        <f t="shared" si="231"/>
        <v>103.45825991</v>
      </c>
      <c r="J1220" s="197">
        <f t="shared" si="231"/>
        <v>89.51258208000003</v>
      </c>
      <c r="K1220" s="234">
        <f>J1220/I1220</f>
        <v>0.86520479039439158</v>
      </c>
    </row>
    <row r="1221" spans="1:11" x14ac:dyDescent="0.25">
      <c r="B1221" s="230"/>
      <c r="C1221" s="231" t="s">
        <v>541</v>
      </c>
      <c r="D1221" s="209">
        <f t="shared" si="230"/>
        <v>7.5367769795393782</v>
      </c>
      <c r="E1221" s="197">
        <f t="shared" si="230"/>
        <v>7.3354669795393788</v>
      </c>
      <c r="F1221" s="197">
        <f t="shared" si="230"/>
        <v>7.275278049539379</v>
      </c>
      <c r="G1221" s="234">
        <f t="shared" si="228"/>
        <v>0.99179480595197511</v>
      </c>
      <c r="H1221" s="209">
        <f t="shared" si="231"/>
        <v>2.4588291</v>
      </c>
      <c r="I1221" s="197">
        <f t="shared" si="231"/>
        <v>2.4588291</v>
      </c>
      <c r="J1221" s="197">
        <f t="shared" si="231"/>
        <v>2.4588291</v>
      </c>
      <c r="K1221" s="234">
        <f>J1221/I1221</f>
        <v>1</v>
      </c>
    </row>
    <row r="1222" spans="1:11" x14ac:dyDescent="0.25">
      <c r="B1222" s="235"/>
      <c r="C1222" s="236" t="s">
        <v>135</v>
      </c>
      <c r="D1222" s="237">
        <f>SUM(D1223:D1224)</f>
        <v>109.66499697953938</v>
      </c>
      <c r="E1222" s="243">
        <f>SUM(E1223:E1224)</f>
        <v>110.02742241953938</v>
      </c>
      <c r="F1222" s="243">
        <f>SUM(F1223:F1224)</f>
        <v>92.582835899539376</v>
      </c>
      <c r="G1222" s="53">
        <f t="shared" si="228"/>
        <v>0.84145237490447577</v>
      </c>
      <c r="H1222" s="237">
        <f>SUM(H1223:H1224)</f>
        <v>95.512409099999999</v>
      </c>
      <c r="I1222" s="243">
        <f>SUM(I1223:I1224)</f>
        <v>105.91708901</v>
      </c>
      <c r="J1222" s="243">
        <f>SUM(J1223:J1224)</f>
        <v>91.971411180000032</v>
      </c>
      <c r="K1222" s="53">
        <f t="shared" si="229"/>
        <v>0.86833401521558706</v>
      </c>
    </row>
    <row r="1223" spans="1:11" x14ac:dyDescent="0.25">
      <c r="A1223" s="3"/>
      <c r="B1223" s="239"/>
      <c r="C1223" s="240" t="s">
        <v>540</v>
      </c>
      <c r="D1223" s="44">
        <v>102.12822</v>
      </c>
      <c r="E1223" s="24">
        <v>102.69195544</v>
      </c>
      <c r="F1223" s="24">
        <v>85.307557849999995</v>
      </c>
      <c r="G1223" s="49">
        <f t="shared" si="228"/>
        <v>0.83071315065027451</v>
      </c>
      <c r="H1223" s="44">
        <v>93.053579999999997</v>
      </c>
      <c r="I1223" s="24">
        <v>103.45825991</v>
      </c>
      <c r="J1223" s="24">
        <v>89.51258208000003</v>
      </c>
      <c r="K1223" s="49">
        <f t="shared" si="229"/>
        <v>0.86520479039439158</v>
      </c>
    </row>
    <row r="1224" spans="1:11" x14ac:dyDescent="0.25">
      <c r="B1224" s="239"/>
      <c r="C1224" s="51" t="s">
        <v>541</v>
      </c>
      <c r="D1224" s="44">
        <v>7.5367769795393782</v>
      </c>
      <c r="E1224" s="24">
        <v>7.3354669795393788</v>
      </c>
      <c r="F1224" s="24">
        <v>7.275278049539379</v>
      </c>
      <c r="G1224" s="49">
        <f t="shared" si="228"/>
        <v>0.99179480595197511</v>
      </c>
      <c r="H1224" s="44">
        <v>2.4588291</v>
      </c>
      <c r="I1224" s="24">
        <v>2.4588291</v>
      </c>
      <c r="J1224" s="24">
        <v>2.4588291</v>
      </c>
      <c r="K1224" s="49">
        <f t="shared" si="229"/>
        <v>1</v>
      </c>
    </row>
    <row r="1225" spans="1:11" x14ac:dyDescent="0.25">
      <c r="B1225" s="90"/>
      <c r="C1225" s="236" t="s">
        <v>222</v>
      </c>
      <c r="D1225" s="245">
        <v>0</v>
      </c>
      <c r="E1225" s="243">
        <v>0</v>
      </c>
      <c r="F1225" s="243">
        <v>0</v>
      </c>
      <c r="G1225" s="244">
        <v>0</v>
      </c>
      <c r="H1225" s="245">
        <v>0</v>
      </c>
      <c r="I1225" s="243">
        <v>0</v>
      </c>
      <c r="J1225" s="243">
        <v>0</v>
      </c>
      <c r="K1225" s="244">
        <v>0</v>
      </c>
    </row>
    <row r="1226" spans="1:11" x14ac:dyDescent="0.25">
      <c r="B1226" s="239"/>
      <c r="C1226" s="240" t="s">
        <v>540</v>
      </c>
      <c r="D1226" s="44">
        <v>0</v>
      </c>
      <c r="E1226" s="24">
        <v>0</v>
      </c>
      <c r="F1226" s="24">
        <v>0</v>
      </c>
      <c r="G1226" s="60">
        <v>0</v>
      </c>
      <c r="H1226" s="44">
        <v>0</v>
      </c>
      <c r="I1226" s="24">
        <v>0</v>
      </c>
      <c r="J1226" s="24">
        <v>0</v>
      </c>
      <c r="K1226" s="60">
        <v>0</v>
      </c>
    </row>
    <row r="1227" spans="1:11" ht="15.75" thickBot="1" x14ac:dyDescent="0.3">
      <c r="B1227" s="14"/>
      <c r="C1227" s="52" t="s">
        <v>541</v>
      </c>
      <c r="D1227" s="46">
        <v>0</v>
      </c>
      <c r="E1227" s="45">
        <v>0</v>
      </c>
      <c r="F1227" s="45">
        <v>0</v>
      </c>
      <c r="G1227" s="70">
        <v>0</v>
      </c>
      <c r="H1227" s="46">
        <v>0</v>
      </c>
      <c r="I1227" s="45">
        <v>0</v>
      </c>
      <c r="J1227" s="45">
        <v>0</v>
      </c>
      <c r="K1227" s="70">
        <v>0</v>
      </c>
    </row>
    <row r="1228" spans="1:11" x14ac:dyDescent="0.25">
      <c r="B1228" s="241">
        <v>19</v>
      </c>
      <c r="C1228" s="242" t="s">
        <v>200</v>
      </c>
      <c r="D1228" s="213">
        <v>0.61924000000000001</v>
      </c>
      <c r="E1228" s="194">
        <v>0.61924000000000001</v>
      </c>
      <c r="F1228" s="194">
        <v>3.8060000000000005E-5</v>
      </c>
      <c r="G1228" s="229">
        <f>F1228/E1228</f>
        <v>6.1462437827013768E-5</v>
      </c>
      <c r="H1228" s="213">
        <v>0.60724</v>
      </c>
      <c r="I1228" s="194">
        <v>0.60724</v>
      </c>
      <c r="J1228" s="194">
        <v>3.0629200000000002E-2</v>
      </c>
      <c r="K1228" s="229">
        <f>J1228/I1228</f>
        <v>5.0440023713852845E-2</v>
      </c>
    </row>
    <row r="1229" spans="1:11" x14ac:dyDescent="0.25">
      <c r="B1229" s="230"/>
      <c r="C1229" s="231" t="s">
        <v>540</v>
      </c>
      <c r="D1229" s="209">
        <f t="shared" ref="D1229:F1230" si="232">D1232+D1235</f>
        <v>0</v>
      </c>
      <c r="E1229" s="197">
        <f t="shared" si="232"/>
        <v>0</v>
      </c>
      <c r="F1229" s="197">
        <f t="shared" si="232"/>
        <v>0</v>
      </c>
      <c r="G1229" s="218">
        <v>0</v>
      </c>
      <c r="H1229" s="209">
        <f t="shared" ref="H1229:J1230" si="233">H1232+H1235</f>
        <v>0</v>
      </c>
      <c r="I1229" s="197">
        <f t="shared" si="233"/>
        <v>0</v>
      </c>
      <c r="J1229" s="197">
        <f t="shared" si="233"/>
        <v>0</v>
      </c>
      <c r="K1229" s="218">
        <v>0</v>
      </c>
    </row>
    <row r="1230" spans="1:11" x14ac:dyDescent="0.25">
      <c r="B1230" s="230"/>
      <c r="C1230" s="231" t="s">
        <v>541</v>
      </c>
      <c r="D1230" s="209">
        <f t="shared" si="232"/>
        <v>0.61924000000000001</v>
      </c>
      <c r="E1230" s="197">
        <f t="shared" si="232"/>
        <v>0.61924000000000001</v>
      </c>
      <c r="F1230" s="197">
        <f t="shared" si="232"/>
        <v>3.8060000000000005E-5</v>
      </c>
      <c r="G1230" s="234">
        <f>F1230/E1230</f>
        <v>6.1462437827013768E-5</v>
      </c>
      <c r="H1230" s="209">
        <f t="shared" si="233"/>
        <v>0.60724</v>
      </c>
      <c r="I1230" s="197">
        <f t="shared" si="233"/>
        <v>0.60724</v>
      </c>
      <c r="J1230" s="197">
        <f t="shared" si="233"/>
        <v>3.0629200000000002E-2</v>
      </c>
      <c r="K1230" s="234">
        <f>J1230/I1230</f>
        <v>5.0440023713852845E-2</v>
      </c>
    </row>
    <row r="1231" spans="1:11" x14ac:dyDescent="0.25">
      <c r="B1231" s="235"/>
      <c r="C1231" s="246" t="s">
        <v>135</v>
      </c>
      <c r="D1231" s="237">
        <v>0</v>
      </c>
      <c r="E1231" s="243">
        <v>0</v>
      </c>
      <c r="F1231" s="243">
        <v>0</v>
      </c>
      <c r="G1231" s="244">
        <v>0</v>
      </c>
      <c r="H1231" s="237">
        <v>0</v>
      </c>
      <c r="I1231" s="243">
        <v>0</v>
      </c>
      <c r="J1231" s="243">
        <v>0</v>
      </c>
      <c r="K1231" s="244">
        <v>0</v>
      </c>
    </row>
    <row r="1232" spans="1:11" x14ac:dyDescent="0.25">
      <c r="A1232" s="3"/>
      <c r="B1232" s="239"/>
      <c r="C1232" s="240" t="s">
        <v>540</v>
      </c>
      <c r="D1232" s="44">
        <v>0</v>
      </c>
      <c r="E1232" s="24">
        <v>0</v>
      </c>
      <c r="F1232" s="24">
        <v>0</v>
      </c>
      <c r="G1232" s="60">
        <v>0</v>
      </c>
      <c r="H1232" s="44">
        <v>0</v>
      </c>
      <c r="I1232" s="24">
        <v>0</v>
      </c>
      <c r="J1232" s="24">
        <v>0</v>
      </c>
      <c r="K1232" s="60">
        <v>0</v>
      </c>
    </row>
    <row r="1233" spans="1:11" x14ac:dyDescent="0.25">
      <c r="B1233" s="239"/>
      <c r="C1233" s="51" t="s">
        <v>541</v>
      </c>
      <c r="D1233" s="44">
        <v>0</v>
      </c>
      <c r="E1233" s="24">
        <v>0</v>
      </c>
      <c r="F1233" s="24">
        <v>0</v>
      </c>
      <c r="G1233" s="60">
        <v>0</v>
      </c>
      <c r="H1233" s="44">
        <v>0</v>
      </c>
      <c r="I1233" s="24">
        <v>0</v>
      </c>
      <c r="J1233" s="24">
        <v>0</v>
      </c>
      <c r="K1233" s="60">
        <v>0</v>
      </c>
    </row>
    <row r="1234" spans="1:11" x14ac:dyDescent="0.25">
      <c r="B1234" s="90"/>
      <c r="C1234" s="236" t="s">
        <v>222</v>
      </c>
      <c r="D1234" s="245">
        <v>0.61924000000000001</v>
      </c>
      <c r="E1234" s="243">
        <v>0.61924000000000001</v>
      </c>
      <c r="F1234" s="243">
        <v>3.8060000000000005E-5</v>
      </c>
      <c r="G1234" s="53">
        <v>0</v>
      </c>
      <c r="H1234" s="245">
        <v>0.60724</v>
      </c>
      <c r="I1234" s="243">
        <v>0.60724</v>
      </c>
      <c r="J1234" s="243">
        <v>3.0629200000000002E-2</v>
      </c>
      <c r="K1234" s="53">
        <v>0</v>
      </c>
    </row>
    <row r="1235" spans="1:11" x14ac:dyDescent="0.25">
      <c r="B1235" s="239"/>
      <c r="C1235" s="240" t="s">
        <v>540</v>
      </c>
      <c r="D1235" s="44">
        <v>0</v>
      </c>
      <c r="E1235" s="24">
        <v>0</v>
      </c>
      <c r="F1235" s="24">
        <v>0</v>
      </c>
      <c r="G1235" s="60">
        <v>0</v>
      </c>
      <c r="H1235" s="44">
        <v>0</v>
      </c>
      <c r="I1235" s="24">
        <v>0</v>
      </c>
      <c r="J1235" s="24">
        <v>0</v>
      </c>
      <c r="K1235" s="60">
        <v>0</v>
      </c>
    </row>
    <row r="1236" spans="1:11" ht="15.75" thickBot="1" x14ac:dyDescent="0.3">
      <c r="B1236" s="14"/>
      <c r="C1236" s="52" t="s">
        <v>541</v>
      </c>
      <c r="D1236" s="46">
        <v>0.61924000000000001</v>
      </c>
      <c r="E1236" s="45">
        <v>0.61924000000000001</v>
      </c>
      <c r="F1236" s="45">
        <v>3.8060000000000005E-5</v>
      </c>
      <c r="G1236" s="50">
        <v>0</v>
      </c>
      <c r="H1236" s="46">
        <v>0.60724</v>
      </c>
      <c r="I1236" s="45">
        <v>0.60724</v>
      </c>
      <c r="J1236" s="45">
        <v>3.0629200000000002E-2</v>
      </c>
      <c r="K1236" s="50">
        <v>0</v>
      </c>
    </row>
    <row r="1237" spans="1:11" ht="15.4" customHeight="1" x14ac:dyDescent="0.25">
      <c r="B1237" s="241" t="s">
        <v>75</v>
      </c>
      <c r="C1237" s="242" t="s">
        <v>201</v>
      </c>
      <c r="D1237" s="213">
        <v>870.68582000000004</v>
      </c>
      <c r="E1237" s="194">
        <v>870.42782</v>
      </c>
      <c r="F1237" s="194">
        <v>296.7869091</v>
      </c>
      <c r="G1237" s="229">
        <f t="shared" ref="G1237:G1243" si="234">F1237/E1237</f>
        <v>0.34096670887656144</v>
      </c>
      <c r="H1237" s="213">
        <v>858.07942000000003</v>
      </c>
      <c r="I1237" s="194">
        <v>858.92442000000005</v>
      </c>
      <c r="J1237" s="194">
        <v>268.80408315</v>
      </c>
      <c r="K1237" s="229">
        <f t="shared" ref="K1237:K1242" si="235">J1237/I1237</f>
        <v>0.31295429131005492</v>
      </c>
    </row>
    <row r="1238" spans="1:11" x14ac:dyDescent="0.25">
      <c r="B1238" s="230"/>
      <c r="C1238" s="231" t="s">
        <v>540</v>
      </c>
      <c r="D1238" s="209">
        <f t="shared" ref="D1238:F1239" si="236">D1241+D1244</f>
        <v>646.15378999999996</v>
      </c>
      <c r="E1238" s="197">
        <f t="shared" si="236"/>
        <v>645.89579000000003</v>
      </c>
      <c r="F1238" s="197">
        <f t="shared" si="236"/>
        <v>291.66590926999999</v>
      </c>
      <c r="G1238" s="234">
        <f t="shared" si="234"/>
        <v>0.45156806064643951</v>
      </c>
      <c r="H1238" s="209">
        <f t="shared" ref="H1238:J1239" si="237">H1241+H1244</f>
        <v>641.95471999999995</v>
      </c>
      <c r="I1238" s="197">
        <f t="shared" si="237"/>
        <v>642.79971999999998</v>
      </c>
      <c r="J1238" s="197">
        <f t="shared" si="237"/>
        <v>268.45977214999999</v>
      </c>
      <c r="K1238" s="234">
        <f>J1238/I1238</f>
        <v>0.41764139559674979</v>
      </c>
    </row>
    <row r="1239" spans="1:11" x14ac:dyDescent="0.25">
      <c r="B1239" s="230"/>
      <c r="C1239" s="231" t="s">
        <v>541</v>
      </c>
      <c r="D1239" s="209">
        <f t="shared" si="236"/>
        <v>224.53202999999999</v>
      </c>
      <c r="E1239" s="197">
        <f t="shared" si="236"/>
        <v>224.53202999999999</v>
      </c>
      <c r="F1239" s="197">
        <f t="shared" si="236"/>
        <v>5.1209998300000006</v>
      </c>
      <c r="G1239" s="234">
        <f t="shared" si="234"/>
        <v>2.2807435669645888E-2</v>
      </c>
      <c r="H1239" s="209">
        <f t="shared" si="237"/>
        <v>216.12469999999999</v>
      </c>
      <c r="I1239" s="197">
        <f t="shared" si="237"/>
        <v>216.12469999999999</v>
      </c>
      <c r="J1239" s="197">
        <f t="shared" si="237"/>
        <v>0.34431099999999998</v>
      </c>
      <c r="K1239" s="234">
        <f>J1239/I1239</f>
        <v>1.5931126798556573E-3</v>
      </c>
    </row>
    <row r="1240" spans="1:11" x14ac:dyDescent="0.25">
      <c r="B1240" s="235"/>
      <c r="C1240" s="246" t="s">
        <v>135</v>
      </c>
      <c r="D1240" s="237">
        <f>SUM(D1241:D1242)</f>
        <v>862.27848999999992</v>
      </c>
      <c r="E1240" s="243">
        <f>SUM(E1241:E1242)</f>
        <v>862.02049</v>
      </c>
      <c r="F1240" s="243">
        <f>SUM(F1241:F1242)</f>
        <v>291.77590927</v>
      </c>
      <c r="G1240" s="53">
        <f t="shared" si="234"/>
        <v>0.33847908797388332</v>
      </c>
      <c r="H1240" s="237">
        <f>SUM(H1241:H1242)</f>
        <v>858.07941999999991</v>
      </c>
      <c r="I1240" s="243">
        <f>SUM(I1241:I1242)</f>
        <v>858.92441999999994</v>
      </c>
      <c r="J1240" s="243">
        <f>SUM(J1241:J1242)</f>
        <v>268.80408315</v>
      </c>
      <c r="K1240" s="53">
        <f t="shared" si="235"/>
        <v>0.31295429131005498</v>
      </c>
    </row>
    <row r="1241" spans="1:11" x14ac:dyDescent="0.25">
      <c r="A1241" s="3"/>
      <c r="B1241" s="239"/>
      <c r="C1241" s="240" t="s">
        <v>540</v>
      </c>
      <c r="D1241" s="44">
        <v>646.15378999999996</v>
      </c>
      <c r="E1241" s="24">
        <v>645.89579000000003</v>
      </c>
      <c r="F1241" s="24">
        <v>291.66590926999999</v>
      </c>
      <c r="G1241" s="49">
        <f t="shared" si="234"/>
        <v>0.45156806064643951</v>
      </c>
      <c r="H1241" s="44">
        <v>641.95471999999995</v>
      </c>
      <c r="I1241" s="24">
        <v>642.79971999999998</v>
      </c>
      <c r="J1241" s="24">
        <v>268.45977214999999</v>
      </c>
      <c r="K1241" s="49">
        <f t="shared" si="235"/>
        <v>0.41764139559674979</v>
      </c>
    </row>
    <row r="1242" spans="1:11" x14ac:dyDescent="0.25">
      <c r="A1242" s="3"/>
      <c r="B1242" s="239"/>
      <c r="C1242" s="51" t="s">
        <v>541</v>
      </c>
      <c r="D1242" s="44">
        <v>216.12469999999999</v>
      </c>
      <c r="E1242" s="24">
        <v>216.12469999999999</v>
      </c>
      <c r="F1242" s="24">
        <v>0.11</v>
      </c>
      <c r="G1242" s="49">
        <f t="shared" si="234"/>
        <v>5.0896542597861328E-4</v>
      </c>
      <c r="H1242" s="44">
        <v>216.12469999999999</v>
      </c>
      <c r="I1242" s="24">
        <v>216.12469999999999</v>
      </c>
      <c r="J1242" s="24">
        <v>0.34431099999999998</v>
      </c>
      <c r="K1242" s="49">
        <f t="shared" si="235"/>
        <v>1.5931126798556573E-3</v>
      </c>
    </row>
    <row r="1243" spans="1:11" x14ac:dyDescent="0.25">
      <c r="B1243" s="90"/>
      <c r="C1243" s="236" t="s">
        <v>222</v>
      </c>
      <c r="D1243" s="245">
        <v>8.40733</v>
      </c>
      <c r="E1243" s="243">
        <v>8.40733</v>
      </c>
      <c r="F1243" s="243">
        <v>5.0109998300000003</v>
      </c>
      <c r="G1243" s="53">
        <f t="shared" si="234"/>
        <v>0.59602749386547216</v>
      </c>
      <c r="H1243" s="245">
        <v>0</v>
      </c>
      <c r="I1243" s="243">
        <v>0</v>
      </c>
      <c r="J1243" s="243">
        <v>0</v>
      </c>
      <c r="K1243" s="244">
        <v>0</v>
      </c>
    </row>
    <row r="1244" spans="1:11" x14ac:dyDescent="0.25">
      <c r="B1244" s="239"/>
      <c r="C1244" s="240" t="s">
        <v>540</v>
      </c>
      <c r="D1244" s="44">
        <v>0</v>
      </c>
      <c r="E1244" s="24">
        <v>0</v>
      </c>
      <c r="F1244" s="24">
        <v>0</v>
      </c>
      <c r="G1244" s="60">
        <v>0</v>
      </c>
      <c r="H1244" s="44">
        <v>0</v>
      </c>
      <c r="I1244" s="24">
        <v>0</v>
      </c>
      <c r="J1244" s="24">
        <v>0</v>
      </c>
      <c r="K1244" s="60">
        <v>0</v>
      </c>
    </row>
    <row r="1245" spans="1:11" ht="15.75" thickBot="1" x14ac:dyDescent="0.3">
      <c r="B1245" s="14"/>
      <c r="C1245" s="52" t="s">
        <v>541</v>
      </c>
      <c r="D1245" s="46">
        <v>8.40733</v>
      </c>
      <c r="E1245" s="45">
        <v>8.40733</v>
      </c>
      <c r="F1245" s="45">
        <v>5.0109998300000003</v>
      </c>
      <c r="G1245" s="50">
        <f>F1245/E1245</f>
        <v>0.59602749386547216</v>
      </c>
      <c r="H1245" s="46">
        <v>0</v>
      </c>
      <c r="I1245" s="45">
        <v>0</v>
      </c>
      <c r="J1245" s="45">
        <v>0</v>
      </c>
      <c r="K1245" s="70">
        <v>0</v>
      </c>
    </row>
    <row r="1246" spans="1:11" ht="24" x14ac:dyDescent="0.25">
      <c r="B1246" s="241">
        <v>23</v>
      </c>
      <c r="C1246" s="242" t="s">
        <v>202</v>
      </c>
      <c r="D1246" s="213">
        <f>D1249+D1252</f>
        <v>39.807507899999997</v>
      </c>
      <c r="E1246" s="194">
        <f t="shared" ref="E1246:F1248" si="238">E1249+E1252</f>
        <v>43.969760090000001</v>
      </c>
      <c r="F1246" s="194">
        <f t="shared" si="238"/>
        <v>36.636967209999995</v>
      </c>
      <c r="G1246" s="229">
        <f>F1246/E1246</f>
        <v>0.8332310009199323</v>
      </c>
      <c r="H1246" s="213">
        <f t="shared" ref="H1246:J1248" si="239">H1249+H1252</f>
        <v>16.91666</v>
      </c>
      <c r="I1246" s="194">
        <f t="shared" si="239"/>
        <v>21.925825539999998</v>
      </c>
      <c r="J1246" s="194">
        <f t="shared" si="239"/>
        <v>18.638176259999998</v>
      </c>
      <c r="K1246" s="229">
        <f>J1246/I1246</f>
        <v>0.85005584971009485</v>
      </c>
    </row>
    <row r="1247" spans="1:11" x14ac:dyDescent="0.25">
      <c r="B1247" s="230"/>
      <c r="C1247" s="231" t="s">
        <v>540</v>
      </c>
      <c r="D1247" s="209">
        <f>D1250+D1253</f>
        <v>0</v>
      </c>
      <c r="E1247" s="197">
        <f t="shared" si="238"/>
        <v>0</v>
      </c>
      <c r="F1247" s="197">
        <f t="shared" si="238"/>
        <v>0</v>
      </c>
      <c r="G1247" s="218">
        <v>0</v>
      </c>
      <c r="H1247" s="209">
        <f t="shared" si="239"/>
        <v>0</v>
      </c>
      <c r="I1247" s="197">
        <f t="shared" si="239"/>
        <v>0</v>
      </c>
      <c r="J1247" s="197">
        <f t="shared" si="239"/>
        <v>0</v>
      </c>
      <c r="K1247" s="218">
        <v>0</v>
      </c>
    </row>
    <row r="1248" spans="1:11" x14ac:dyDescent="0.25">
      <c r="B1248" s="230"/>
      <c r="C1248" s="231" t="s">
        <v>541</v>
      </c>
      <c r="D1248" s="209">
        <f>D1251+D1254</f>
        <v>39.807507899999997</v>
      </c>
      <c r="E1248" s="197">
        <f t="shared" si="238"/>
        <v>43.969760090000001</v>
      </c>
      <c r="F1248" s="197">
        <f t="shared" si="238"/>
        <v>36.636967209999995</v>
      </c>
      <c r="G1248" s="234">
        <f>F1248/E1248</f>
        <v>0.8332310009199323</v>
      </c>
      <c r="H1248" s="209">
        <f t="shared" si="239"/>
        <v>16.91666</v>
      </c>
      <c r="I1248" s="197">
        <f t="shared" si="239"/>
        <v>21.925825539999998</v>
      </c>
      <c r="J1248" s="197">
        <f t="shared" si="239"/>
        <v>18.638176259999998</v>
      </c>
      <c r="K1248" s="234">
        <f>J1248/I1248</f>
        <v>0.85005584971009485</v>
      </c>
    </row>
    <row r="1249" spans="2:11" x14ac:dyDescent="0.25">
      <c r="B1249" s="235"/>
      <c r="C1249" s="246" t="s">
        <v>135</v>
      </c>
      <c r="D1249" s="237">
        <v>19.227239999999998</v>
      </c>
      <c r="E1249" s="243">
        <v>23.389492190000002</v>
      </c>
      <c r="F1249" s="243">
        <v>19.431540649999999</v>
      </c>
      <c r="G1249" s="53">
        <f>F1249/E1249</f>
        <v>0.83078078361649099</v>
      </c>
      <c r="H1249" s="237">
        <v>15.02425</v>
      </c>
      <c r="I1249" s="243">
        <v>20.03341554</v>
      </c>
      <c r="J1249" s="243">
        <v>18.440107129999998</v>
      </c>
      <c r="K1249" s="53">
        <f>J1249/I1249</f>
        <v>0.92046746063751828</v>
      </c>
    </row>
    <row r="1250" spans="2:11" x14ac:dyDescent="0.25">
      <c r="B1250" s="239"/>
      <c r="C1250" s="240" t="s">
        <v>540</v>
      </c>
      <c r="D1250" s="44">
        <v>0</v>
      </c>
      <c r="E1250" s="24">
        <v>0</v>
      </c>
      <c r="F1250" s="24">
        <v>0</v>
      </c>
      <c r="G1250" s="60">
        <v>0</v>
      </c>
      <c r="H1250" s="44">
        <v>0</v>
      </c>
      <c r="I1250" s="24">
        <v>0</v>
      </c>
      <c r="J1250" s="24">
        <v>0</v>
      </c>
      <c r="K1250" s="60">
        <v>0</v>
      </c>
    </row>
    <row r="1251" spans="2:11" x14ac:dyDescent="0.25">
      <c r="B1251" s="239"/>
      <c r="C1251" s="51" t="s">
        <v>541</v>
      </c>
      <c r="D1251" s="44">
        <v>19.227239999999998</v>
      </c>
      <c r="E1251" s="24">
        <v>23.389492190000002</v>
      </c>
      <c r="F1251" s="24">
        <v>19.431540649999999</v>
      </c>
      <c r="G1251" s="49">
        <f>F1251/E1251</f>
        <v>0.83078078361649099</v>
      </c>
      <c r="H1251" s="44">
        <v>15.02425</v>
      </c>
      <c r="I1251" s="24">
        <v>20.03341554</v>
      </c>
      <c r="J1251" s="24">
        <v>18.440107129999998</v>
      </c>
      <c r="K1251" s="49">
        <f>J1251/I1251</f>
        <v>0.92046746063751828</v>
      </c>
    </row>
    <row r="1252" spans="2:11" x14ac:dyDescent="0.25">
      <c r="B1252" s="90"/>
      <c r="C1252" s="236" t="s">
        <v>222</v>
      </c>
      <c r="D1252" s="237">
        <v>20.580267899999999</v>
      </c>
      <c r="E1252" s="243">
        <v>20.580267899999999</v>
      </c>
      <c r="F1252" s="243">
        <v>17.205426559999999</v>
      </c>
      <c r="G1252" s="53">
        <f>F1252/E1252</f>
        <v>0.83601567499517337</v>
      </c>
      <c r="H1252" s="237">
        <v>1.8924099999999999</v>
      </c>
      <c r="I1252" s="243">
        <v>1.8924099999999999</v>
      </c>
      <c r="J1252" s="243">
        <v>0.19806913000000001</v>
      </c>
      <c r="K1252" s="53">
        <f>J1252/I1252</f>
        <v>0.10466501973673782</v>
      </c>
    </row>
    <row r="1253" spans="2:11" x14ac:dyDescent="0.25">
      <c r="B1253" s="239"/>
      <c r="C1253" s="240" t="s">
        <v>540</v>
      </c>
      <c r="D1253" s="44">
        <v>0</v>
      </c>
      <c r="E1253" s="24">
        <v>0</v>
      </c>
      <c r="F1253" s="24">
        <v>0</v>
      </c>
      <c r="G1253" s="60">
        <v>0</v>
      </c>
      <c r="H1253" s="44">
        <v>0</v>
      </c>
      <c r="I1253" s="24">
        <v>0</v>
      </c>
      <c r="J1253" s="24">
        <v>0</v>
      </c>
      <c r="K1253" s="60">
        <v>0</v>
      </c>
    </row>
    <row r="1254" spans="2:11" ht="15.75" thickBot="1" x14ac:dyDescent="0.3">
      <c r="B1254" s="14"/>
      <c r="C1254" s="52" t="s">
        <v>541</v>
      </c>
      <c r="D1254" s="46">
        <v>20.580267899999999</v>
      </c>
      <c r="E1254" s="45">
        <v>20.580267899999999</v>
      </c>
      <c r="F1254" s="45">
        <v>17.205426559999999</v>
      </c>
      <c r="G1254" s="50">
        <f>F1254/E1254</f>
        <v>0.83601567499517337</v>
      </c>
      <c r="H1254" s="46">
        <v>1.8924099999999999</v>
      </c>
      <c r="I1254" s="45">
        <v>1.8924099999999999</v>
      </c>
      <c r="J1254" s="45">
        <v>0.19806913000000001</v>
      </c>
      <c r="K1254" s="50">
        <f>J1254/I1254</f>
        <v>0.10466501973673782</v>
      </c>
    </row>
    <row r="1255" spans="2:11" x14ac:dyDescent="0.25">
      <c r="B1255" s="241">
        <v>25</v>
      </c>
      <c r="C1255" s="242" t="s">
        <v>257</v>
      </c>
      <c r="D1255" s="213">
        <v>12.680339999999999</v>
      </c>
      <c r="E1255" s="194">
        <v>12.68909839</v>
      </c>
      <c r="F1255" s="194">
        <v>9.6196822199999961</v>
      </c>
      <c r="G1255" s="229">
        <f>F1255/E1255</f>
        <v>0.7581060469655635</v>
      </c>
      <c r="H1255" s="213">
        <v>12.44885</v>
      </c>
      <c r="I1255" s="194">
        <v>12.481018599999999</v>
      </c>
      <c r="J1255" s="194">
        <v>10.102456820000002</v>
      </c>
      <c r="K1255" s="229">
        <f>J1255/I1255</f>
        <v>0.80942566819025519</v>
      </c>
    </row>
    <row r="1256" spans="2:11" x14ac:dyDescent="0.25">
      <c r="B1256" s="230"/>
      <c r="C1256" s="231" t="s">
        <v>540</v>
      </c>
      <c r="D1256" s="209">
        <f t="shared" ref="D1256:F1257" si="240">D1259+D1262</f>
        <v>12.680339999999999</v>
      </c>
      <c r="E1256" s="197">
        <f t="shared" si="240"/>
        <v>12.689098390000002</v>
      </c>
      <c r="F1256" s="197">
        <f t="shared" si="240"/>
        <v>9.6196822199999978</v>
      </c>
      <c r="G1256" s="234">
        <f>F1256/E1256</f>
        <v>0.7581060469655635</v>
      </c>
      <c r="H1256" s="209">
        <f t="shared" ref="H1256:J1257" si="241">H1259+H1262</f>
        <v>12.44885</v>
      </c>
      <c r="I1256" s="197">
        <f t="shared" si="241"/>
        <v>12.481018600000001</v>
      </c>
      <c r="J1256" s="197">
        <f t="shared" si="241"/>
        <v>10.102456819999999</v>
      </c>
      <c r="K1256" s="234">
        <f>J1256/I1256</f>
        <v>0.80942566819025474</v>
      </c>
    </row>
    <row r="1257" spans="2:11" x14ac:dyDescent="0.25">
      <c r="B1257" s="230"/>
      <c r="C1257" s="231" t="s">
        <v>541</v>
      </c>
      <c r="D1257" s="209">
        <f t="shared" si="240"/>
        <v>0</v>
      </c>
      <c r="E1257" s="197">
        <f t="shared" si="240"/>
        <v>0</v>
      </c>
      <c r="F1257" s="197">
        <f t="shared" si="240"/>
        <v>0</v>
      </c>
      <c r="G1257" s="218">
        <v>0</v>
      </c>
      <c r="H1257" s="209">
        <f t="shared" si="241"/>
        <v>0</v>
      </c>
      <c r="I1257" s="197">
        <f t="shared" si="241"/>
        <v>0</v>
      </c>
      <c r="J1257" s="197">
        <f t="shared" si="241"/>
        <v>0</v>
      </c>
      <c r="K1257" s="218">
        <v>0</v>
      </c>
    </row>
    <row r="1258" spans="2:11" x14ac:dyDescent="0.25">
      <c r="B1258" s="235"/>
      <c r="C1258" s="246" t="s">
        <v>135</v>
      </c>
      <c r="D1258" s="237">
        <v>0.60482000000000002</v>
      </c>
      <c r="E1258" s="243">
        <v>0.60482000000000002</v>
      </c>
      <c r="F1258" s="243">
        <v>0.51644407999999997</v>
      </c>
      <c r="G1258" s="53">
        <f>F1258/E1258</f>
        <v>0.85388062564068645</v>
      </c>
      <c r="H1258" s="237">
        <v>0.46321000000000001</v>
      </c>
      <c r="I1258" s="243">
        <v>0.46321000000000001</v>
      </c>
      <c r="J1258" s="243">
        <v>0.46310509000000005</v>
      </c>
      <c r="K1258" s="53">
        <f>J1258/I1258</f>
        <v>0.99977351525226144</v>
      </c>
    </row>
    <row r="1259" spans="2:11" x14ac:dyDescent="0.25">
      <c r="B1259" s="239"/>
      <c r="C1259" s="240" t="s">
        <v>540</v>
      </c>
      <c r="D1259" s="44">
        <v>0.60482000000000002</v>
      </c>
      <c r="E1259" s="24">
        <v>0.60482000000000002</v>
      </c>
      <c r="F1259" s="24">
        <v>0.51644407999999997</v>
      </c>
      <c r="G1259" s="49">
        <f>F1259/E1259</f>
        <v>0.85388062564068645</v>
      </c>
      <c r="H1259" s="44">
        <v>0.46321000000000001</v>
      </c>
      <c r="I1259" s="24">
        <v>0.46321000000000001</v>
      </c>
      <c r="J1259" s="24">
        <v>0.46310509000000005</v>
      </c>
      <c r="K1259" s="49">
        <f>J1259/I1259</f>
        <v>0.99977351525226144</v>
      </c>
    </row>
    <row r="1260" spans="2:11" x14ac:dyDescent="0.25">
      <c r="B1260" s="239"/>
      <c r="C1260" s="51" t="s">
        <v>541</v>
      </c>
      <c r="D1260" s="44">
        <v>0</v>
      </c>
      <c r="E1260" s="24">
        <v>0</v>
      </c>
      <c r="F1260" s="24">
        <v>0</v>
      </c>
      <c r="G1260" s="60">
        <v>0</v>
      </c>
      <c r="H1260" s="44">
        <v>0</v>
      </c>
      <c r="I1260" s="24">
        <v>0</v>
      </c>
      <c r="J1260" s="24">
        <v>0</v>
      </c>
      <c r="K1260" s="60">
        <v>0</v>
      </c>
    </row>
    <row r="1261" spans="2:11" x14ac:dyDescent="0.25">
      <c r="B1261" s="90"/>
      <c r="C1261" s="236" t="s">
        <v>222</v>
      </c>
      <c r="D1261" s="237">
        <v>12.075519999999999</v>
      </c>
      <c r="E1261" s="243">
        <v>12.084278390000001</v>
      </c>
      <c r="F1261" s="243">
        <v>9.1032381399999984</v>
      </c>
      <c r="G1261" s="53">
        <f>F1261/E1261</f>
        <v>0.75331251450919257</v>
      </c>
      <c r="H1261" s="237">
        <v>11.98564</v>
      </c>
      <c r="I1261" s="243">
        <v>12.0178086</v>
      </c>
      <c r="J1261" s="243">
        <v>9.6393517299999978</v>
      </c>
      <c r="K1261" s="53">
        <f>J1261/I1261</f>
        <v>0.8020889706963712</v>
      </c>
    </row>
    <row r="1262" spans="2:11" x14ac:dyDescent="0.25">
      <c r="B1262" s="239"/>
      <c r="C1262" s="240" t="s">
        <v>540</v>
      </c>
      <c r="D1262" s="44">
        <v>12.075519999999999</v>
      </c>
      <c r="E1262" s="24">
        <v>12.084278390000001</v>
      </c>
      <c r="F1262" s="24">
        <v>9.1032381399999984</v>
      </c>
      <c r="G1262" s="49">
        <f>F1262/E1262</f>
        <v>0.75331251450919257</v>
      </c>
      <c r="H1262" s="44">
        <v>11.98564</v>
      </c>
      <c r="I1262" s="24">
        <v>12.0178086</v>
      </c>
      <c r="J1262" s="24">
        <v>9.6393517299999978</v>
      </c>
      <c r="K1262" s="49">
        <f>J1262/I1262</f>
        <v>0.8020889706963712</v>
      </c>
    </row>
    <row r="1263" spans="2:11" ht="15.75" thickBot="1" x14ac:dyDescent="0.3">
      <c r="B1263" s="14"/>
      <c r="C1263" s="52" t="s">
        <v>541</v>
      </c>
      <c r="D1263" s="57">
        <v>0</v>
      </c>
      <c r="E1263" s="59">
        <v>0</v>
      </c>
      <c r="F1263" s="59">
        <v>0</v>
      </c>
      <c r="G1263" s="73">
        <v>0</v>
      </c>
      <c r="H1263" s="57">
        <v>0</v>
      </c>
      <c r="I1263" s="59">
        <v>0</v>
      </c>
      <c r="J1263" s="59">
        <v>0</v>
      </c>
      <c r="K1263" s="73">
        <v>0</v>
      </c>
    </row>
    <row r="1264" spans="2:11" x14ac:dyDescent="0.25">
      <c r="B1264" s="241">
        <v>26</v>
      </c>
      <c r="C1264" s="242" t="s">
        <v>204</v>
      </c>
      <c r="D1264" s="213">
        <v>0.84979000000000005</v>
      </c>
      <c r="E1264" s="194">
        <v>1.29979</v>
      </c>
      <c r="F1264" s="194">
        <v>1.06142271</v>
      </c>
      <c r="G1264" s="229">
        <f>F1264/E1264</f>
        <v>0.81661092176428496</v>
      </c>
      <c r="H1264" s="213">
        <v>0.81479000000000001</v>
      </c>
      <c r="I1264" s="194">
        <v>1.2647900000000001</v>
      </c>
      <c r="J1264" s="194">
        <v>1.0647899999999999</v>
      </c>
      <c r="K1264" s="229">
        <f t="shared" ref="K1264:K1270" si="242">J1264/I1264</f>
        <v>0.84187098253464987</v>
      </c>
    </row>
    <row r="1265" spans="2:11" x14ac:dyDescent="0.25">
      <c r="B1265" s="230"/>
      <c r="C1265" s="231" t="s">
        <v>540</v>
      </c>
      <c r="D1265" s="209">
        <f t="shared" ref="D1265:F1266" si="243">D1268+D1271</f>
        <v>0</v>
      </c>
      <c r="E1265" s="197">
        <f t="shared" si="243"/>
        <v>0</v>
      </c>
      <c r="F1265" s="197">
        <f t="shared" si="243"/>
        <v>0</v>
      </c>
      <c r="G1265" s="218">
        <v>0</v>
      </c>
      <c r="H1265" s="209">
        <f t="shared" ref="H1265:J1266" si="244">H1268+H1271</f>
        <v>0</v>
      </c>
      <c r="I1265" s="197">
        <f t="shared" si="244"/>
        <v>0</v>
      </c>
      <c r="J1265" s="197">
        <f t="shared" si="244"/>
        <v>0</v>
      </c>
      <c r="K1265" s="218">
        <v>0</v>
      </c>
    </row>
    <row r="1266" spans="2:11" x14ac:dyDescent="0.25">
      <c r="B1266" s="230"/>
      <c r="C1266" s="231" t="s">
        <v>541</v>
      </c>
      <c r="D1266" s="209">
        <f t="shared" si="243"/>
        <v>0.84978999999999993</v>
      </c>
      <c r="E1266" s="197">
        <f t="shared" si="243"/>
        <v>1.2997899999999998</v>
      </c>
      <c r="F1266" s="197">
        <f t="shared" si="243"/>
        <v>1.06142271</v>
      </c>
      <c r="G1266" s="234">
        <f>F1266/E1266</f>
        <v>0.81661092176428518</v>
      </c>
      <c r="H1266" s="209">
        <f t="shared" si="244"/>
        <v>0.8147899999999999</v>
      </c>
      <c r="I1266" s="197">
        <f t="shared" si="244"/>
        <v>1.2647899999999999</v>
      </c>
      <c r="J1266" s="197">
        <f t="shared" si="244"/>
        <v>1.0647899999999999</v>
      </c>
      <c r="K1266" s="234">
        <f>J1266/I1266</f>
        <v>0.84187098253465009</v>
      </c>
    </row>
    <row r="1267" spans="2:11" x14ac:dyDescent="0.25">
      <c r="B1267" s="235"/>
      <c r="C1267" s="236" t="s">
        <v>135</v>
      </c>
      <c r="D1267" s="237">
        <v>0.61478999999999995</v>
      </c>
      <c r="E1267" s="243">
        <v>1.0647899999999999</v>
      </c>
      <c r="F1267" s="243">
        <v>1.05877</v>
      </c>
      <c r="G1267" s="53">
        <f>F1267/E1267</f>
        <v>0.99434630302688798</v>
      </c>
      <c r="H1267" s="237">
        <v>0.61478999999999995</v>
      </c>
      <c r="I1267" s="243">
        <v>1.0647899999999999</v>
      </c>
      <c r="J1267" s="243">
        <v>1.0647899999999999</v>
      </c>
      <c r="K1267" s="53">
        <f t="shared" si="242"/>
        <v>1</v>
      </c>
    </row>
    <row r="1268" spans="2:11" x14ac:dyDescent="0.25">
      <c r="B1268" s="239"/>
      <c r="C1268" s="240" t="s">
        <v>540</v>
      </c>
      <c r="D1268" s="44">
        <v>0</v>
      </c>
      <c r="E1268" s="24">
        <v>0</v>
      </c>
      <c r="F1268" s="24">
        <v>0</v>
      </c>
      <c r="G1268" s="60">
        <v>0</v>
      </c>
      <c r="H1268" s="44">
        <v>0</v>
      </c>
      <c r="I1268" s="24">
        <v>0</v>
      </c>
      <c r="J1268" s="24">
        <v>0</v>
      </c>
      <c r="K1268" s="60">
        <v>0</v>
      </c>
    </row>
    <row r="1269" spans="2:11" x14ac:dyDescent="0.25">
      <c r="B1269" s="239"/>
      <c r="C1269" s="54" t="s">
        <v>541</v>
      </c>
      <c r="D1269" s="44">
        <v>0.61478999999999995</v>
      </c>
      <c r="E1269" s="24">
        <v>1.0647899999999999</v>
      </c>
      <c r="F1269" s="24">
        <v>1.05877</v>
      </c>
      <c r="G1269" s="49">
        <f>F1269/E1269</f>
        <v>0.99434630302688798</v>
      </c>
      <c r="H1269" s="44">
        <v>0.61478999999999995</v>
      </c>
      <c r="I1269" s="24">
        <v>1.0647899999999999</v>
      </c>
      <c r="J1269" s="24">
        <v>1.0647899999999999</v>
      </c>
      <c r="K1269" s="49">
        <f>J1269/I1269</f>
        <v>1</v>
      </c>
    </row>
    <row r="1270" spans="2:11" x14ac:dyDescent="0.25">
      <c r="B1270" s="90"/>
      <c r="C1270" s="236" t="s">
        <v>222</v>
      </c>
      <c r="D1270" s="237">
        <v>0.23499999999999999</v>
      </c>
      <c r="E1270" s="243">
        <v>0.23499999999999999</v>
      </c>
      <c r="F1270" s="243">
        <v>2.65271E-3</v>
      </c>
      <c r="G1270" s="53">
        <f>F1270/E1270</f>
        <v>1.1288127659574468E-2</v>
      </c>
      <c r="H1270" s="237">
        <v>0.2</v>
      </c>
      <c r="I1270" s="243">
        <v>0.2</v>
      </c>
      <c r="J1270" s="243">
        <v>0</v>
      </c>
      <c r="K1270" s="53">
        <f t="shared" si="242"/>
        <v>0</v>
      </c>
    </row>
    <row r="1271" spans="2:11" x14ac:dyDescent="0.25">
      <c r="B1271" s="239"/>
      <c r="C1271" s="240" t="s">
        <v>540</v>
      </c>
      <c r="D1271" s="44">
        <v>0</v>
      </c>
      <c r="E1271" s="24">
        <v>0</v>
      </c>
      <c r="F1271" s="24">
        <v>0</v>
      </c>
      <c r="G1271" s="60">
        <v>0</v>
      </c>
      <c r="H1271" s="44">
        <v>0</v>
      </c>
      <c r="I1271" s="24">
        <v>0</v>
      </c>
      <c r="J1271" s="24">
        <v>0</v>
      </c>
      <c r="K1271" s="60">
        <v>0</v>
      </c>
    </row>
    <row r="1272" spans="2:11" ht="15.75" thickBot="1" x14ac:dyDescent="0.3">
      <c r="B1272" s="14"/>
      <c r="C1272" s="55" t="s">
        <v>541</v>
      </c>
      <c r="D1272" s="57">
        <v>0.23499999999999999</v>
      </c>
      <c r="E1272" s="59">
        <v>0.23499999999999999</v>
      </c>
      <c r="F1272" s="59">
        <v>2.65271E-3</v>
      </c>
      <c r="G1272" s="315">
        <f t="shared" ref="G1272:G1281" si="245">F1272/E1272</f>
        <v>1.1288127659574468E-2</v>
      </c>
      <c r="H1272" s="57">
        <v>0.2</v>
      </c>
      <c r="I1272" s="59">
        <v>0.2</v>
      </c>
      <c r="J1272" s="59">
        <v>0</v>
      </c>
      <c r="K1272" s="315">
        <f t="shared" ref="K1272:K1286" si="246">J1272/I1272</f>
        <v>0</v>
      </c>
    </row>
    <row r="1273" spans="2:11" x14ac:dyDescent="0.25">
      <c r="B1273" s="241">
        <v>27</v>
      </c>
      <c r="C1273" s="242" t="s">
        <v>205</v>
      </c>
      <c r="D1273" s="213">
        <v>6063.8130300000003</v>
      </c>
      <c r="E1273" s="194">
        <v>5988.9389316199995</v>
      </c>
      <c r="F1273" s="194">
        <v>2700.0738355100016</v>
      </c>
      <c r="G1273" s="229">
        <f t="shared" si="245"/>
        <v>0.4508434409398186</v>
      </c>
      <c r="H1273" s="213">
        <v>5582.7885800000004</v>
      </c>
      <c r="I1273" s="194">
        <v>5551.5316687500008</v>
      </c>
      <c r="J1273" s="194">
        <v>2496.130034780002</v>
      </c>
      <c r="K1273" s="229">
        <f t="shared" si="246"/>
        <v>0.44962907242894967</v>
      </c>
    </row>
    <row r="1274" spans="2:11" x14ac:dyDescent="0.25">
      <c r="B1274" s="230"/>
      <c r="C1274" s="231" t="s">
        <v>540</v>
      </c>
      <c r="D1274" s="209">
        <f t="shared" ref="D1274:F1275" si="247">D1277+D1280</f>
        <v>6032.2030300000006</v>
      </c>
      <c r="E1274" s="197">
        <f t="shared" si="247"/>
        <v>5957.3289316199998</v>
      </c>
      <c r="F1274" s="197">
        <f t="shared" si="247"/>
        <v>2683.8037525099985</v>
      </c>
      <c r="G1274" s="234">
        <f t="shared" si="245"/>
        <v>0.45050454378388355</v>
      </c>
      <c r="H1274" s="209">
        <f t="shared" ref="H1274:J1275" si="248">H1277+H1280</f>
        <v>5572.7885800000004</v>
      </c>
      <c r="I1274" s="197">
        <f t="shared" si="248"/>
        <v>5541.5316687499999</v>
      </c>
      <c r="J1274" s="197">
        <f t="shared" si="248"/>
        <v>2487.04446478</v>
      </c>
      <c r="K1274" s="234">
        <f>J1274/I1274</f>
        <v>0.44880091163333569</v>
      </c>
    </row>
    <row r="1275" spans="2:11" x14ac:dyDescent="0.25">
      <c r="B1275" s="230"/>
      <c r="C1275" s="231" t="s">
        <v>541</v>
      </c>
      <c r="D1275" s="209">
        <f t="shared" si="247"/>
        <v>31.844999999999999</v>
      </c>
      <c r="E1275" s="197">
        <f t="shared" si="247"/>
        <v>31.844999999999999</v>
      </c>
      <c r="F1275" s="197">
        <f t="shared" si="247"/>
        <v>16.272735709999999</v>
      </c>
      <c r="G1275" s="234">
        <f t="shared" si="245"/>
        <v>0.51099813816925732</v>
      </c>
      <c r="H1275" s="209">
        <f t="shared" si="248"/>
        <v>10</v>
      </c>
      <c r="I1275" s="197">
        <f t="shared" si="248"/>
        <v>10</v>
      </c>
      <c r="J1275" s="197">
        <f t="shared" si="248"/>
        <v>9.0855700000000006</v>
      </c>
      <c r="K1275" s="234">
        <f>J1275/I1275</f>
        <v>0.90855700000000006</v>
      </c>
    </row>
    <row r="1276" spans="2:11" x14ac:dyDescent="0.25">
      <c r="B1276" s="235"/>
      <c r="C1276" s="236" t="s">
        <v>135</v>
      </c>
      <c r="D1276" s="289">
        <v>4296.01278</v>
      </c>
      <c r="E1276" s="300">
        <v>4229.30068768</v>
      </c>
      <c r="F1276" s="243">
        <v>1172.3460316399996</v>
      </c>
      <c r="G1276" s="53">
        <f t="shared" si="245"/>
        <v>0.27719618873518659</v>
      </c>
      <c r="H1276" s="289">
        <f>SUM(H1277:H1278)</f>
        <v>3855.56205</v>
      </c>
      <c r="I1276" s="300">
        <f>SUM(I1277:I1278)</f>
        <v>3849.8827548100003</v>
      </c>
      <c r="J1276" s="243">
        <f>SUM(J1277:J1278)</f>
        <v>982.20830194999996</v>
      </c>
      <c r="K1276" s="53">
        <f t="shared" si="246"/>
        <v>0.25512680891978851</v>
      </c>
    </row>
    <row r="1277" spans="2:11" x14ac:dyDescent="0.25">
      <c r="B1277" s="239"/>
      <c r="C1277" s="240" t="s">
        <v>540</v>
      </c>
      <c r="D1277" s="44">
        <v>4264.4027800000003</v>
      </c>
      <c r="E1277" s="24">
        <v>4197.6906876799994</v>
      </c>
      <c r="F1277" s="24">
        <v>1156.0759486399995</v>
      </c>
      <c r="G1277" s="49">
        <f t="shared" si="245"/>
        <v>0.27540760733824943</v>
      </c>
      <c r="H1277" s="44">
        <v>3845.56205</v>
      </c>
      <c r="I1277" s="24">
        <v>3839.8827548100003</v>
      </c>
      <c r="J1277" s="24">
        <v>973.12273195</v>
      </c>
      <c r="K1277" s="49">
        <f t="shared" si="246"/>
        <v>0.25342511584006705</v>
      </c>
    </row>
    <row r="1278" spans="2:11" x14ac:dyDescent="0.25">
      <c r="B1278" s="239"/>
      <c r="C1278" s="54" t="s">
        <v>541</v>
      </c>
      <c r="D1278" s="44">
        <v>31.61</v>
      </c>
      <c r="E1278" s="24">
        <v>31.61</v>
      </c>
      <c r="F1278" s="24">
        <v>16.270083</v>
      </c>
      <c r="G1278" s="49">
        <f t="shared" si="245"/>
        <v>0.51471316039228088</v>
      </c>
      <c r="H1278" s="44">
        <v>10</v>
      </c>
      <c r="I1278" s="24">
        <v>10</v>
      </c>
      <c r="J1278" s="24">
        <v>9.0855700000000006</v>
      </c>
      <c r="K1278" s="49">
        <f t="shared" si="246"/>
        <v>0.90855700000000006</v>
      </c>
    </row>
    <row r="1279" spans="2:11" x14ac:dyDescent="0.25">
      <c r="B1279" s="90"/>
      <c r="C1279" s="236" t="s">
        <v>222</v>
      </c>
      <c r="D1279" s="289">
        <v>1767.80025</v>
      </c>
      <c r="E1279" s="300">
        <v>1759.6382439400002</v>
      </c>
      <c r="F1279" s="243">
        <v>1527.727803869999</v>
      </c>
      <c r="G1279" s="53">
        <f t="shared" si="245"/>
        <v>0.86820561506396265</v>
      </c>
      <c r="H1279" s="237">
        <v>1727.2265299999999</v>
      </c>
      <c r="I1279" s="243">
        <v>1701.6489139400001</v>
      </c>
      <c r="J1279" s="243">
        <v>1513.9217328300001</v>
      </c>
      <c r="K1279" s="53">
        <f t="shared" si="246"/>
        <v>0.88967925194666853</v>
      </c>
    </row>
    <row r="1280" spans="2:11" x14ac:dyDescent="0.25">
      <c r="B1280" s="239"/>
      <c r="C1280" s="240" t="s">
        <v>540</v>
      </c>
      <c r="D1280" s="44">
        <v>1767.80025</v>
      </c>
      <c r="E1280" s="24">
        <v>1759.6382439400002</v>
      </c>
      <c r="F1280" s="24">
        <v>1527.727803869999</v>
      </c>
      <c r="G1280" s="49">
        <f t="shared" si="245"/>
        <v>0.86820561506396265</v>
      </c>
      <c r="H1280" s="44">
        <v>1727.2265299999999</v>
      </c>
      <c r="I1280" s="24">
        <v>1701.6489139400001</v>
      </c>
      <c r="J1280" s="24">
        <v>1513.9217328300001</v>
      </c>
      <c r="K1280" s="49">
        <f t="shared" si="246"/>
        <v>0.88967925194666853</v>
      </c>
    </row>
    <row r="1281" spans="2:11" ht="15.75" thickBot="1" x14ac:dyDescent="0.3">
      <c r="B1281" s="14"/>
      <c r="C1281" s="55" t="s">
        <v>541</v>
      </c>
      <c r="D1281" s="57">
        <v>0.23499999999999999</v>
      </c>
      <c r="E1281" s="59">
        <v>0.23499999999999999</v>
      </c>
      <c r="F1281" s="59">
        <v>2.65271E-3</v>
      </c>
      <c r="G1281" s="49">
        <f t="shared" si="245"/>
        <v>1.1288127659574468E-2</v>
      </c>
      <c r="H1281" s="44">
        <v>0</v>
      </c>
      <c r="I1281" s="24">
        <v>0</v>
      </c>
      <c r="J1281" s="24">
        <v>0</v>
      </c>
      <c r="K1281" s="73">
        <v>0</v>
      </c>
    </row>
    <row r="1282" spans="2:11" x14ac:dyDescent="0.25">
      <c r="B1282" s="241" t="s">
        <v>19</v>
      </c>
      <c r="C1282" s="242" t="s">
        <v>147</v>
      </c>
      <c r="D1282" s="213">
        <v>0</v>
      </c>
      <c r="E1282" s="194">
        <v>0</v>
      </c>
      <c r="F1282" s="194">
        <v>0</v>
      </c>
      <c r="G1282" s="290">
        <v>0</v>
      </c>
      <c r="H1282" s="297">
        <v>3.05</v>
      </c>
      <c r="I1282" s="298">
        <v>3.05</v>
      </c>
      <c r="J1282" s="194">
        <v>1.9543638799999998</v>
      </c>
      <c r="K1282" s="229">
        <f t="shared" si="246"/>
        <v>0.64077504262295082</v>
      </c>
    </row>
    <row r="1283" spans="2:11" x14ac:dyDescent="0.25">
      <c r="B1283" s="230"/>
      <c r="C1283" s="231" t="s">
        <v>540</v>
      </c>
      <c r="D1283" s="209">
        <f t="shared" ref="D1283:J1284" si="249">D1286+D1289</f>
        <v>0</v>
      </c>
      <c r="E1283" s="197">
        <f t="shared" si="249"/>
        <v>0</v>
      </c>
      <c r="F1283" s="197">
        <f t="shared" si="249"/>
        <v>0</v>
      </c>
      <c r="G1283" s="291">
        <f t="shared" si="249"/>
        <v>0</v>
      </c>
      <c r="H1283" s="209">
        <f t="shared" si="249"/>
        <v>3.05</v>
      </c>
      <c r="I1283" s="299">
        <f t="shared" si="249"/>
        <v>3.05</v>
      </c>
      <c r="J1283" s="197">
        <f t="shared" si="249"/>
        <v>1.9543638799999998</v>
      </c>
      <c r="K1283" s="234">
        <f>J1283/I1283</f>
        <v>0.64077504262295082</v>
      </c>
    </row>
    <row r="1284" spans="2:11" x14ac:dyDescent="0.25">
      <c r="B1284" s="230"/>
      <c r="C1284" s="231" t="s">
        <v>541</v>
      </c>
      <c r="D1284" s="209">
        <f t="shared" si="249"/>
        <v>0</v>
      </c>
      <c r="E1284" s="197">
        <f t="shared" si="249"/>
        <v>0</v>
      </c>
      <c r="F1284" s="197">
        <f t="shared" si="249"/>
        <v>0</v>
      </c>
      <c r="G1284" s="291">
        <f t="shared" si="249"/>
        <v>0</v>
      </c>
      <c r="H1284" s="209">
        <f t="shared" si="249"/>
        <v>0</v>
      </c>
      <c r="I1284" s="299">
        <f t="shared" si="249"/>
        <v>0</v>
      </c>
      <c r="J1284" s="197">
        <f t="shared" si="249"/>
        <v>0</v>
      </c>
      <c r="K1284" s="291">
        <f>K1287+K1290</f>
        <v>0</v>
      </c>
    </row>
    <row r="1285" spans="2:11" x14ac:dyDescent="0.25">
      <c r="B1285" s="235"/>
      <c r="C1285" s="236" t="s">
        <v>135</v>
      </c>
      <c r="D1285" s="237">
        <v>0</v>
      </c>
      <c r="E1285" s="243">
        <v>0</v>
      </c>
      <c r="F1285" s="243">
        <v>0</v>
      </c>
      <c r="G1285" s="292">
        <v>0</v>
      </c>
      <c r="H1285" s="289">
        <v>3.05</v>
      </c>
      <c r="I1285" s="300">
        <v>3.05</v>
      </c>
      <c r="J1285" s="243">
        <v>1.9543638799999998</v>
      </c>
      <c r="K1285" s="53">
        <f t="shared" si="246"/>
        <v>0.64077504262295082</v>
      </c>
    </row>
    <row r="1286" spans="2:11" x14ac:dyDescent="0.25">
      <c r="B1286" s="239"/>
      <c r="C1286" s="240" t="s">
        <v>540</v>
      </c>
      <c r="D1286" s="44">
        <v>0</v>
      </c>
      <c r="E1286" s="24">
        <v>0</v>
      </c>
      <c r="F1286" s="24">
        <v>0</v>
      </c>
      <c r="G1286" s="293">
        <v>0</v>
      </c>
      <c r="H1286" s="44">
        <v>3.05</v>
      </c>
      <c r="I1286" s="301">
        <v>3.05</v>
      </c>
      <c r="J1286" s="24">
        <v>1.9543638799999998</v>
      </c>
      <c r="K1286" s="49">
        <f t="shared" si="246"/>
        <v>0.64077504262295082</v>
      </c>
    </row>
    <row r="1287" spans="2:11" x14ac:dyDescent="0.25">
      <c r="B1287" s="239"/>
      <c r="C1287" s="54" t="s">
        <v>541</v>
      </c>
      <c r="D1287" s="44">
        <v>0</v>
      </c>
      <c r="E1287" s="24">
        <v>0</v>
      </c>
      <c r="F1287" s="24">
        <v>0</v>
      </c>
      <c r="G1287" s="293">
        <v>0</v>
      </c>
      <c r="H1287" s="44">
        <v>0</v>
      </c>
      <c r="I1287" s="301">
        <v>0</v>
      </c>
      <c r="J1287" s="24">
        <v>0</v>
      </c>
      <c r="K1287" s="293">
        <v>0</v>
      </c>
    </row>
    <row r="1288" spans="2:11" x14ac:dyDescent="0.25">
      <c r="B1288" s="90"/>
      <c r="C1288" s="236" t="s">
        <v>222</v>
      </c>
      <c r="D1288" s="237">
        <v>0</v>
      </c>
      <c r="E1288" s="243">
        <v>0</v>
      </c>
      <c r="F1288" s="243">
        <v>0</v>
      </c>
      <c r="G1288" s="292">
        <v>0</v>
      </c>
      <c r="H1288" s="237">
        <v>0</v>
      </c>
      <c r="I1288" s="300">
        <v>0</v>
      </c>
      <c r="J1288" s="243">
        <v>0</v>
      </c>
      <c r="K1288" s="292">
        <v>0</v>
      </c>
    </row>
    <row r="1289" spans="2:11" x14ac:dyDescent="0.25">
      <c r="B1289" s="239"/>
      <c r="C1289" s="240" t="s">
        <v>540</v>
      </c>
      <c r="D1289" s="44">
        <v>0</v>
      </c>
      <c r="E1289" s="24">
        <v>0</v>
      </c>
      <c r="F1289" s="24">
        <v>0</v>
      </c>
      <c r="G1289" s="293">
        <v>0</v>
      </c>
      <c r="H1289" s="44">
        <v>0</v>
      </c>
      <c r="I1289" s="301">
        <v>0</v>
      </c>
      <c r="J1289" s="24">
        <v>0</v>
      </c>
      <c r="K1289" s="293">
        <v>0</v>
      </c>
    </row>
    <row r="1290" spans="2:11" ht="15.75" thickBot="1" x14ac:dyDescent="0.3">
      <c r="B1290" s="14"/>
      <c r="C1290" s="55" t="s">
        <v>541</v>
      </c>
      <c r="D1290" s="294">
        <v>0</v>
      </c>
      <c r="E1290" s="295">
        <v>0</v>
      </c>
      <c r="F1290" s="295">
        <v>0</v>
      </c>
      <c r="G1290" s="296">
        <v>0</v>
      </c>
      <c r="H1290" s="46">
        <v>0</v>
      </c>
      <c r="I1290" s="302">
        <v>0</v>
      </c>
      <c r="J1290" s="295">
        <v>0</v>
      </c>
      <c r="K1290" s="296">
        <v>0</v>
      </c>
    </row>
    <row r="1291" spans="2:11" x14ac:dyDescent="0.25">
      <c r="B1291" t="s">
        <v>299</v>
      </c>
    </row>
  </sheetData>
  <mergeCells count="52">
    <mergeCell ref="B5:C7"/>
    <mergeCell ref="D5:G5"/>
    <mergeCell ref="D6:D7"/>
    <mergeCell ref="E6:E7"/>
    <mergeCell ref="F6:F7"/>
    <mergeCell ref="G6:G7"/>
    <mergeCell ref="B212:C214"/>
    <mergeCell ref="D212:G212"/>
    <mergeCell ref="D213:D214"/>
    <mergeCell ref="E213:E214"/>
    <mergeCell ref="F213:F214"/>
    <mergeCell ref="G213:G214"/>
    <mergeCell ref="B809:C811"/>
    <mergeCell ref="D809:G809"/>
    <mergeCell ref="D810:D811"/>
    <mergeCell ref="E810:E811"/>
    <mergeCell ref="F810:F811"/>
    <mergeCell ref="G810:G811"/>
    <mergeCell ref="B619:C621"/>
    <mergeCell ref="D619:G619"/>
    <mergeCell ref="D620:D621"/>
    <mergeCell ref="E620:E621"/>
    <mergeCell ref="F620:F621"/>
    <mergeCell ref="G620:G621"/>
    <mergeCell ref="F1000:F1001"/>
    <mergeCell ref="G1000:G1001"/>
    <mergeCell ref="F1163:F1164"/>
    <mergeCell ref="G1163:G1164"/>
    <mergeCell ref="B999:C1001"/>
    <mergeCell ref="D999:G999"/>
    <mergeCell ref="B1162:C1164"/>
    <mergeCell ref="D1163:D1164"/>
    <mergeCell ref="E1163:E1164"/>
    <mergeCell ref="D1162:G1162"/>
    <mergeCell ref="D1000:D1001"/>
    <mergeCell ref="E1000:E1001"/>
    <mergeCell ref="H999:K999"/>
    <mergeCell ref="H1163:H1164"/>
    <mergeCell ref="I1163:I1164"/>
    <mergeCell ref="H1162:K1162"/>
    <mergeCell ref="H1000:H1001"/>
    <mergeCell ref="I1000:I1001"/>
    <mergeCell ref="K1000:K1001"/>
    <mergeCell ref="K1163:K1164"/>
    <mergeCell ref="J1000:J1001"/>
    <mergeCell ref="J1163:J1164"/>
    <mergeCell ref="B420:C422"/>
    <mergeCell ref="D420:G420"/>
    <mergeCell ref="D421:D422"/>
    <mergeCell ref="E421:E422"/>
    <mergeCell ref="F421:F422"/>
    <mergeCell ref="G421:G422"/>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9110B-283D-40E8-BD86-AE12DB5C3716}">
  <dimension ref="B1:CL369"/>
  <sheetViews>
    <sheetView topLeftCell="BB1" workbookViewId="0">
      <selection activeCell="BO9" sqref="BO9:BQ9"/>
    </sheetView>
  </sheetViews>
  <sheetFormatPr baseColWidth="10" defaultColWidth="10.85546875" defaultRowHeight="15" x14ac:dyDescent="0.25"/>
  <cols>
    <col min="1" max="1" width="3.28515625" customWidth="1"/>
    <col min="2" max="2" width="53" customWidth="1"/>
    <col min="3" max="3" width="12" customWidth="1"/>
    <col min="4" max="4" width="13" customWidth="1"/>
    <col min="5" max="5" width="14.140625" customWidth="1"/>
    <col min="6" max="6" width="12" customWidth="1"/>
    <col min="8" max="8" width="11" bestFit="1" customWidth="1"/>
    <col min="9" max="9" width="13.28515625" bestFit="1" customWidth="1"/>
    <col min="10" max="10" width="11.28515625" customWidth="1"/>
    <col min="12" max="12" width="11.85546875" customWidth="1"/>
    <col min="13" max="13" width="13.28515625" bestFit="1" customWidth="1"/>
    <col min="16" max="16" width="12.42578125" customWidth="1"/>
    <col min="17" max="17" width="14.28515625" customWidth="1"/>
    <col min="18" max="18" width="11.42578125" customWidth="1"/>
    <col min="20" max="20" width="13" customWidth="1"/>
    <col min="21" max="21" width="14.140625" customWidth="1"/>
    <col min="22" max="22" width="11.28515625" customWidth="1"/>
    <col min="24" max="24" width="13" customWidth="1"/>
    <col min="25" max="25" width="14.140625" customWidth="1"/>
    <col min="26" max="26" width="11.28515625" customWidth="1"/>
    <col min="28" max="28" width="12.28515625" customWidth="1"/>
    <col min="29" max="29" width="14" customWidth="1"/>
    <col min="32" max="32" width="12.28515625" customWidth="1"/>
    <col min="33" max="33" width="14" customWidth="1"/>
    <col min="35" max="35" width="12.7109375" customWidth="1"/>
    <col min="36" max="36" width="12.85546875" customWidth="1"/>
    <col min="37" max="37" width="13.28515625" bestFit="1" customWidth="1"/>
    <col min="40" max="40" width="12.28515625" customWidth="1"/>
    <col min="41" max="41" width="14" customWidth="1"/>
    <col min="44" max="44" width="12.28515625" customWidth="1"/>
    <col min="45" max="45" width="14" customWidth="1"/>
    <col min="48" max="48" width="12.28515625" customWidth="1"/>
    <col min="49" max="49" width="14" customWidth="1"/>
    <col min="52" max="52" width="12.28515625" customWidth="1"/>
    <col min="53" max="53" width="14" customWidth="1"/>
    <col min="56" max="56" width="12.28515625" customWidth="1"/>
    <col min="57" max="57" width="14" customWidth="1"/>
    <col min="60" max="60" width="12.28515625" customWidth="1"/>
    <col min="61" max="61" width="14" customWidth="1"/>
    <col min="64" max="64" width="12.28515625" customWidth="1"/>
    <col min="65" max="65" width="14" customWidth="1"/>
    <col min="68" max="68" width="12.28515625" customWidth="1"/>
    <col min="69" max="69" width="14" customWidth="1"/>
    <col min="73" max="73" width="13.140625" customWidth="1"/>
    <col min="77" max="77" width="14" customWidth="1"/>
    <col min="81" max="81" width="13.85546875" customWidth="1"/>
  </cols>
  <sheetData>
    <row r="1" spans="2:90" ht="66" customHeight="1" x14ac:dyDescent="0.25">
      <c r="C1" s="3"/>
      <c r="D1" s="3"/>
      <c r="E1" s="3"/>
      <c r="F1" s="3"/>
      <c r="G1" s="3"/>
      <c r="H1" s="3"/>
      <c r="I1" s="3"/>
      <c r="J1" s="3"/>
      <c r="K1" s="3"/>
      <c r="L1" s="3"/>
      <c r="M1" s="3"/>
      <c r="N1" s="3"/>
      <c r="O1" s="3"/>
      <c r="P1" s="3"/>
      <c r="Q1" s="3"/>
      <c r="R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row>
    <row r="2" spans="2:90" x14ac:dyDescent="0.25">
      <c r="C2" s="3"/>
      <c r="D2" s="3"/>
      <c r="E2" s="3"/>
      <c r="G2" s="96"/>
      <c r="H2" s="96"/>
      <c r="I2" s="96"/>
    </row>
    <row r="3" spans="2:90" x14ac:dyDescent="0.25">
      <c r="C3" s="3"/>
      <c r="D3" s="3"/>
      <c r="E3" s="3"/>
      <c r="G3" s="96"/>
      <c r="H3" s="96"/>
      <c r="I3" s="96"/>
      <c r="BO3" s="96"/>
      <c r="BP3" s="96"/>
      <c r="BQ3" s="96"/>
    </row>
    <row r="4" spans="2:90" x14ac:dyDescent="0.25">
      <c r="B4" s="1" t="s">
        <v>192</v>
      </c>
      <c r="C4" s="3"/>
      <c r="D4" s="3"/>
      <c r="E4" s="3"/>
      <c r="F4" s="3"/>
      <c r="G4" s="3"/>
      <c r="H4" s="3"/>
      <c r="BA4" s="759"/>
      <c r="BM4" s="756"/>
      <c r="BO4" s="96"/>
      <c r="BP4" s="96"/>
      <c r="BQ4" s="96"/>
      <c r="CF4" s="96"/>
      <c r="CG4" s="96"/>
      <c r="CH4" s="96"/>
    </row>
    <row r="5" spans="2:90" ht="15.75" thickBot="1" x14ac:dyDescent="0.3">
      <c r="B5" s="5" t="s">
        <v>136</v>
      </c>
      <c r="C5" s="3"/>
      <c r="D5" s="3"/>
      <c r="E5" s="3"/>
      <c r="F5" s="3"/>
      <c r="G5" s="3"/>
      <c r="H5" s="3"/>
      <c r="I5" s="3"/>
      <c r="K5" s="3"/>
      <c r="L5" s="3"/>
      <c r="M5" s="3"/>
      <c r="O5" s="96"/>
      <c r="P5" s="96"/>
      <c r="Q5" s="96"/>
      <c r="T5" s="3"/>
      <c r="U5" s="3"/>
      <c r="AE5" s="96"/>
      <c r="AF5" s="96"/>
      <c r="AG5" s="96"/>
      <c r="AI5" s="3"/>
      <c r="AJ5" s="3"/>
      <c r="AK5" s="3"/>
      <c r="AM5" s="96"/>
      <c r="AN5" s="96"/>
      <c r="AO5" s="96"/>
      <c r="AQ5" s="96"/>
      <c r="AR5" s="96"/>
      <c r="AS5" s="96"/>
      <c r="AY5" s="3"/>
      <c r="AZ5" s="3"/>
      <c r="BA5" s="3"/>
      <c r="BC5" s="96"/>
      <c r="BD5" s="96"/>
      <c r="BE5" s="96"/>
      <c r="BG5" s="3"/>
      <c r="BH5" s="3"/>
      <c r="BI5" s="3"/>
      <c r="BK5" s="3"/>
      <c r="BL5" s="3"/>
      <c r="BM5" s="3"/>
      <c r="BO5" s="96"/>
      <c r="BP5" s="96"/>
      <c r="BQ5" s="96"/>
      <c r="BW5" s="96"/>
      <c r="BX5" s="96"/>
      <c r="BY5" s="96"/>
      <c r="CA5" s="96"/>
      <c r="CB5" s="96"/>
      <c r="CC5" s="96"/>
    </row>
    <row r="6" spans="2:90" ht="27" customHeight="1" thickBot="1" x14ac:dyDescent="0.3">
      <c r="B6" s="949" t="s">
        <v>526</v>
      </c>
      <c r="C6" s="944" t="s">
        <v>225</v>
      </c>
      <c r="D6" s="945"/>
      <c r="E6" s="945"/>
      <c r="F6" s="946"/>
      <c r="G6" s="955" t="s">
        <v>255</v>
      </c>
      <c r="H6" s="953"/>
      <c r="I6" s="953"/>
      <c r="J6" s="954"/>
      <c r="K6" s="947" t="s">
        <v>447</v>
      </c>
      <c r="L6" s="947"/>
      <c r="M6" s="947"/>
      <c r="N6" s="948"/>
      <c r="O6" s="944" t="s">
        <v>14</v>
      </c>
      <c r="P6" s="945"/>
      <c r="Q6" s="945"/>
      <c r="R6" s="946"/>
      <c r="S6" s="944" t="s">
        <v>37</v>
      </c>
      <c r="T6" s="945"/>
      <c r="U6" s="945"/>
      <c r="V6" s="946"/>
      <c r="W6" s="944" t="s">
        <v>41</v>
      </c>
      <c r="X6" s="945"/>
      <c r="Y6" s="945"/>
      <c r="Z6" s="946"/>
      <c r="AA6" s="947" t="s">
        <v>448</v>
      </c>
      <c r="AB6" s="945"/>
      <c r="AC6" s="945"/>
      <c r="AD6" s="946"/>
      <c r="AE6" s="944" t="s">
        <v>449</v>
      </c>
      <c r="AF6" s="945"/>
      <c r="AG6" s="945"/>
      <c r="AH6" s="946"/>
      <c r="AI6" s="944" t="s">
        <v>239</v>
      </c>
      <c r="AJ6" s="945"/>
      <c r="AK6" s="945"/>
      <c r="AL6" s="946"/>
      <c r="AM6" s="944" t="s">
        <v>450</v>
      </c>
      <c r="AN6" s="945"/>
      <c r="AO6" s="945"/>
      <c r="AP6" s="946"/>
      <c r="AQ6" s="944" t="s">
        <v>76</v>
      </c>
      <c r="AR6" s="945"/>
      <c r="AS6" s="945"/>
      <c r="AT6" s="946"/>
      <c r="AU6" s="944" t="s">
        <v>256</v>
      </c>
      <c r="AV6" s="947"/>
      <c r="AW6" s="947"/>
      <c r="AX6" s="948"/>
      <c r="AY6" s="944" t="s">
        <v>451</v>
      </c>
      <c r="AZ6" s="947"/>
      <c r="BA6" s="947"/>
      <c r="BB6" s="948"/>
      <c r="BC6" s="944" t="s">
        <v>452</v>
      </c>
      <c r="BD6" s="947"/>
      <c r="BE6" s="947"/>
      <c r="BF6" s="948"/>
      <c r="BG6" s="944" t="s">
        <v>242</v>
      </c>
      <c r="BH6" s="947"/>
      <c r="BI6" s="947"/>
      <c r="BJ6" s="948"/>
      <c r="BK6" s="947" t="s">
        <v>453</v>
      </c>
      <c r="BL6" s="947"/>
      <c r="BM6" s="947"/>
      <c r="BN6" s="948"/>
      <c r="BO6" s="947" t="s">
        <v>194</v>
      </c>
      <c r="BP6" s="947"/>
      <c r="BQ6" s="947"/>
      <c r="BR6" s="948"/>
      <c r="BS6" s="944" t="s">
        <v>454</v>
      </c>
      <c r="BT6" s="945"/>
      <c r="BU6" s="945"/>
      <c r="BV6" s="946"/>
      <c r="BW6" s="944" t="s">
        <v>259</v>
      </c>
      <c r="BX6" s="945"/>
      <c r="BY6" s="945"/>
      <c r="BZ6" s="946"/>
      <c r="CA6" s="944" t="s">
        <v>456</v>
      </c>
      <c r="CB6" s="945"/>
      <c r="CC6" s="945"/>
      <c r="CD6" s="946"/>
      <c r="CE6" s="944" t="s">
        <v>457</v>
      </c>
      <c r="CF6" s="945"/>
      <c r="CG6" s="945"/>
      <c r="CH6" s="946"/>
      <c r="CI6" s="944" t="s">
        <v>399</v>
      </c>
      <c r="CJ6" s="945"/>
      <c r="CK6" s="945"/>
      <c r="CL6" s="946"/>
    </row>
    <row r="7" spans="2:90" ht="15" customHeight="1" x14ac:dyDescent="0.25">
      <c r="B7" s="950"/>
      <c r="C7" s="931" t="s">
        <v>107</v>
      </c>
      <c r="D7" s="933" t="s">
        <v>108</v>
      </c>
      <c r="E7" s="935" t="s">
        <v>50</v>
      </c>
      <c r="F7" s="937" t="s">
        <v>148</v>
      </c>
      <c r="G7" s="931" t="s">
        <v>107</v>
      </c>
      <c r="H7" s="933" t="s">
        <v>108</v>
      </c>
      <c r="I7" s="935" t="s">
        <v>50</v>
      </c>
      <c r="J7" s="937" t="s">
        <v>148</v>
      </c>
      <c r="K7" s="939" t="s">
        <v>107</v>
      </c>
      <c r="L7" s="933" t="s">
        <v>108</v>
      </c>
      <c r="M7" s="933" t="s">
        <v>50</v>
      </c>
      <c r="N7" s="937" t="s">
        <v>148</v>
      </c>
      <c r="O7" s="931" t="s">
        <v>107</v>
      </c>
      <c r="P7" s="933" t="s">
        <v>108</v>
      </c>
      <c r="Q7" s="935" t="s">
        <v>50</v>
      </c>
      <c r="R7" s="937" t="s">
        <v>148</v>
      </c>
      <c r="S7" s="931" t="s">
        <v>107</v>
      </c>
      <c r="T7" s="933" t="s">
        <v>108</v>
      </c>
      <c r="U7" s="935" t="s">
        <v>50</v>
      </c>
      <c r="V7" s="937" t="s">
        <v>148</v>
      </c>
      <c r="W7" s="931" t="s">
        <v>107</v>
      </c>
      <c r="X7" s="933" t="s">
        <v>108</v>
      </c>
      <c r="Y7" s="935" t="s">
        <v>50</v>
      </c>
      <c r="Z7" s="937" t="s">
        <v>148</v>
      </c>
      <c r="AA7" s="939" t="s">
        <v>107</v>
      </c>
      <c r="AB7" s="933" t="s">
        <v>108</v>
      </c>
      <c r="AC7" s="935" t="s">
        <v>50</v>
      </c>
      <c r="AD7" s="937" t="s">
        <v>148</v>
      </c>
      <c r="AE7" s="931" t="s">
        <v>107</v>
      </c>
      <c r="AF7" s="933" t="s">
        <v>108</v>
      </c>
      <c r="AG7" s="935" t="s">
        <v>50</v>
      </c>
      <c r="AH7" s="937" t="s">
        <v>148</v>
      </c>
      <c r="AI7" s="931" t="s">
        <v>107</v>
      </c>
      <c r="AJ7" s="933" t="s">
        <v>108</v>
      </c>
      <c r="AK7" s="935" t="s">
        <v>50</v>
      </c>
      <c r="AL7" s="937" t="s">
        <v>148</v>
      </c>
      <c r="AM7" s="931" t="s">
        <v>107</v>
      </c>
      <c r="AN7" s="933" t="s">
        <v>108</v>
      </c>
      <c r="AO7" s="935" t="s">
        <v>50</v>
      </c>
      <c r="AP7" s="937" t="s">
        <v>148</v>
      </c>
      <c r="AQ7" s="931" t="s">
        <v>107</v>
      </c>
      <c r="AR7" s="933" t="s">
        <v>108</v>
      </c>
      <c r="AS7" s="935" t="s">
        <v>50</v>
      </c>
      <c r="AT7" s="937" t="s">
        <v>148</v>
      </c>
      <c r="AU7" s="931" t="s">
        <v>107</v>
      </c>
      <c r="AV7" s="933" t="s">
        <v>108</v>
      </c>
      <c r="AW7" s="933" t="s">
        <v>50</v>
      </c>
      <c r="AX7" s="937" t="s">
        <v>148</v>
      </c>
      <c r="AY7" s="931" t="s">
        <v>107</v>
      </c>
      <c r="AZ7" s="933" t="s">
        <v>108</v>
      </c>
      <c r="BA7" s="933" t="s">
        <v>50</v>
      </c>
      <c r="BB7" s="937" t="s">
        <v>148</v>
      </c>
      <c r="BC7" s="931" t="s">
        <v>107</v>
      </c>
      <c r="BD7" s="933" t="s">
        <v>108</v>
      </c>
      <c r="BE7" s="933" t="s">
        <v>50</v>
      </c>
      <c r="BF7" s="937" t="s">
        <v>148</v>
      </c>
      <c r="BG7" s="931" t="s">
        <v>107</v>
      </c>
      <c r="BH7" s="933" t="s">
        <v>108</v>
      </c>
      <c r="BI7" s="933" t="s">
        <v>50</v>
      </c>
      <c r="BJ7" s="937" t="s">
        <v>148</v>
      </c>
      <c r="BK7" s="939" t="s">
        <v>107</v>
      </c>
      <c r="BL7" s="933" t="s">
        <v>108</v>
      </c>
      <c r="BM7" s="933" t="s">
        <v>50</v>
      </c>
      <c r="BN7" s="937" t="s">
        <v>148</v>
      </c>
      <c r="BO7" s="939" t="s">
        <v>107</v>
      </c>
      <c r="BP7" s="933" t="s">
        <v>108</v>
      </c>
      <c r="BQ7" s="933" t="s">
        <v>50</v>
      </c>
      <c r="BR7" s="937" t="s">
        <v>148</v>
      </c>
      <c r="BS7" s="931" t="s">
        <v>107</v>
      </c>
      <c r="BT7" s="933" t="s">
        <v>108</v>
      </c>
      <c r="BU7" s="935" t="s">
        <v>50</v>
      </c>
      <c r="BV7" s="937" t="s">
        <v>148</v>
      </c>
      <c r="BW7" s="931" t="s">
        <v>107</v>
      </c>
      <c r="BX7" s="933" t="s">
        <v>108</v>
      </c>
      <c r="BY7" s="935" t="s">
        <v>50</v>
      </c>
      <c r="BZ7" s="937" t="s">
        <v>148</v>
      </c>
      <c r="CA7" s="931" t="s">
        <v>107</v>
      </c>
      <c r="CB7" s="933" t="s">
        <v>108</v>
      </c>
      <c r="CC7" s="935" t="s">
        <v>50</v>
      </c>
      <c r="CD7" s="937" t="s">
        <v>148</v>
      </c>
      <c r="CE7" s="931" t="s">
        <v>107</v>
      </c>
      <c r="CF7" s="933" t="s">
        <v>108</v>
      </c>
      <c r="CG7" s="935" t="s">
        <v>50</v>
      </c>
      <c r="CH7" s="937" t="s">
        <v>148</v>
      </c>
      <c r="CI7" s="931" t="s">
        <v>107</v>
      </c>
      <c r="CJ7" s="933" t="s">
        <v>108</v>
      </c>
      <c r="CK7" s="935" t="s">
        <v>50</v>
      </c>
      <c r="CL7" s="937" t="s">
        <v>148</v>
      </c>
    </row>
    <row r="8" spans="2:90" ht="32.25" customHeight="1" thickBot="1" x14ac:dyDescent="0.3">
      <c r="B8" s="951"/>
      <c r="C8" s="932"/>
      <c r="D8" s="934"/>
      <c r="E8" s="936"/>
      <c r="F8" s="938"/>
      <c r="G8" s="932"/>
      <c r="H8" s="934"/>
      <c r="I8" s="936"/>
      <c r="J8" s="938"/>
      <c r="K8" s="940"/>
      <c r="L8" s="934"/>
      <c r="M8" s="934"/>
      <c r="N8" s="938"/>
      <c r="O8" s="932"/>
      <c r="P8" s="934"/>
      <c r="Q8" s="936"/>
      <c r="R8" s="938"/>
      <c r="S8" s="932"/>
      <c r="T8" s="934"/>
      <c r="U8" s="936"/>
      <c r="V8" s="938"/>
      <c r="W8" s="932"/>
      <c r="X8" s="934"/>
      <c r="Y8" s="936"/>
      <c r="Z8" s="938"/>
      <c r="AA8" s="940"/>
      <c r="AB8" s="934"/>
      <c r="AC8" s="936"/>
      <c r="AD8" s="938"/>
      <c r="AE8" s="932"/>
      <c r="AF8" s="934"/>
      <c r="AG8" s="936"/>
      <c r="AH8" s="938"/>
      <c r="AI8" s="932"/>
      <c r="AJ8" s="934"/>
      <c r="AK8" s="936"/>
      <c r="AL8" s="938"/>
      <c r="AM8" s="932"/>
      <c r="AN8" s="934"/>
      <c r="AO8" s="936"/>
      <c r="AP8" s="938"/>
      <c r="AQ8" s="932"/>
      <c r="AR8" s="934"/>
      <c r="AS8" s="936"/>
      <c r="AT8" s="938"/>
      <c r="AU8" s="932"/>
      <c r="AV8" s="934"/>
      <c r="AW8" s="934"/>
      <c r="AX8" s="938"/>
      <c r="AY8" s="932"/>
      <c r="AZ8" s="934"/>
      <c r="BA8" s="934"/>
      <c r="BB8" s="938"/>
      <c r="BC8" s="932"/>
      <c r="BD8" s="934"/>
      <c r="BE8" s="934"/>
      <c r="BF8" s="938"/>
      <c r="BG8" s="932"/>
      <c r="BH8" s="934"/>
      <c r="BI8" s="934"/>
      <c r="BJ8" s="938"/>
      <c r="BK8" s="940"/>
      <c r="BL8" s="934"/>
      <c r="BM8" s="934"/>
      <c r="BN8" s="938"/>
      <c r="BO8" s="940"/>
      <c r="BP8" s="934"/>
      <c r="BQ8" s="934"/>
      <c r="BR8" s="938"/>
      <c r="BS8" s="932"/>
      <c r="BT8" s="934"/>
      <c r="BU8" s="936"/>
      <c r="BV8" s="938"/>
      <c r="BW8" s="932"/>
      <c r="BX8" s="934"/>
      <c r="BY8" s="936"/>
      <c r="BZ8" s="938"/>
      <c r="CA8" s="932"/>
      <c r="CB8" s="934"/>
      <c r="CC8" s="936"/>
      <c r="CD8" s="938"/>
      <c r="CE8" s="932"/>
      <c r="CF8" s="934"/>
      <c r="CG8" s="936"/>
      <c r="CH8" s="938"/>
      <c r="CI8" s="932"/>
      <c r="CJ8" s="934"/>
      <c r="CK8" s="936"/>
      <c r="CL8" s="938"/>
    </row>
    <row r="9" spans="2:90" x14ac:dyDescent="0.25">
      <c r="B9" s="316" t="s">
        <v>67</v>
      </c>
      <c r="C9" s="297">
        <v>19655.327236919999</v>
      </c>
      <c r="D9" s="228">
        <v>21319.040500470001</v>
      </c>
      <c r="E9" s="228">
        <v>16390.50727563</v>
      </c>
      <c r="F9" s="317">
        <f t="shared" ref="F9:F17" si="0">E9/D9</f>
        <v>0.76882011998938948</v>
      </c>
      <c r="G9" s="208">
        <f>G16+G19</f>
        <v>11.180157789999999</v>
      </c>
      <c r="H9" s="206">
        <f>H16+H19</f>
        <v>20.9345389</v>
      </c>
      <c r="I9" s="206">
        <f>I16+I19</f>
        <v>18.87053182</v>
      </c>
      <c r="J9" s="318">
        <f>I9/H9</f>
        <v>0.90140661373726272</v>
      </c>
      <c r="K9" s="343">
        <f>K16+K19</f>
        <v>18.760379999999998</v>
      </c>
      <c r="L9" s="206">
        <f>L16+L19</f>
        <v>24.819772370000003</v>
      </c>
      <c r="M9" s="206">
        <f>M16+M19</f>
        <v>19.714222849999999</v>
      </c>
      <c r="N9" s="319">
        <f>M9/L9</f>
        <v>0.79429507072469563</v>
      </c>
      <c r="O9" s="343">
        <f>O16+O19</f>
        <v>497.24867096000003</v>
      </c>
      <c r="P9" s="206">
        <f>P16+P19</f>
        <v>598.12732812000002</v>
      </c>
      <c r="Q9" s="206">
        <f>Q16+Q19</f>
        <v>492.52994284000005</v>
      </c>
      <c r="R9" s="318">
        <f t="shared" ref="R9:R14" si="1">Q9/P9</f>
        <v>0.82345333457358039</v>
      </c>
      <c r="S9" s="343">
        <f>S16+S19</f>
        <v>21.363780000000002</v>
      </c>
      <c r="T9" s="206">
        <f>T16+T19</f>
        <v>28.70886698</v>
      </c>
      <c r="U9" s="206">
        <f>U16+U19</f>
        <v>19.281171949999997</v>
      </c>
      <c r="V9" s="318">
        <f t="shared" ref="V9:V11" si="2">U9/T9</f>
        <v>0.67161034127303609</v>
      </c>
      <c r="W9" s="343">
        <f>W16+W19</f>
        <v>5.0000000000000001E-3</v>
      </c>
      <c r="X9" s="206">
        <f>X16+X19</f>
        <v>5.0000000000000001E-3</v>
      </c>
      <c r="Y9" s="206">
        <f>Y16+Y19</f>
        <v>1.25E-3</v>
      </c>
      <c r="Z9" s="317">
        <f>Y9/X9</f>
        <v>0.25</v>
      </c>
      <c r="AA9" s="343">
        <f>AA16+AA19</f>
        <v>36.928100000000001</v>
      </c>
      <c r="AB9" s="206">
        <f>AB16+AB19</f>
        <v>46.134903580000007</v>
      </c>
      <c r="AC9" s="206">
        <f>AC16+AC19</f>
        <v>24.08508711</v>
      </c>
      <c r="AD9" s="319">
        <f>AC9/AB9</f>
        <v>0.52205781829012321</v>
      </c>
      <c r="AE9" s="343">
        <f>AE16+AE19</f>
        <v>72.879739999999998</v>
      </c>
      <c r="AF9" s="206">
        <f>AF16+AF19</f>
        <v>67.077703459999995</v>
      </c>
      <c r="AG9" s="206">
        <f>AG16+AG19</f>
        <v>46.819709149999994</v>
      </c>
      <c r="AH9" s="319">
        <f>AG9/AF9</f>
        <v>0.69799213054334341</v>
      </c>
      <c r="AI9" s="343">
        <f>AI16+AI19</f>
        <v>0.64724000000000004</v>
      </c>
      <c r="AJ9" s="206">
        <f>AJ16+AJ19</f>
        <v>1.8367821600000001</v>
      </c>
      <c r="AK9" s="206">
        <f>AK16+AK19</f>
        <v>0.215</v>
      </c>
      <c r="AL9" s="319">
        <f>AK9/AJ9</f>
        <v>0.11705253060602461</v>
      </c>
      <c r="AM9" s="343">
        <f>AM16+AM19</f>
        <v>6159.9104100000004</v>
      </c>
      <c r="AN9" s="206">
        <f>AN16+AN19</f>
        <v>9049.6263692899993</v>
      </c>
      <c r="AO9" s="206">
        <f>AO16+AO19</f>
        <v>7992.1081971599997</v>
      </c>
      <c r="AP9" s="319">
        <f>AO9/AN9</f>
        <v>0.88314233881315829</v>
      </c>
      <c r="AQ9" s="343">
        <f>AQ16+AQ19</f>
        <v>32.686874000000003</v>
      </c>
      <c r="AR9" s="206">
        <f>AR16+AR19</f>
        <v>94.804298250000002</v>
      </c>
      <c r="AS9" s="206">
        <f>AS16+AS19</f>
        <v>75.139909380000006</v>
      </c>
      <c r="AT9" s="319">
        <f>AS9/AR9</f>
        <v>0.79257914215930614</v>
      </c>
      <c r="AU9" s="343">
        <f>AU16+AU19</f>
        <v>70.86238152</v>
      </c>
      <c r="AV9" s="206">
        <f>AV16+AV19</f>
        <v>100.06480336</v>
      </c>
      <c r="AW9" s="206">
        <f>AW16+AW19</f>
        <v>99.768015509999998</v>
      </c>
      <c r="AX9" s="319">
        <f>AW9/AV9</f>
        <v>0.99703404353944258</v>
      </c>
      <c r="AY9" s="343">
        <f>AY16+AY19</f>
        <v>15.426</v>
      </c>
      <c r="AZ9" s="206">
        <f>AZ16+AZ19</f>
        <v>17.026</v>
      </c>
      <c r="BA9" s="206">
        <f>BA16+BA19</f>
        <v>9.1564971899999996</v>
      </c>
      <c r="BB9" s="319">
        <f>BA9/AZ9</f>
        <v>0.53779497180782332</v>
      </c>
      <c r="BC9" s="343">
        <f>BC16+BC19</f>
        <v>6.5000000000000002E-2</v>
      </c>
      <c r="BD9" s="206">
        <f>BD16+BD19</f>
        <v>0.05</v>
      </c>
      <c r="BE9" s="206">
        <f>BE16+BE19</f>
        <v>0.05</v>
      </c>
      <c r="BF9" s="319">
        <f>BE9/BD9</f>
        <v>1</v>
      </c>
      <c r="BG9" s="208">
        <f>BG16+BG19</f>
        <v>1.05979</v>
      </c>
      <c r="BH9" s="206">
        <f>BH16+BH19</f>
        <v>1.9216089999999999</v>
      </c>
      <c r="BI9" s="206">
        <f>BI16+BI19</f>
        <v>1.464564</v>
      </c>
      <c r="BJ9" s="319">
        <f>BI9/BH9</f>
        <v>0.76215504819138546</v>
      </c>
      <c r="BK9" s="343">
        <f>BK16+BK19</f>
        <v>6.0892600000000003</v>
      </c>
      <c r="BL9" s="206">
        <f>BL16+BL19</f>
        <v>4.8367315</v>
      </c>
      <c r="BM9" s="206">
        <f>BM16+BM19</f>
        <v>4.3297181</v>
      </c>
      <c r="BN9" s="317">
        <f>BM9/BL9</f>
        <v>0.8951743755054421</v>
      </c>
      <c r="BO9" s="343">
        <f>BO16+BO19</f>
        <v>7973.7453126500004</v>
      </c>
      <c r="BP9" s="206">
        <f>BP16+BP19</f>
        <v>7682.6697689999992</v>
      </c>
      <c r="BQ9" s="206">
        <f>BQ16+BQ19</f>
        <v>4612.7344176699999</v>
      </c>
      <c r="BR9" s="319">
        <f t="shared" ref="BR9:BR19" si="3">BQ9/BP9</f>
        <v>0.60040774318878576</v>
      </c>
      <c r="BS9" s="343">
        <f>BS16+BS19</f>
        <v>2.2000000000000002</v>
      </c>
      <c r="BT9" s="206">
        <f>BT16+BT19</f>
        <v>17.163948699999999</v>
      </c>
      <c r="BU9" s="206">
        <f>BU16+BU19</f>
        <v>15.931093500000001</v>
      </c>
      <c r="BV9" s="319">
        <f>BU9/BT9</f>
        <v>0.92817181980973895</v>
      </c>
      <c r="BW9" s="343">
        <f>BW16+BW19</f>
        <v>0.70799999999999996</v>
      </c>
      <c r="BX9" s="206">
        <f>BX16+BX19</f>
        <v>0.93300000000000005</v>
      </c>
      <c r="BY9" s="206">
        <f>BY16+BY19</f>
        <v>0.93300000000000005</v>
      </c>
      <c r="BZ9" s="319">
        <f>BY9/BX9</f>
        <v>1</v>
      </c>
      <c r="CA9" s="343">
        <f>CA16+CA19</f>
        <v>97</v>
      </c>
      <c r="CB9" s="206">
        <f>CB16+CB19</f>
        <v>62.071459150000003</v>
      </c>
      <c r="CC9" s="206">
        <f>CC16+CC19</f>
        <v>0.91626326000000002</v>
      </c>
      <c r="CD9" s="319">
        <f>CC9/CB9</f>
        <v>1.4761426145723207E-2</v>
      </c>
      <c r="CE9" s="343">
        <f>CE16+CE19</f>
        <v>4576.5611399999998</v>
      </c>
      <c r="CF9" s="206">
        <f>CF16+CF19</f>
        <v>3490.0522266499997</v>
      </c>
      <c r="CG9" s="206">
        <f>CG16+CG19</f>
        <v>2956.4586841399996</v>
      </c>
      <c r="CH9" s="319">
        <f t="shared" ref="CH9:CH17" si="4">CG9/CF9</f>
        <v>0.84711015541959922</v>
      </c>
      <c r="CI9" s="343">
        <f>CI16+CI19</f>
        <v>60</v>
      </c>
      <c r="CJ9" s="206">
        <f>CJ16+CJ19</f>
        <v>10.17539</v>
      </c>
      <c r="CK9" s="206">
        <f>CK16+CK19</f>
        <v>0</v>
      </c>
      <c r="CL9" s="319">
        <f>CK9/CJ9</f>
        <v>0</v>
      </c>
    </row>
    <row r="10" spans="2:90" x14ac:dyDescent="0.25">
      <c r="B10" s="8" t="s">
        <v>57</v>
      </c>
      <c r="C10" s="9">
        <v>814.51898000000006</v>
      </c>
      <c r="D10" s="6">
        <v>876.32026192000001</v>
      </c>
      <c r="E10" s="6">
        <v>861.44544427000005</v>
      </c>
      <c r="F10" s="85">
        <f t="shared" si="0"/>
        <v>0.98302582024360641</v>
      </c>
      <c r="G10" s="322">
        <f>G21+G32</f>
        <v>0</v>
      </c>
      <c r="H10" s="257">
        <f t="shared" ref="H10:I10" si="5">H21+H32</f>
        <v>0</v>
      </c>
      <c r="I10" s="257">
        <f t="shared" si="5"/>
        <v>0</v>
      </c>
      <c r="J10" s="12">
        <v>0</v>
      </c>
      <c r="K10" s="257">
        <f>K21+K32</f>
        <v>7.3895099999999996</v>
      </c>
      <c r="L10" s="257">
        <f t="shared" ref="L10:M10" si="6">L21+L32</f>
        <v>8.5966421799999999</v>
      </c>
      <c r="M10" s="257">
        <f t="shared" si="6"/>
        <v>7.8993188999999999</v>
      </c>
      <c r="N10" s="85">
        <f>M10/L10</f>
        <v>0.91888422649225587</v>
      </c>
      <c r="O10" s="257">
        <f>O21+O32</f>
        <v>84.081429999999997</v>
      </c>
      <c r="P10" s="257">
        <f t="shared" ref="P10:Q10" si="7">P21+P32</f>
        <v>90.162268769999997</v>
      </c>
      <c r="Q10" s="257">
        <f t="shared" si="7"/>
        <v>88.653835299999997</v>
      </c>
      <c r="R10" s="85">
        <f t="shared" si="1"/>
        <v>0.98326979244668355</v>
      </c>
      <c r="S10" s="257">
        <f>S21+S32</f>
        <v>4.9611999999999998</v>
      </c>
      <c r="T10" s="257">
        <f t="shared" ref="T10:U10" si="8">T21+T32</f>
        <v>5.2684718500000001</v>
      </c>
      <c r="U10" s="257">
        <f t="shared" si="8"/>
        <v>5.2222469599999997</v>
      </c>
      <c r="V10" s="85">
        <f t="shared" si="2"/>
        <v>0.99122612945155997</v>
      </c>
      <c r="W10" s="257">
        <f>W21+W32</f>
        <v>0</v>
      </c>
      <c r="X10" s="257">
        <f t="shared" ref="X10:Y10" si="9">X21+X32</f>
        <v>0</v>
      </c>
      <c r="Y10" s="257">
        <f t="shared" si="9"/>
        <v>0</v>
      </c>
      <c r="Z10" s="12">
        <v>0</v>
      </c>
      <c r="AA10" s="257">
        <f>AA21+AA32</f>
        <v>0</v>
      </c>
      <c r="AB10" s="257">
        <f t="shared" ref="AB10:AC10" si="10">AB21+AB32</f>
        <v>0</v>
      </c>
      <c r="AC10" s="257">
        <f t="shared" si="10"/>
        <v>0</v>
      </c>
      <c r="AD10" s="12">
        <v>0</v>
      </c>
      <c r="AE10" s="257">
        <f>AE21+AE32</f>
        <v>0</v>
      </c>
      <c r="AF10" s="257">
        <f t="shared" ref="AF10:AG10" si="11">AF21+AF32</f>
        <v>0</v>
      </c>
      <c r="AG10" s="257">
        <f t="shared" si="11"/>
        <v>0</v>
      </c>
      <c r="AH10" s="12">
        <v>0</v>
      </c>
      <c r="AI10" s="257">
        <f>AI21+AI32</f>
        <v>0</v>
      </c>
      <c r="AJ10" s="257">
        <f t="shared" ref="AJ10:AK10" si="12">AJ21+AJ32</f>
        <v>0</v>
      </c>
      <c r="AK10" s="257">
        <f t="shared" si="12"/>
        <v>0</v>
      </c>
      <c r="AL10" s="12">
        <v>0</v>
      </c>
      <c r="AM10" s="257">
        <f>AM21+AM32</f>
        <v>0</v>
      </c>
      <c r="AN10" s="257">
        <f t="shared" ref="AN10:AO10" si="13">AN21+AN32</f>
        <v>0</v>
      </c>
      <c r="AO10" s="257">
        <f t="shared" si="13"/>
        <v>0</v>
      </c>
      <c r="AP10" s="324">
        <v>0</v>
      </c>
      <c r="AQ10" s="257">
        <f>AQ21+AQ32</f>
        <v>0</v>
      </c>
      <c r="AR10" s="257">
        <f t="shared" ref="AR10:AS10" si="14">AR21+AR32</f>
        <v>0</v>
      </c>
      <c r="AS10" s="257">
        <f t="shared" si="14"/>
        <v>0</v>
      </c>
      <c r="AT10" s="12">
        <v>0</v>
      </c>
      <c r="AU10" s="257">
        <f>AU21+AU32</f>
        <v>0</v>
      </c>
      <c r="AV10" s="257">
        <f t="shared" ref="AV10:AW10" si="15">AV21+AV32</f>
        <v>0</v>
      </c>
      <c r="AW10" s="257">
        <f t="shared" si="15"/>
        <v>0</v>
      </c>
      <c r="AX10" s="12">
        <v>0</v>
      </c>
      <c r="AY10" s="257">
        <f>AY21+AY32</f>
        <v>0</v>
      </c>
      <c r="AZ10" s="257">
        <f t="shared" ref="AZ10:BA10" si="16">AZ21+AZ32</f>
        <v>0</v>
      </c>
      <c r="BA10" s="257">
        <f t="shared" si="16"/>
        <v>0</v>
      </c>
      <c r="BB10" s="12">
        <v>0</v>
      </c>
      <c r="BC10" s="257">
        <f>BC21+BC32</f>
        <v>0</v>
      </c>
      <c r="BD10" s="257">
        <f t="shared" ref="BD10:BE10" si="17">BD21+BD32</f>
        <v>0</v>
      </c>
      <c r="BE10" s="257">
        <f t="shared" si="17"/>
        <v>0</v>
      </c>
      <c r="BF10" s="12">
        <v>0</v>
      </c>
      <c r="BG10" s="322">
        <f>BG21+BG32</f>
        <v>0</v>
      </c>
      <c r="BH10" s="257">
        <f t="shared" ref="BH10:BI10" si="18">BH21+BH32</f>
        <v>0</v>
      </c>
      <c r="BI10" s="257">
        <f t="shared" si="18"/>
        <v>0</v>
      </c>
      <c r="BJ10" s="12">
        <v>0</v>
      </c>
      <c r="BK10" s="257">
        <f>BK21+BK32</f>
        <v>0</v>
      </c>
      <c r="BL10" s="257">
        <f t="shared" ref="BL10:BM10" si="19">BL21+BL32</f>
        <v>0</v>
      </c>
      <c r="BM10" s="257">
        <f t="shared" si="19"/>
        <v>0</v>
      </c>
      <c r="BN10" s="12">
        <v>0</v>
      </c>
      <c r="BO10" s="257">
        <f>BO21+BO32</f>
        <v>681.01517999999999</v>
      </c>
      <c r="BP10" s="257">
        <f t="shared" ref="BP10:BQ10" si="20">BP21+BP32</f>
        <v>720.38846166999997</v>
      </c>
      <c r="BQ10" s="257">
        <f t="shared" si="20"/>
        <v>708.95315860999995</v>
      </c>
      <c r="BR10" s="85">
        <f t="shared" si="3"/>
        <v>0.98412619903226828</v>
      </c>
      <c r="BS10" s="257">
        <f>BS21+BS32</f>
        <v>0</v>
      </c>
      <c r="BT10" s="257">
        <f t="shared" ref="BT10:BU10" si="21">BT21+BT32</f>
        <v>0</v>
      </c>
      <c r="BU10" s="257">
        <f t="shared" si="21"/>
        <v>0</v>
      </c>
      <c r="BV10" s="12">
        <v>0</v>
      </c>
      <c r="BW10" s="257">
        <f>BW21+BW32</f>
        <v>0</v>
      </c>
      <c r="BX10" s="257">
        <f t="shared" ref="BX10:BY10" si="22">BX21+BX32</f>
        <v>0</v>
      </c>
      <c r="BY10" s="257">
        <f t="shared" si="22"/>
        <v>0</v>
      </c>
      <c r="BZ10" s="12">
        <v>0</v>
      </c>
      <c r="CA10" s="257">
        <f>CA21+CA32</f>
        <v>0</v>
      </c>
      <c r="CB10" s="257">
        <f t="shared" ref="CB10:CC10" si="23">CB21+CB32</f>
        <v>0</v>
      </c>
      <c r="CC10" s="257">
        <f t="shared" si="23"/>
        <v>0</v>
      </c>
      <c r="CD10" s="12">
        <v>0</v>
      </c>
      <c r="CE10" s="257">
        <f>CE21+CE32</f>
        <v>37.071660000000001</v>
      </c>
      <c r="CF10" s="257">
        <f t="shared" ref="CF10:CG10" si="24">CF21+CF32</f>
        <v>51.904417449999997</v>
      </c>
      <c r="CG10" s="257">
        <f t="shared" si="24"/>
        <v>50.716884499999999</v>
      </c>
      <c r="CH10" s="85">
        <f t="shared" si="4"/>
        <v>0.97712077298345634</v>
      </c>
      <c r="CI10" s="257">
        <f>CI21+CI32</f>
        <v>0</v>
      </c>
      <c r="CJ10" s="257">
        <f t="shared" ref="CJ10:CK10" si="25">CJ21+CJ32</f>
        <v>0</v>
      </c>
      <c r="CK10" s="257">
        <f t="shared" si="25"/>
        <v>0</v>
      </c>
      <c r="CL10" s="12">
        <v>0</v>
      </c>
    </row>
    <row r="11" spans="2:90" x14ac:dyDescent="0.25">
      <c r="B11" s="8" t="s">
        <v>58</v>
      </c>
      <c r="C11" s="9">
        <v>438.77008000000001</v>
      </c>
      <c r="D11" s="6">
        <v>478.80205153000003</v>
      </c>
      <c r="E11" s="6">
        <v>447.72403692</v>
      </c>
      <c r="F11" s="85">
        <f t="shared" si="0"/>
        <v>0.93509214400671214</v>
      </c>
      <c r="G11" s="322">
        <f>G22+G33</f>
        <v>0.85000000000000009</v>
      </c>
      <c r="H11" s="257">
        <f t="shared" ref="H11:I11" si="26">H22+H33</f>
        <v>0.54985700000000004</v>
      </c>
      <c r="I11" s="257">
        <f t="shared" si="26"/>
        <v>0.18485693</v>
      </c>
      <c r="J11" s="85">
        <f>I11/H11</f>
        <v>0.3361909187297788</v>
      </c>
      <c r="K11" s="257">
        <f>K22+K33</f>
        <v>8.0070899999999998</v>
      </c>
      <c r="L11" s="257">
        <f t="shared" ref="L11:M11" si="27">L22+L33</f>
        <v>12.854156010000001</v>
      </c>
      <c r="M11" s="257">
        <f t="shared" si="27"/>
        <v>9.4912611499999997</v>
      </c>
      <c r="N11" s="85">
        <f>M11/L11</f>
        <v>0.73838073403000493</v>
      </c>
      <c r="O11" s="257">
        <f>O22+O33</f>
        <v>56.39913</v>
      </c>
      <c r="P11" s="257">
        <f t="shared" ref="P11:Q11" si="28">P22+P33</f>
        <v>59.39071663</v>
      </c>
      <c r="Q11" s="257">
        <f t="shared" si="28"/>
        <v>48.863077410000002</v>
      </c>
      <c r="R11" s="85">
        <f t="shared" si="1"/>
        <v>0.82273931318952676</v>
      </c>
      <c r="S11" s="257">
        <f>S22+S33</f>
        <v>2.3768899999999999</v>
      </c>
      <c r="T11" s="257">
        <f t="shared" ref="T11:U11" si="29">T22+T33</f>
        <v>2.4018299999999999</v>
      </c>
      <c r="U11" s="257">
        <f t="shared" si="29"/>
        <v>1.4356376</v>
      </c>
      <c r="V11" s="85">
        <f t="shared" si="2"/>
        <v>0.59772656682612846</v>
      </c>
      <c r="W11" s="257">
        <f>W22+W33</f>
        <v>0</v>
      </c>
      <c r="X11" s="257">
        <f t="shared" ref="X11:Y11" si="30">X22+X33</f>
        <v>0</v>
      </c>
      <c r="Y11" s="257">
        <f t="shared" si="30"/>
        <v>0</v>
      </c>
      <c r="Z11" s="12">
        <v>0</v>
      </c>
      <c r="AA11" s="257">
        <f>AA22+AA33</f>
        <v>0</v>
      </c>
      <c r="AB11" s="257">
        <f t="shared" ref="AB11:AC11" si="31">AB22+AB33</f>
        <v>0</v>
      </c>
      <c r="AC11" s="257">
        <f t="shared" si="31"/>
        <v>1.0785299999999999E-2</v>
      </c>
      <c r="AD11" s="12">
        <v>0</v>
      </c>
      <c r="AE11" s="257">
        <f>AE22+AE33</f>
        <v>0</v>
      </c>
      <c r="AF11" s="257">
        <f t="shared" ref="AF11:AG11" si="32">AF22+AF33</f>
        <v>0</v>
      </c>
      <c r="AG11" s="257">
        <f t="shared" si="32"/>
        <v>0</v>
      </c>
      <c r="AH11" s="12">
        <v>0</v>
      </c>
      <c r="AI11" s="257">
        <f>AI22+AI33</f>
        <v>0</v>
      </c>
      <c r="AJ11" s="257">
        <f t="shared" ref="AJ11:AK11" si="33">AJ22+AJ33</f>
        <v>0</v>
      </c>
      <c r="AK11" s="257">
        <f t="shared" si="33"/>
        <v>0</v>
      </c>
      <c r="AL11" s="12">
        <v>0</v>
      </c>
      <c r="AM11" s="257">
        <f>AM22+AM33</f>
        <v>0.40500000000000003</v>
      </c>
      <c r="AN11" s="257">
        <f t="shared" ref="AN11:AO11" si="34">AN22+AN33</f>
        <v>1.22605531</v>
      </c>
      <c r="AO11" s="257">
        <f t="shared" si="34"/>
        <v>0.28620910999999999</v>
      </c>
      <c r="AP11" s="85">
        <f>AO11/AN11</f>
        <v>0.23343898734878443</v>
      </c>
      <c r="AQ11" s="257">
        <f>AQ22+AQ33</f>
        <v>0</v>
      </c>
      <c r="AR11" s="257">
        <f t="shared" ref="AR11:AS11" si="35">AR22+AR33</f>
        <v>0</v>
      </c>
      <c r="AS11" s="257">
        <f t="shared" si="35"/>
        <v>0</v>
      </c>
      <c r="AT11" s="12">
        <v>0</v>
      </c>
      <c r="AU11" s="257">
        <f>AU22+AU33</f>
        <v>0</v>
      </c>
      <c r="AV11" s="257">
        <f t="shared" ref="AV11:AW11" si="36">AV22+AV33</f>
        <v>0</v>
      </c>
      <c r="AW11" s="257">
        <f t="shared" si="36"/>
        <v>0</v>
      </c>
      <c r="AX11" s="12">
        <v>0</v>
      </c>
      <c r="AY11" s="257">
        <f>AY22+AY33</f>
        <v>0</v>
      </c>
      <c r="AZ11" s="257">
        <f t="shared" ref="AZ11:BA11" si="37">AZ22+AZ33</f>
        <v>0</v>
      </c>
      <c r="BA11" s="257">
        <f t="shared" si="37"/>
        <v>0</v>
      </c>
      <c r="BB11" s="12">
        <v>0</v>
      </c>
      <c r="BC11" s="257">
        <f>BC22+BC33</f>
        <v>0</v>
      </c>
      <c r="BD11" s="257">
        <f t="shared" ref="BD11:BE11" si="38">BD22+BD33</f>
        <v>0</v>
      </c>
      <c r="BE11" s="257">
        <f t="shared" si="38"/>
        <v>0</v>
      </c>
      <c r="BF11" s="12">
        <v>0</v>
      </c>
      <c r="BG11" s="322">
        <f>BG22+BG33</f>
        <v>0</v>
      </c>
      <c r="BH11" s="257">
        <f t="shared" ref="BH11:BI11" si="39">BH22+BH33</f>
        <v>0</v>
      </c>
      <c r="BI11" s="257">
        <f t="shared" si="39"/>
        <v>0</v>
      </c>
      <c r="BJ11" s="12">
        <v>0</v>
      </c>
      <c r="BK11" s="257">
        <f>BK22+BK33</f>
        <v>0</v>
      </c>
      <c r="BL11" s="257">
        <f t="shared" ref="BL11:BM11" si="40">BL22+BL33</f>
        <v>0</v>
      </c>
      <c r="BM11" s="257">
        <f t="shared" si="40"/>
        <v>0</v>
      </c>
      <c r="BN11" s="12">
        <v>0</v>
      </c>
      <c r="BO11" s="257">
        <f>BO22+BO33</f>
        <v>331.20265000000001</v>
      </c>
      <c r="BP11" s="257">
        <f t="shared" ref="BP11:BQ11" si="41">BP22+BP33</f>
        <v>353.18524839000003</v>
      </c>
      <c r="BQ11" s="257">
        <f t="shared" si="41"/>
        <v>357.80208019000003</v>
      </c>
      <c r="BR11" s="85">
        <f t="shared" si="3"/>
        <v>1.0130719836715885</v>
      </c>
      <c r="BS11" s="257">
        <f>BS22+BS33</f>
        <v>0</v>
      </c>
      <c r="BT11" s="257">
        <f t="shared" ref="BT11:BU11" si="42">BT22+BT33</f>
        <v>0</v>
      </c>
      <c r="BU11" s="257">
        <f t="shared" si="42"/>
        <v>0</v>
      </c>
      <c r="BV11" s="12">
        <v>0</v>
      </c>
      <c r="BW11" s="257">
        <f>BW22+BW33</f>
        <v>0</v>
      </c>
      <c r="BX11" s="257">
        <f t="shared" ref="BX11:BY11" si="43">BX22+BX33</f>
        <v>0</v>
      </c>
      <c r="BY11" s="257">
        <f t="shared" si="43"/>
        <v>0</v>
      </c>
      <c r="BZ11" s="12">
        <v>0</v>
      </c>
      <c r="CA11" s="257">
        <f>CA22+CA33</f>
        <v>0</v>
      </c>
      <c r="CB11" s="257">
        <f t="shared" ref="CB11:CC11" si="44">CB22+CB33</f>
        <v>0.24781808</v>
      </c>
      <c r="CC11" s="257">
        <f t="shared" si="44"/>
        <v>0.11837063</v>
      </c>
      <c r="CD11" s="85">
        <f t="shared" ref="CD11" si="45">CC11/CB11</f>
        <v>0.47765130776576109</v>
      </c>
      <c r="CE11" s="257">
        <f>CE22+CE33</f>
        <v>39.529319999999998</v>
      </c>
      <c r="CF11" s="257">
        <f t="shared" ref="CF11:CG11" si="46">CF22+CF33</f>
        <v>48.946370109999997</v>
      </c>
      <c r="CG11" s="257">
        <f t="shared" si="46"/>
        <v>29.5317586</v>
      </c>
      <c r="CH11" s="85">
        <f t="shared" si="4"/>
        <v>0.60334930932838493</v>
      </c>
      <c r="CI11" s="257">
        <f>CI22+CI33</f>
        <v>0</v>
      </c>
      <c r="CJ11" s="257">
        <f t="shared" ref="CJ11:CK11" si="47">CJ22+CJ33</f>
        <v>0</v>
      </c>
      <c r="CK11" s="257">
        <f t="shared" si="47"/>
        <v>0</v>
      </c>
      <c r="CL11" s="12">
        <v>0</v>
      </c>
    </row>
    <row r="12" spans="2:90" x14ac:dyDescent="0.25">
      <c r="B12" s="8" t="s">
        <v>59</v>
      </c>
      <c r="C12" s="9">
        <v>3.5265399999999998</v>
      </c>
      <c r="D12" s="6">
        <v>2.7535907399999999</v>
      </c>
      <c r="E12" s="251">
        <v>2.3390462200000002</v>
      </c>
      <c r="F12" s="85">
        <f t="shared" si="0"/>
        <v>0.84945311081341024</v>
      </c>
      <c r="G12" s="322">
        <f>G23+G34</f>
        <v>0</v>
      </c>
      <c r="H12" s="257">
        <f t="shared" ref="H12:I12" si="48">H23+H34</f>
        <v>0</v>
      </c>
      <c r="I12" s="257">
        <f t="shared" si="48"/>
        <v>0</v>
      </c>
      <c r="J12" s="12">
        <v>0</v>
      </c>
      <c r="K12" s="257">
        <f>K23+K34</f>
        <v>0</v>
      </c>
      <c r="L12" s="257">
        <f t="shared" ref="L12:M12" si="49">L23+L34</f>
        <v>0</v>
      </c>
      <c r="M12" s="257">
        <f t="shared" si="49"/>
        <v>0</v>
      </c>
      <c r="N12" s="12">
        <v>0</v>
      </c>
      <c r="O12" s="257">
        <f>O23+O34</f>
        <v>0.31</v>
      </c>
      <c r="P12" s="257">
        <f t="shared" ref="P12:Q12" si="50">P23+P34</f>
        <v>0.31</v>
      </c>
      <c r="Q12" s="257">
        <f t="shared" si="50"/>
        <v>3.2935359999999997E-2</v>
      </c>
      <c r="R12" s="85">
        <f t="shared" si="1"/>
        <v>0.10624309677419354</v>
      </c>
      <c r="S12" s="257">
        <f>S23+S34</f>
        <v>0</v>
      </c>
      <c r="T12" s="257">
        <f t="shared" ref="T12:U12" si="51">T23+T34</f>
        <v>0</v>
      </c>
      <c r="U12" s="257">
        <f t="shared" si="51"/>
        <v>0</v>
      </c>
      <c r="V12" s="12">
        <v>0</v>
      </c>
      <c r="W12" s="257">
        <f>W23+W34</f>
        <v>0</v>
      </c>
      <c r="X12" s="257">
        <f t="shared" ref="X12:Y12" si="52">X23+X34</f>
        <v>0</v>
      </c>
      <c r="Y12" s="257">
        <f t="shared" si="52"/>
        <v>0</v>
      </c>
      <c r="Z12" s="12">
        <v>0</v>
      </c>
      <c r="AA12" s="257">
        <f>AA23+AA34</f>
        <v>0</v>
      </c>
      <c r="AB12" s="257">
        <f t="shared" ref="AB12:AC12" si="53">AB23+AB34</f>
        <v>0</v>
      </c>
      <c r="AC12" s="257">
        <f t="shared" si="53"/>
        <v>0</v>
      </c>
      <c r="AD12" s="12">
        <v>0</v>
      </c>
      <c r="AE12" s="257">
        <f>AE23+AE34</f>
        <v>0</v>
      </c>
      <c r="AF12" s="257">
        <f t="shared" ref="AF12:AG12" si="54">AF23+AF34</f>
        <v>0</v>
      </c>
      <c r="AG12" s="257">
        <f t="shared" si="54"/>
        <v>0</v>
      </c>
      <c r="AH12" s="12">
        <v>0</v>
      </c>
      <c r="AI12" s="257">
        <f>AI23+AI34</f>
        <v>0</v>
      </c>
      <c r="AJ12" s="257">
        <f t="shared" ref="AJ12:AK12" si="55">AJ23+AJ34</f>
        <v>0</v>
      </c>
      <c r="AK12" s="257">
        <f t="shared" si="55"/>
        <v>0</v>
      </c>
      <c r="AL12" s="12">
        <v>0</v>
      </c>
      <c r="AM12" s="257">
        <f>AM23+AM34</f>
        <v>0</v>
      </c>
      <c r="AN12" s="257">
        <f t="shared" ref="AN12:AO12" si="56">AN23+AN34</f>
        <v>0</v>
      </c>
      <c r="AO12" s="257">
        <f t="shared" si="56"/>
        <v>0</v>
      </c>
      <c r="AP12" s="12">
        <v>0</v>
      </c>
      <c r="AQ12" s="257">
        <f>AQ23+AQ34</f>
        <v>0</v>
      </c>
      <c r="AR12" s="257">
        <f t="shared" ref="AR12:AS12" si="57">AR23+AR34</f>
        <v>0</v>
      </c>
      <c r="AS12" s="257">
        <f t="shared" si="57"/>
        <v>0</v>
      </c>
      <c r="AT12" s="12">
        <v>0</v>
      </c>
      <c r="AU12" s="257">
        <f>AU23+AU34</f>
        <v>0</v>
      </c>
      <c r="AV12" s="257">
        <f t="shared" ref="AV12:AW12" si="58">AV23+AV34</f>
        <v>0</v>
      </c>
      <c r="AW12" s="257">
        <f t="shared" si="58"/>
        <v>0</v>
      </c>
      <c r="AX12" s="12">
        <v>0</v>
      </c>
      <c r="AY12" s="257">
        <f>AY23+AY34</f>
        <v>0</v>
      </c>
      <c r="AZ12" s="257">
        <f t="shared" ref="AZ12:BA12" si="59">AZ23+AZ34</f>
        <v>0</v>
      </c>
      <c r="BA12" s="257">
        <f t="shared" si="59"/>
        <v>0</v>
      </c>
      <c r="BB12" s="12">
        <v>0</v>
      </c>
      <c r="BC12" s="257">
        <f>BC23+BC34</f>
        <v>0</v>
      </c>
      <c r="BD12" s="257">
        <f t="shared" ref="BD12:BE12" si="60">BD23+BD34</f>
        <v>0</v>
      </c>
      <c r="BE12" s="257">
        <f t="shared" si="60"/>
        <v>0</v>
      </c>
      <c r="BF12" s="12">
        <v>0</v>
      </c>
      <c r="BG12" s="322">
        <f>BG23+BG34</f>
        <v>0</v>
      </c>
      <c r="BH12" s="257">
        <f t="shared" ref="BH12:BI12" si="61">BH23+BH34</f>
        <v>0</v>
      </c>
      <c r="BI12" s="257">
        <f t="shared" si="61"/>
        <v>0</v>
      </c>
      <c r="BJ12" s="12">
        <v>0</v>
      </c>
      <c r="BK12" s="257">
        <f>BK23+BK34</f>
        <v>0</v>
      </c>
      <c r="BL12" s="257">
        <f t="shared" ref="BL12:BM12" si="62">BL23+BL34</f>
        <v>0</v>
      </c>
      <c r="BM12" s="257">
        <f t="shared" si="62"/>
        <v>0</v>
      </c>
      <c r="BN12" s="12">
        <v>0</v>
      </c>
      <c r="BO12" s="257">
        <f>BO23+BO34</f>
        <v>3.2165400000000002</v>
      </c>
      <c r="BP12" s="257">
        <f t="shared" ref="BP12:BQ12" si="63">BP23+BP34</f>
        <v>2.1435907400000001</v>
      </c>
      <c r="BQ12" s="257">
        <f t="shared" si="63"/>
        <v>2.05558847</v>
      </c>
      <c r="BR12" s="85">
        <f t="shared" si="3"/>
        <v>0.95894632853284301</v>
      </c>
      <c r="BS12" s="257">
        <f>BS23+BS34</f>
        <v>0</v>
      </c>
      <c r="BT12" s="257">
        <f t="shared" ref="BT12:BU12" si="64">BT23+BT34</f>
        <v>0</v>
      </c>
      <c r="BU12" s="257">
        <f t="shared" si="64"/>
        <v>0</v>
      </c>
      <c r="BV12" s="12">
        <v>0</v>
      </c>
      <c r="BW12" s="257">
        <f>BW23+BW34</f>
        <v>0</v>
      </c>
      <c r="BX12" s="257">
        <f t="shared" ref="BX12:BY12" si="65">BX23+BX34</f>
        <v>0</v>
      </c>
      <c r="BY12" s="257">
        <f t="shared" si="65"/>
        <v>0</v>
      </c>
      <c r="BZ12" s="12">
        <v>0</v>
      </c>
      <c r="CA12" s="257">
        <f>CA23+CA34</f>
        <v>0</v>
      </c>
      <c r="CB12" s="257">
        <f t="shared" ref="CB12:CC12" si="66">CB23+CB34</f>
        <v>0</v>
      </c>
      <c r="CC12" s="257">
        <f t="shared" si="66"/>
        <v>0</v>
      </c>
      <c r="CD12" s="12">
        <v>0</v>
      </c>
      <c r="CE12" s="257">
        <f>CE23+CE34</f>
        <v>0</v>
      </c>
      <c r="CF12" s="257">
        <f t="shared" ref="CF12:CG12" si="67">CF23+CF34</f>
        <v>0.3</v>
      </c>
      <c r="CG12" s="257">
        <f t="shared" si="67"/>
        <v>0.25052238999999998</v>
      </c>
      <c r="CH12" s="85">
        <f t="shared" si="4"/>
        <v>0.83507463333333332</v>
      </c>
      <c r="CI12" s="257">
        <f>CI23+CI34</f>
        <v>0</v>
      </c>
      <c r="CJ12" s="257">
        <f t="shared" ref="CJ12:CK12" si="68">CJ23+CJ34</f>
        <v>0</v>
      </c>
      <c r="CK12" s="257">
        <f t="shared" si="68"/>
        <v>0</v>
      </c>
      <c r="CL12" s="12">
        <v>0</v>
      </c>
    </row>
    <row r="13" spans="2:90" x14ac:dyDescent="0.25">
      <c r="B13" s="8" t="s">
        <v>60</v>
      </c>
      <c r="C13" s="9">
        <v>655.96137595999994</v>
      </c>
      <c r="D13" s="6">
        <v>804.99723147999998</v>
      </c>
      <c r="E13" s="6">
        <v>767.29483894999976</v>
      </c>
      <c r="F13" s="85">
        <f t="shared" si="0"/>
        <v>0.95316456870207644</v>
      </c>
      <c r="G13" s="322">
        <f>G24+G35+G43</f>
        <v>8.9704977899999996</v>
      </c>
      <c r="H13" s="257">
        <f t="shared" ref="H13:I13" si="69">H24+H35+H43</f>
        <v>19.029316990000002</v>
      </c>
      <c r="I13" s="257">
        <f t="shared" si="69"/>
        <v>17.33030999</v>
      </c>
      <c r="J13" s="85">
        <f>I13/H13</f>
        <v>0.91071634358222953</v>
      </c>
      <c r="K13" s="257">
        <f>K24+K35+K43</f>
        <v>0.42409999999999998</v>
      </c>
      <c r="L13" s="257">
        <f t="shared" ref="L13:M13" si="70">L24+L35+L43</f>
        <v>0.42977008</v>
      </c>
      <c r="M13" s="257">
        <f t="shared" si="70"/>
        <v>0.37036696000000002</v>
      </c>
      <c r="N13" s="85">
        <f>M13/L13</f>
        <v>0.86177930301709238</v>
      </c>
      <c r="O13" s="257">
        <f>O24+O35+O43</f>
        <v>1.84978</v>
      </c>
      <c r="P13" s="257">
        <f t="shared" ref="P13:Q13" si="71">P24+P35+P43</f>
        <v>7.7527800000000004</v>
      </c>
      <c r="Q13" s="257">
        <f t="shared" si="71"/>
        <v>2.9328272799999997</v>
      </c>
      <c r="R13" s="85">
        <f t="shared" si="1"/>
        <v>0.37829362886603252</v>
      </c>
      <c r="S13" s="257">
        <f>S24+S35+S43</f>
        <v>0.18618999999999999</v>
      </c>
      <c r="T13" s="257">
        <f t="shared" ref="T13:U13" si="72">T24+T35+T43</f>
        <v>0.18618999999999999</v>
      </c>
      <c r="U13" s="257">
        <f t="shared" si="72"/>
        <v>7.2938749999999997E-2</v>
      </c>
      <c r="V13" s="85">
        <f t="shared" ref="V13:V14" si="73">U13/T13</f>
        <v>0.39174364896073904</v>
      </c>
      <c r="W13" s="257">
        <f>W24+W35+W43</f>
        <v>5.0000000000000001E-3</v>
      </c>
      <c r="X13" s="257">
        <f t="shared" ref="X13:Y13" si="74">X24+X35+X43</f>
        <v>5.0000000000000001E-3</v>
      </c>
      <c r="Y13" s="257">
        <f t="shared" si="74"/>
        <v>1.25E-3</v>
      </c>
      <c r="Z13" s="85">
        <f>Y13/X13</f>
        <v>0.25</v>
      </c>
      <c r="AA13" s="257">
        <f>AA24+AA35+AA43</f>
        <v>2.0789200000000001</v>
      </c>
      <c r="AB13" s="257">
        <f t="shared" ref="AB13:AC13" si="75">AB24+AB35+AB43</f>
        <v>2.0970844400000002</v>
      </c>
      <c r="AC13" s="257">
        <f t="shared" si="75"/>
        <v>2.0766979999999999</v>
      </c>
      <c r="AD13" s="85">
        <f>AC13/AB13</f>
        <v>0.99027867471087605</v>
      </c>
      <c r="AE13" s="257">
        <f>AE24+AE35+AE43</f>
        <v>64.429739999999995</v>
      </c>
      <c r="AF13" s="257">
        <f t="shared" ref="AF13:AG13" si="76">AF24+AF35+AF43</f>
        <v>54.260003429999998</v>
      </c>
      <c r="AG13" s="257">
        <f t="shared" si="76"/>
        <v>43.044972379999997</v>
      </c>
      <c r="AH13" s="85">
        <f>AG13/AF13</f>
        <v>0.79330942976315255</v>
      </c>
      <c r="AI13" s="257">
        <f>AI24+AI35+AI43</f>
        <v>0.64724000000000004</v>
      </c>
      <c r="AJ13" s="257">
        <f t="shared" ref="AJ13:AK13" si="77">AJ24+AJ35+AJ43</f>
        <v>1.8367821600000001</v>
      </c>
      <c r="AK13" s="257">
        <f t="shared" si="77"/>
        <v>0.215</v>
      </c>
      <c r="AL13" s="85">
        <f>AK13/AJ13</f>
        <v>0.11705253060602461</v>
      </c>
      <c r="AM13" s="257">
        <f>AM24+AM35+AM43</f>
        <v>177.91526999999999</v>
      </c>
      <c r="AN13" s="257">
        <f t="shared" ref="AN13:AO13" si="78">AN24+AN35+AN43</f>
        <v>20.137352440000001</v>
      </c>
      <c r="AO13" s="257">
        <f t="shared" si="78"/>
        <v>16.38065683</v>
      </c>
      <c r="AP13" s="85">
        <f>AO13/AN13</f>
        <v>0.81344639911362637</v>
      </c>
      <c r="AQ13" s="257">
        <f>AQ24+AQ35+AQ43</f>
        <v>1.115464</v>
      </c>
      <c r="AR13" s="257">
        <f t="shared" ref="AR13:AS13" si="79">AR24+AR35+AR43</f>
        <v>1.065464</v>
      </c>
      <c r="AS13" s="257">
        <f t="shared" si="79"/>
        <v>0.87189857999999998</v>
      </c>
      <c r="AT13" s="85">
        <f>AS13/AR13</f>
        <v>0.81832758309994524</v>
      </c>
      <c r="AU13" s="257">
        <f>AU24+AU35+AU43</f>
        <v>25.59079152</v>
      </c>
      <c r="AV13" s="257">
        <f t="shared" ref="AV13:AW13" si="80">AV24+AV35+AV43</f>
        <v>80.471717069999997</v>
      </c>
      <c r="AW13" s="257">
        <f t="shared" si="80"/>
        <v>80.337598459999995</v>
      </c>
      <c r="AX13" s="85">
        <f>AW13/AV13</f>
        <v>0.99833334474666002</v>
      </c>
      <c r="AY13" s="257">
        <f>AY24+AY35+AY43</f>
        <v>0.66</v>
      </c>
      <c r="AZ13" s="257">
        <f t="shared" ref="AZ13:BA13" si="81">AZ24+AZ35+AZ43</f>
        <v>2.56</v>
      </c>
      <c r="BA13" s="257">
        <f t="shared" si="81"/>
        <v>1.27682366</v>
      </c>
      <c r="BB13" s="85">
        <f>BA13/AZ13</f>
        <v>0.49875924218750001</v>
      </c>
      <c r="BC13" s="257">
        <f>BC24+BC35+BC43</f>
        <v>0</v>
      </c>
      <c r="BD13" s="257">
        <f t="shared" ref="BD13:BE13" si="82">BD24+BD35+BD43</f>
        <v>0</v>
      </c>
      <c r="BE13" s="257">
        <f t="shared" si="82"/>
        <v>0</v>
      </c>
      <c r="BF13" s="12">
        <v>0</v>
      </c>
      <c r="BG13" s="322">
        <f>BG24+BG35+BG43</f>
        <v>0.45</v>
      </c>
      <c r="BH13" s="257">
        <f t="shared" ref="BH13:BI13" si="83">BH24+BH35+BH43</f>
        <v>0.45</v>
      </c>
      <c r="BI13" s="257">
        <f t="shared" si="83"/>
        <v>0</v>
      </c>
      <c r="BJ13" s="85">
        <f>BI13/BH13</f>
        <v>0</v>
      </c>
      <c r="BK13" s="257">
        <f>BK24+BK35+BK43</f>
        <v>0.5948</v>
      </c>
      <c r="BL13" s="257">
        <f t="shared" ref="BL13:BM13" si="84">BL24+BL35+BL43</f>
        <v>0.78979999999999995</v>
      </c>
      <c r="BM13" s="257">
        <f t="shared" si="84"/>
        <v>0.3318644</v>
      </c>
      <c r="BN13" s="85">
        <f>BM13/BL13</f>
        <v>0.42018789566978987</v>
      </c>
      <c r="BO13" s="257">
        <f>BO24+BO35+BO43</f>
        <v>359.87074265000001</v>
      </c>
      <c r="BP13" s="257">
        <f t="shared" ref="BP13:BQ13" si="85">BP24+BP35+BP43</f>
        <v>590.54442775999996</v>
      </c>
      <c r="BQ13" s="257">
        <f t="shared" si="85"/>
        <v>581.2559273899999</v>
      </c>
      <c r="BR13" s="85">
        <f t="shared" si="3"/>
        <v>0.98427129283865678</v>
      </c>
      <c r="BS13" s="257">
        <f>BS24+BS35+BS43</f>
        <v>2.2000000000000002</v>
      </c>
      <c r="BT13" s="257">
        <f t="shared" ref="BT13:BU13" si="86">BT24+BT35+BT43</f>
        <v>15.65462559</v>
      </c>
      <c r="BU13" s="257">
        <f t="shared" si="86"/>
        <v>14.421770390000001</v>
      </c>
      <c r="BV13" s="85">
        <f>BU13/BT13</f>
        <v>0.92124658664544912</v>
      </c>
      <c r="BW13" s="257">
        <f>BW24+BW35+BW43</f>
        <v>0.70799999999999996</v>
      </c>
      <c r="BX13" s="257">
        <f t="shared" ref="BX13:BY13" si="87">BX24+BX35+BX43</f>
        <v>0.93300000000000005</v>
      </c>
      <c r="BY13" s="257">
        <f t="shared" si="87"/>
        <v>0.93300000000000005</v>
      </c>
      <c r="BZ13" s="85">
        <f>BY13/BX13</f>
        <v>1</v>
      </c>
      <c r="CA13" s="257">
        <f>CA24+CA35+CA43</f>
        <v>0</v>
      </c>
      <c r="CB13" s="257">
        <f t="shared" ref="CB13:CC13" si="88">CB24+CB35+CB43</f>
        <v>0</v>
      </c>
      <c r="CC13" s="257">
        <f t="shared" si="88"/>
        <v>0</v>
      </c>
      <c r="CD13" s="12">
        <v>0</v>
      </c>
      <c r="CE13" s="257">
        <f>CE24+CE35+CE43</f>
        <v>8.2648399999999995</v>
      </c>
      <c r="CF13" s="257">
        <f t="shared" ref="CF13:CG13" si="89">CF24+CF35+CF43</f>
        <v>6.7939175199999999</v>
      </c>
      <c r="CG13" s="257">
        <f t="shared" si="89"/>
        <v>5.4409358799999996</v>
      </c>
      <c r="CH13" s="85">
        <f t="shared" si="4"/>
        <v>0.80085397916340906</v>
      </c>
      <c r="CI13" s="257">
        <f>CI24+CI35+CI43</f>
        <v>0</v>
      </c>
      <c r="CJ13" s="257">
        <f t="shared" ref="CJ13:CK13" si="90">CJ24+CJ35+CJ43</f>
        <v>0</v>
      </c>
      <c r="CK13" s="257">
        <f t="shared" si="90"/>
        <v>0</v>
      </c>
      <c r="CL13" s="12">
        <v>0</v>
      </c>
    </row>
    <row r="14" spans="2:90" x14ac:dyDescent="0.25">
      <c r="B14" s="8" t="s">
        <v>61</v>
      </c>
      <c r="C14" s="9">
        <v>1378.8124809599999</v>
      </c>
      <c r="D14" s="6">
        <v>1918.62900543</v>
      </c>
      <c r="E14" s="6">
        <v>1201.6424635000001</v>
      </c>
      <c r="F14" s="85">
        <f t="shared" si="0"/>
        <v>0.62630266721663053</v>
      </c>
      <c r="G14" s="322">
        <f>G25+G36</f>
        <v>1.3596600000000001</v>
      </c>
      <c r="H14" s="257">
        <f>H25+H36</f>
        <v>1.35536491</v>
      </c>
      <c r="I14" s="257">
        <f>I25+I36</f>
        <v>1.3553649000000001</v>
      </c>
      <c r="J14" s="85">
        <f>I14/H14</f>
        <v>0.99999999262191319</v>
      </c>
      <c r="K14" s="257">
        <f>K25+K36</f>
        <v>2.9176299999999999</v>
      </c>
      <c r="L14" s="257">
        <f>L25+L36</f>
        <v>2.9171540999999999</v>
      </c>
      <c r="M14" s="257">
        <f>M25+M36</f>
        <v>1.9509074200000001</v>
      </c>
      <c r="N14" s="85">
        <f>M14/L14</f>
        <v>0.668770779027409</v>
      </c>
      <c r="O14" s="257">
        <f>O25+O36</f>
        <v>354.35833095999999</v>
      </c>
      <c r="P14" s="257">
        <f>P25+P36</f>
        <v>440.26156272000003</v>
      </c>
      <c r="Q14" s="257">
        <f>Q25+Q36</f>
        <v>351.92910538000001</v>
      </c>
      <c r="R14" s="85">
        <f t="shared" si="1"/>
        <v>0.79936368554577142</v>
      </c>
      <c r="S14" s="257">
        <f>S25+S36</f>
        <v>13.80376</v>
      </c>
      <c r="T14" s="257">
        <f>T25+T36</f>
        <v>20.816635130000002</v>
      </c>
      <c r="U14" s="257">
        <f>U25+U36</f>
        <v>12.550348639999999</v>
      </c>
      <c r="V14" s="85">
        <f t="shared" si="73"/>
        <v>0.60289996733972628</v>
      </c>
      <c r="W14" s="257">
        <f>W25+W36</f>
        <v>0</v>
      </c>
      <c r="X14" s="257">
        <f>X25+X36</f>
        <v>0</v>
      </c>
      <c r="Y14" s="257">
        <f>Y25+Y36</f>
        <v>0</v>
      </c>
      <c r="Z14" s="12">
        <v>0</v>
      </c>
      <c r="AA14" s="257">
        <f>AA25+AA36</f>
        <v>34.849179999999997</v>
      </c>
      <c r="AB14" s="257">
        <f>AB25+AB36</f>
        <v>44.037819140000003</v>
      </c>
      <c r="AC14" s="257">
        <f>AC25+AC36</f>
        <v>21.997603810000001</v>
      </c>
      <c r="AD14" s="85">
        <f>AC14/AB14</f>
        <v>0.49951619402558817</v>
      </c>
      <c r="AE14" s="257">
        <f>AE25+AE36</f>
        <v>0</v>
      </c>
      <c r="AF14" s="257">
        <f>AF25+AF36</f>
        <v>0</v>
      </c>
      <c r="AG14" s="257">
        <f>AG25+AG36</f>
        <v>0</v>
      </c>
      <c r="AH14" s="12">
        <v>0</v>
      </c>
      <c r="AI14" s="257">
        <f>AI25+AI36</f>
        <v>0</v>
      </c>
      <c r="AJ14" s="257">
        <f>AJ25+AJ36</f>
        <v>0</v>
      </c>
      <c r="AK14" s="257">
        <f>AK25+AK36</f>
        <v>0</v>
      </c>
      <c r="AL14" s="12">
        <v>0</v>
      </c>
      <c r="AM14" s="257">
        <f>AM25+AM36</f>
        <v>2</v>
      </c>
      <c r="AN14" s="257">
        <f>AN25+AN36</f>
        <v>0.24975747000000001</v>
      </c>
      <c r="AO14" s="257">
        <f>AO25+AO36</f>
        <v>9.2245679999999997E-2</v>
      </c>
      <c r="AP14" s="85">
        <f>AO14/AN14</f>
        <v>0.36934102511528483</v>
      </c>
      <c r="AQ14" s="257">
        <f>AQ25+AQ36</f>
        <v>0</v>
      </c>
      <c r="AR14" s="257">
        <f>AR25+AR36</f>
        <v>0</v>
      </c>
      <c r="AS14" s="257">
        <f>AS25+AS36</f>
        <v>1.9659019600000001</v>
      </c>
      <c r="AT14" s="12">
        <v>0</v>
      </c>
      <c r="AU14" s="257">
        <f>AU25+AU36</f>
        <v>1.3</v>
      </c>
      <c r="AV14" s="257">
        <f>AV25+AV36</f>
        <v>1.3</v>
      </c>
      <c r="AW14" s="257">
        <f>AW25+AW36</f>
        <v>1.3408537</v>
      </c>
      <c r="AX14" s="85">
        <f>AW14/AV14</f>
        <v>1.0314259230769232</v>
      </c>
      <c r="AY14" s="257">
        <f>AY25+AY36</f>
        <v>0</v>
      </c>
      <c r="AZ14" s="257">
        <f>AZ25+AZ36</f>
        <v>0</v>
      </c>
      <c r="BA14" s="257">
        <f>BA25+BA36</f>
        <v>0</v>
      </c>
      <c r="BB14" s="12">
        <v>0</v>
      </c>
      <c r="BC14" s="257">
        <f>BC25+BC36</f>
        <v>0</v>
      </c>
      <c r="BD14" s="257">
        <f>BD25+BD36</f>
        <v>0</v>
      </c>
      <c r="BE14" s="257">
        <f>BE25+BE36</f>
        <v>0</v>
      </c>
      <c r="BF14" s="12">
        <v>0</v>
      </c>
      <c r="BG14" s="322">
        <f>BG25+BG36</f>
        <v>0</v>
      </c>
      <c r="BH14" s="257">
        <f>BH25+BH36</f>
        <v>0</v>
      </c>
      <c r="BI14" s="257">
        <f>BI25+BI36</f>
        <v>0</v>
      </c>
      <c r="BJ14" s="12">
        <v>0</v>
      </c>
      <c r="BK14" s="257">
        <f>BK25+BK36</f>
        <v>0</v>
      </c>
      <c r="BL14" s="257">
        <f>BL25+BL36</f>
        <v>0</v>
      </c>
      <c r="BM14" s="257">
        <f>BM25+BM36</f>
        <v>0</v>
      </c>
      <c r="BN14" s="12">
        <v>0</v>
      </c>
      <c r="BO14" s="257">
        <f>BO25+BO36</f>
        <v>558.46622000000002</v>
      </c>
      <c r="BP14" s="257">
        <f>BP25+BP36</f>
        <v>893.75956628999995</v>
      </c>
      <c r="BQ14" s="257">
        <f>BQ25+BQ36</f>
        <v>503.80071112000002</v>
      </c>
      <c r="BR14" s="85">
        <f t="shared" si="3"/>
        <v>0.56368706990323925</v>
      </c>
      <c r="BS14" s="257">
        <f>BS25+BS36</f>
        <v>0</v>
      </c>
      <c r="BT14" s="257">
        <f>BT25+BT36</f>
        <v>0</v>
      </c>
      <c r="BU14" s="257">
        <f>BU25+BU36</f>
        <v>0</v>
      </c>
      <c r="BV14" s="12">
        <v>0</v>
      </c>
      <c r="BW14" s="257">
        <f>BW25+BW36</f>
        <v>0</v>
      </c>
      <c r="BX14" s="257">
        <f>BX25+BX36</f>
        <v>0</v>
      </c>
      <c r="BY14" s="257">
        <f>BY25+BY36</f>
        <v>0</v>
      </c>
      <c r="BZ14" s="12">
        <v>0</v>
      </c>
      <c r="CA14" s="257">
        <f>CA25+CA36</f>
        <v>7</v>
      </c>
      <c r="CB14" s="257">
        <f>CB25+CB36</f>
        <v>7.7978926299999998</v>
      </c>
      <c r="CC14" s="257">
        <f>CC25+CC36</f>
        <v>0.79789262999999999</v>
      </c>
      <c r="CD14" s="85">
        <f>CC14/CB14</f>
        <v>0.10232157171930693</v>
      </c>
      <c r="CE14" s="257">
        <f>CE25+CE36</f>
        <v>402.7577</v>
      </c>
      <c r="CF14" s="257">
        <f>CF25+CF36</f>
        <v>506.13325304</v>
      </c>
      <c r="CG14" s="257">
        <f>CG25+CG36</f>
        <v>303.86152826</v>
      </c>
      <c r="CH14" s="85">
        <f t="shared" si="4"/>
        <v>0.60035875223552171</v>
      </c>
      <c r="CI14" s="257">
        <f>CI25+CI36</f>
        <v>0</v>
      </c>
      <c r="CJ14" s="257">
        <f>CJ25+CJ36</f>
        <v>0</v>
      </c>
      <c r="CK14" s="257">
        <f>CK25+CK36</f>
        <v>0</v>
      </c>
      <c r="CL14" s="12">
        <v>0</v>
      </c>
    </row>
    <row r="15" spans="2:90" x14ac:dyDescent="0.25">
      <c r="B15" s="8" t="s">
        <v>62</v>
      </c>
      <c r="C15" s="9">
        <v>8899.4853999999996</v>
      </c>
      <c r="D15" s="6">
        <v>4701.1357182399997</v>
      </c>
      <c r="E15" s="6">
        <v>3802.2244636800001</v>
      </c>
      <c r="F15" s="85">
        <f t="shared" si="0"/>
        <v>0.80878849102945449</v>
      </c>
      <c r="G15" s="322">
        <f>G26+G37+G44</f>
        <v>0</v>
      </c>
      <c r="H15" s="257">
        <f t="shared" ref="H15:I15" si="91">H26+H37+H44</f>
        <v>0</v>
      </c>
      <c r="I15" s="257">
        <f t="shared" si="91"/>
        <v>0</v>
      </c>
      <c r="J15" s="12">
        <v>0</v>
      </c>
      <c r="K15" s="257">
        <f>K26+K37+K44</f>
        <v>0</v>
      </c>
      <c r="L15" s="257">
        <f t="shared" ref="L15:M15" si="92">L26+L37+L44</f>
        <v>0</v>
      </c>
      <c r="M15" s="257">
        <f t="shared" si="92"/>
        <v>0</v>
      </c>
      <c r="N15" s="12">
        <v>0</v>
      </c>
      <c r="O15" s="257">
        <f>O26+O37+O44</f>
        <v>0</v>
      </c>
      <c r="P15" s="257">
        <f t="shared" ref="P15:Q15" si="93">P26+P37+P44</f>
        <v>0</v>
      </c>
      <c r="Q15" s="257">
        <f t="shared" si="93"/>
        <v>0</v>
      </c>
      <c r="R15" s="12">
        <v>0</v>
      </c>
      <c r="S15" s="257">
        <f>S26+S37+S44</f>
        <v>0</v>
      </c>
      <c r="T15" s="257">
        <f t="shared" ref="T15:U15" si="94">T26+T37+T44</f>
        <v>0</v>
      </c>
      <c r="U15" s="257">
        <f t="shared" si="94"/>
        <v>0</v>
      </c>
      <c r="V15" s="12">
        <v>0</v>
      </c>
      <c r="W15" s="257">
        <f>W26+W37+W44</f>
        <v>0</v>
      </c>
      <c r="X15" s="257">
        <f t="shared" ref="X15:Y15" si="95">X26+X37+X44</f>
        <v>0</v>
      </c>
      <c r="Y15" s="257">
        <f t="shared" si="95"/>
        <v>0</v>
      </c>
      <c r="Z15" s="12">
        <v>0</v>
      </c>
      <c r="AA15" s="257">
        <f>AA26+AA37+AA44</f>
        <v>0</v>
      </c>
      <c r="AB15" s="257">
        <f t="shared" ref="AB15:AC15" si="96">AB26+AB37+AB44</f>
        <v>0</v>
      </c>
      <c r="AC15" s="257">
        <f t="shared" si="96"/>
        <v>0</v>
      </c>
      <c r="AD15" s="12">
        <v>0</v>
      </c>
      <c r="AE15" s="257">
        <f>AE26+AE37+AE44</f>
        <v>8.4499999999999993</v>
      </c>
      <c r="AF15" s="257">
        <f t="shared" ref="AF15:AG15" si="97">AF26+AF37+AF44</f>
        <v>12.817700029999999</v>
      </c>
      <c r="AG15" s="257">
        <f t="shared" si="97"/>
        <v>3.7747367700000001</v>
      </c>
      <c r="AH15" s="85">
        <f>AG15/AF15</f>
        <v>0.29449407937189809</v>
      </c>
      <c r="AI15" s="257">
        <f>AI26+AI37+AI44</f>
        <v>0</v>
      </c>
      <c r="AJ15" s="257">
        <f t="shared" ref="AJ15:AK15" si="98">AJ26+AJ37+AJ44</f>
        <v>0</v>
      </c>
      <c r="AK15" s="257">
        <f t="shared" si="98"/>
        <v>0</v>
      </c>
      <c r="AL15" s="12">
        <v>0</v>
      </c>
      <c r="AM15" s="257">
        <f>AM26+AM37+AM44</f>
        <v>2567.9399999999996</v>
      </c>
      <c r="AN15" s="257">
        <f t="shared" ref="AN15:AO15" si="99">AN26+AN37+AN44</f>
        <v>1555.5303565699999</v>
      </c>
      <c r="AO15" s="257">
        <f t="shared" si="99"/>
        <v>1430.59984188</v>
      </c>
      <c r="AP15" s="85">
        <f>AO15/AN15</f>
        <v>0.91968622523993926</v>
      </c>
      <c r="AQ15" s="257">
        <f>AQ26+AQ37+AQ44</f>
        <v>16.57141</v>
      </c>
      <c r="AR15" s="257">
        <f t="shared" ref="AR15:AS15" si="100">AR26+AR37+AR44</f>
        <v>78.738834249999996</v>
      </c>
      <c r="AS15" s="257">
        <f t="shared" si="100"/>
        <v>57.302108840000002</v>
      </c>
      <c r="AT15" s="85">
        <f>AS15/AR15</f>
        <v>0.72774901210834231</v>
      </c>
      <c r="AU15" s="257">
        <f>AU26+AU37+AU44</f>
        <v>21.971589999999999</v>
      </c>
      <c r="AV15" s="257">
        <f t="shared" ref="AV15:AW15" si="101">AV26+AV37+AV44</f>
        <v>18.293086290000002</v>
      </c>
      <c r="AW15" s="257">
        <f t="shared" si="101"/>
        <v>18.089563349999999</v>
      </c>
      <c r="AX15" s="85">
        <f>AW15/AV15</f>
        <v>0.98887432460692759</v>
      </c>
      <c r="AY15" s="257">
        <f>AY26+AY37+AY44</f>
        <v>3.766</v>
      </c>
      <c r="AZ15" s="257">
        <f t="shared" ref="AZ15:BA15" si="102">AZ26+AZ37+AZ44</f>
        <v>8.4659999999999993</v>
      </c>
      <c r="BA15" s="257">
        <f t="shared" si="102"/>
        <v>7.8796735299999998</v>
      </c>
      <c r="BB15" s="85">
        <f>BA15/AZ15</f>
        <v>0.9307433888495158</v>
      </c>
      <c r="BC15" s="257">
        <f>BC26+BC37+BC44</f>
        <v>6.5000000000000002E-2</v>
      </c>
      <c r="BD15" s="257">
        <f t="shared" ref="BD15:BE15" si="103">BD26+BD37+BD44</f>
        <v>0.05</v>
      </c>
      <c r="BE15" s="257">
        <f t="shared" si="103"/>
        <v>0.05</v>
      </c>
      <c r="BF15" s="85">
        <f>BE15/BD15</f>
        <v>1</v>
      </c>
      <c r="BG15" s="322">
        <f>BG26+BG37+BG44</f>
        <v>0.60979000000000005</v>
      </c>
      <c r="BH15" s="257">
        <f t="shared" ref="BH15:BI15" si="104">BH26+BH37+BH44</f>
        <v>1.4716089999999999</v>
      </c>
      <c r="BI15" s="257">
        <f t="shared" si="104"/>
        <v>1.464564</v>
      </c>
      <c r="BJ15" s="85">
        <f>BI15/BH15</f>
        <v>0.99521272294474961</v>
      </c>
      <c r="BK15" s="257">
        <f>BK26+BK37+BK44</f>
        <v>5.4944600000000001</v>
      </c>
      <c r="BL15" s="257">
        <f t="shared" ref="BL15:BM15" si="105">BL26+BL37+BL44</f>
        <v>4.0469315000000003</v>
      </c>
      <c r="BM15" s="257">
        <f t="shared" si="105"/>
        <v>3.9978536999999998</v>
      </c>
      <c r="BN15" s="85">
        <f>BM15/BL15</f>
        <v>0.98787283649352586</v>
      </c>
      <c r="BO15" s="257">
        <f>BO26+BO37+BO44</f>
        <v>3013.5171500000001</v>
      </c>
      <c r="BP15" s="257">
        <f t="shared" ref="BP15:BQ15" si="106">BP26+BP37+BP44</f>
        <v>2368.7142736599999</v>
      </c>
      <c r="BQ15" s="257">
        <f t="shared" si="106"/>
        <v>1929.17238165</v>
      </c>
      <c r="BR15" s="85">
        <f t="shared" si="3"/>
        <v>0.81443861891757618</v>
      </c>
      <c r="BS15" s="257">
        <f>BS26+BS37+BS44</f>
        <v>0</v>
      </c>
      <c r="BT15" s="257">
        <f t="shared" ref="BT15:BU15" si="107">BT26+BT37+BT44</f>
        <v>1.50932311</v>
      </c>
      <c r="BU15" s="257">
        <f t="shared" si="107"/>
        <v>1.50932311</v>
      </c>
      <c r="BV15" s="85">
        <f>BU15/BT15</f>
        <v>1</v>
      </c>
      <c r="BW15" s="257">
        <f>BW26+BW37+BW44</f>
        <v>0</v>
      </c>
      <c r="BX15" s="257">
        <f t="shared" ref="BX15:BY15" si="108">BX26+BX37+BX44</f>
        <v>0</v>
      </c>
      <c r="BY15" s="257">
        <f t="shared" si="108"/>
        <v>0</v>
      </c>
      <c r="BZ15" s="12">
        <v>0</v>
      </c>
      <c r="CA15" s="257">
        <f>CA26+CA37+CA44</f>
        <v>90</v>
      </c>
      <c r="CB15" s="257">
        <f t="shared" ref="CB15:CC15" si="109">CB26+CB37+CB44</f>
        <v>54.025748440000001</v>
      </c>
      <c r="CC15" s="257">
        <f t="shared" si="109"/>
        <v>0</v>
      </c>
      <c r="CD15" s="85">
        <f>CC15/CB15</f>
        <v>0</v>
      </c>
      <c r="CE15" s="257">
        <f>CE26+CE37+CE44</f>
        <v>3111.1</v>
      </c>
      <c r="CF15" s="257">
        <f t="shared" ref="CF15:CG15" si="110">CF26+CF37+CF44</f>
        <v>587.29646538999998</v>
      </c>
      <c r="CG15" s="257">
        <f t="shared" si="110"/>
        <v>348.38441684999998</v>
      </c>
      <c r="CH15" s="85">
        <f t="shared" si="4"/>
        <v>0.5932002615044718</v>
      </c>
      <c r="CI15" s="257">
        <f>CI26+CI37+CI44</f>
        <v>60</v>
      </c>
      <c r="CJ15" s="257">
        <f t="shared" ref="CJ15:CK15" si="111">CJ26+CJ37+CJ44</f>
        <v>10.17539</v>
      </c>
      <c r="CK15" s="257">
        <f t="shared" si="111"/>
        <v>0</v>
      </c>
      <c r="CL15" s="85">
        <f>CK15/CJ15</f>
        <v>0</v>
      </c>
    </row>
    <row r="16" spans="2:90" x14ac:dyDescent="0.25">
      <c r="B16" s="187" t="s">
        <v>63</v>
      </c>
      <c r="C16" s="176">
        <v>12191.07485692</v>
      </c>
      <c r="D16" s="177">
        <v>8782.6378593400004</v>
      </c>
      <c r="E16" s="177">
        <v>7082.6702935400008</v>
      </c>
      <c r="F16" s="178">
        <f t="shared" si="0"/>
        <v>0.80643997930620026</v>
      </c>
      <c r="G16" s="327">
        <f>SUM(G10:G15)</f>
        <v>11.180157789999999</v>
      </c>
      <c r="H16" s="326">
        <f>SUM(H10:H15)</f>
        <v>20.9345389</v>
      </c>
      <c r="I16" s="326">
        <f>SUM(I10:I15)</f>
        <v>18.87053182</v>
      </c>
      <c r="J16" s="178">
        <f>I16/H16</f>
        <v>0.90140661373726272</v>
      </c>
      <c r="K16" s="325">
        <f>SUM(K10:K15)</f>
        <v>18.738329999999998</v>
      </c>
      <c r="L16" s="326">
        <f>SUM(L10:L15)</f>
        <v>24.797722370000002</v>
      </c>
      <c r="M16" s="326">
        <f>SUM(M10:M15)</f>
        <v>19.711854429999999</v>
      </c>
      <c r="N16" s="178">
        <f>M16/L16</f>
        <v>0.79490584400796305</v>
      </c>
      <c r="O16" s="325">
        <f>SUM(O10:O15)</f>
        <v>496.99867096000003</v>
      </c>
      <c r="P16" s="326">
        <f>SUM(P10:P15)</f>
        <v>597.87732812000002</v>
      </c>
      <c r="Q16" s="326">
        <f>SUM(Q10:Q15)</f>
        <v>492.41178073000003</v>
      </c>
      <c r="R16" s="178">
        <f t="shared" ref="R16:R17" si="112">Q16/P16</f>
        <v>0.82360002222925577</v>
      </c>
      <c r="S16" s="325">
        <f>SUM(S10:S15)</f>
        <v>21.328040000000001</v>
      </c>
      <c r="T16" s="326">
        <f>SUM(T10:T15)</f>
        <v>28.673126979999999</v>
      </c>
      <c r="U16" s="326">
        <f>SUM(U10:U15)</f>
        <v>19.281171949999997</v>
      </c>
      <c r="V16" s="178">
        <f>U16/T16</f>
        <v>0.67244747890416512</v>
      </c>
      <c r="W16" s="325">
        <f>SUM(W10:W15)</f>
        <v>5.0000000000000001E-3</v>
      </c>
      <c r="X16" s="326">
        <f>SUM(X10:X15)</f>
        <v>5.0000000000000001E-3</v>
      </c>
      <c r="Y16" s="326">
        <f>SUM(Y10:Y15)</f>
        <v>1.25E-3</v>
      </c>
      <c r="Z16" s="178">
        <f>Y16/X16</f>
        <v>0.25</v>
      </c>
      <c r="AA16" s="325">
        <f>SUM(AA10:AA15)</f>
        <v>36.928100000000001</v>
      </c>
      <c r="AB16" s="326">
        <f>SUM(AB10:AB15)</f>
        <v>46.134903580000007</v>
      </c>
      <c r="AC16" s="326">
        <f>SUM(AC10:AC15)</f>
        <v>24.08508711</v>
      </c>
      <c r="AD16" s="178">
        <f>AC16/AB16</f>
        <v>0.52205781829012321</v>
      </c>
      <c r="AE16" s="325">
        <f>SUM(AE10:AE15)</f>
        <v>72.879739999999998</v>
      </c>
      <c r="AF16" s="326">
        <f>SUM(AF10:AF15)</f>
        <v>67.077703459999995</v>
      </c>
      <c r="AG16" s="326">
        <f>SUM(AG10:AG15)</f>
        <v>46.819709149999994</v>
      </c>
      <c r="AH16" s="178">
        <f>AG16/AF16</f>
        <v>0.69799213054334341</v>
      </c>
      <c r="AI16" s="325">
        <f>SUM(AI10:AI15)</f>
        <v>0.64724000000000004</v>
      </c>
      <c r="AJ16" s="326">
        <f>SUM(AJ10:AJ15)</f>
        <v>1.8367821600000001</v>
      </c>
      <c r="AK16" s="326">
        <f>SUM(AK10:AK15)</f>
        <v>0.215</v>
      </c>
      <c r="AL16" s="178">
        <f>AK16/AJ16</f>
        <v>0.11705253060602461</v>
      </c>
      <c r="AM16" s="325">
        <f>SUM(AM10:AM15)</f>
        <v>2748.2602699999998</v>
      </c>
      <c r="AN16" s="326">
        <f>SUM(AN10:AN15)</f>
        <v>1577.1435217899998</v>
      </c>
      <c r="AO16" s="326">
        <f>SUM(AO10:AO15)</f>
        <v>1447.3589535000001</v>
      </c>
      <c r="AP16" s="178">
        <f>AO16/AN16</f>
        <v>0.91770909464048078</v>
      </c>
      <c r="AQ16" s="325">
        <f>SUM(AQ10:AQ15)</f>
        <v>17.686874</v>
      </c>
      <c r="AR16" s="326">
        <f>SUM(AR10:AR15)</f>
        <v>79.804298250000002</v>
      </c>
      <c r="AS16" s="326">
        <f>SUM(AS10:AS15)</f>
        <v>60.139909380000006</v>
      </c>
      <c r="AT16" s="178">
        <f>AS16/AR16</f>
        <v>0.75359235904314215</v>
      </c>
      <c r="AU16" s="325">
        <f>SUM(AU10:AU15)</f>
        <v>48.86238152</v>
      </c>
      <c r="AV16" s="326">
        <f>SUM(AV10:AV15)</f>
        <v>100.06480336</v>
      </c>
      <c r="AW16" s="326">
        <f>SUM(AW10:AW15)</f>
        <v>99.768015509999998</v>
      </c>
      <c r="AX16" s="178">
        <f>AW16/AV16</f>
        <v>0.99703404353944258</v>
      </c>
      <c r="AY16" s="325">
        <f>SUM(AY10:AY15)</f>
        <v>4.4260000000000002</v>
      </c>
      <c r="AZ16" s="326">
        <f>SUM(AZ10:AZ15)</f>
        <v>11.026</v>
      </c>
      <c r="BA16" s="326">
        <f>SUM(BA10:BA15)</f>
        <v>9.1564971899999996</v>
      </c>
      <c r="BB16" s="178">
        <f>BA16/AZ16</f>
        <v>0.83044596317794306</v>
      </c>
      <c r="BC16" s="325">
        <f>SUM(BC10:BC15)</f>
        <v>6.5000000000000002E-2</v>
      </c>
      <c r="BD16" s="326">
        <f>SUM(BD10:BD15)</f>
        <v>0.05</v>
      </c>
      <c r="BE16" s="326">
        <f>SUM(BE10:BE15)</f>
        <v>0.05</v>
      </c>
      <c r="BF16" s="178">
        <f>BE16/BD16</f>
        <v>1</v>
      </c>
      <c r="BG16" s="327">
        <f>SUM(BG10:BG15)</f>
        <v>1.05979</v>
      </c>
      <c r="BH16" s="326">
        <f>SUM(BH10:BH15)</f>
        <v>1.9216089999999999</v>
      </c>
      <c r="BI16" s="326">
        <f>SUM(BI10:BI15)</f>
        <v>1.464564</v>
      </c>
      <c r="BJ16" s="178">
        <f>BI16/BH16</f>
        <v>0.76215504819138546</v>
      </c>
      <c r="BK16" s="325">
        <f>SUM(BK10:BK15)</f>
        <v>6.0892600000000003</v>
      </c>
      <c r="BL16" s="326">
        <f>SUM(BL10:BL15)</f>
        <v>4.8367315</v>
      </c>
      <c r="BM16" s="326">
        <f>SUM(BM10:BM15)</f>
        <v>4.3297181</v>
      </c>
      <c r="BN16" s="178">
        <f>BM16/BL16</f>
        <v>0.8951743755054421</v>
      </c>
      <c r="BO16" s="325">
        <f>SUM(BO10:BO15)</f>
        <v>4947.2884826500003</v>
      </c>
      <c r="BP16" s="326">
        <f>SUM(BP10:BP15)</f>
        <v>4928.7355685099992</v>
      </c>
      <c r="BQ16" s="326">
        <f>SUM(BQ10:BQ15)</f>
        <v>4083.03984743</v>
      </c>
      <c r="BR16" s="178">
        <f t="shared" si="3"/>
        <v>0.82841527825448735</v>
      </c>
      <c r="BS16" s="325">
        <f>SUM(BS10:BS15)</f>
        <v>2.2000000000000002</v>
      </c>
      <c r="BT16" s="326">
        <f>SUM(BT10:BT15)</f>
        <v>17.163948699999999</v>
      </c>
      <c r="BU16" s="326">
        <f>SUM(BU10:BU15)</f>
        <v>15.931093500000001</v>
      </c>
      <c r="BV16" s="178">
        <f>BU16/BT16</f>
        <v>0.92817181980973895</v>
      </c>
      <c r="BW16" s="325">
        <f>SUM(BW10:BW15)</f>
        <v>0.70799999999999996</v>
      </c>
      <c r="BX16" s="326">
        <f>SUM(BX10:BX15)</f>
        <v>0.93300000000000005</v>
      </c>
      <c r="BY16" s="326">
        <f>SUM(BY10:BY15)</f>
        <v>0.93300000000000005</v>
      </c>
      <c r="BZ16" s="178">
        <f>BY16/BX16</f>
        <v>1</v>
      </c>
      <c r="CA16" s="325">
        <f>SUM(CA10:CA15)</f>
        <v>97</v>
      </c>
      <c r="CB16" s="326">
        <f>SUM(CB10:CB15)</f>
        <v>62.071459150000003</v>
      </c>
      <c r="CC16" s="326">
        <f>SUM(CC10:CC15)</f>
        <v>0.91626326000000002</v>
      </c>
      <c r="CD16" s="178">
        <f>CC16/CB16</f>
        <v>1.4761426145723207E-2</v>
      </c>
      <c r="CE16" s="325">
        <f>SUM(CE10:CE15)</f>
        <v>3598.72352</v>
      </c>
      <c r="CF16" s="326">
        <f>SUM(CF10:CF15)</f>
        <v>1201.3744235099998</v>
      </c>
      <c r="CG16" s="326">
        <f>SUM(CG10:CG15)</f>
        <v>738.18604647999996</v>
      </c>
      <c r="CH16" s="178">
        <f t="shared" si="4"/>
        <v>0.61445127516804965</v>
      </c>
      <c r="CI16" s="325">
        <f>SUM(CI10:CI15)</f>
        <v>60</v>
      </c>
      <c r="CJ16" s="326">
        <f>SUM(CJ10:CJ15)</f>
        <v>10.17539</v>
      </c>
      <c r="CK16" s="326">
        <f>SUM(CK10:CK15)</f>
        <v>0</v>
      </c>
      <c r="CL16" s="178">
        <f>CK16/CJ16</f>
        <v>0</v>
      </c>
    </row>
    <row r="17" spans="2:90" x14ac:dyDescent="0.25">
      <c r="B17" s="8" t="s">
        <v>64</v>
      </c>
      <c r="C17" s="9">
        <v>7464.2523799999999</v>
      </c>
      <c r="D17" s="6">
        <v>12536.40264113</v>
      </c>
      <c r="E17" s="6">
        <v>9307.8369820900007</v>
      </c>
      <c r="F17" s="85">
        <f t="shared" si="0"/>
        <v>0.74246474435596266</v>
      </c>
      <c r="G17" s="322">
        <f>G28+G39</f>
        <v>0</v>
      </c>
      <c r="H17" s="257">
        <f t="shared" ref="H17:I17" si="113">H28+H39</f>
        <v>0</v>
      </c>
      <c r="I17" s="257">
        <f t="shared" si="113"/>
        <v>0</v>
      </c>
      <c r="J17" s="12">
        <v>0</v>
      </c>
      <c r="K17" s="257">
        <f>K28+K39</f>
        <v>2.205E-2</v>
      </c>
      <c r="L17" s="257">
        <f t="shared" ref="L17:M17" si="114">L28+L39</f>
        <v>2.205E-2</v>
      </c>
      <c r="M17" s="257">
        <f t="shared" si="114"/>
        <v>2.36842E-3</v>
      </c>
      <c r="N17" s="85">
        <f>M17/L17</f>
        <v>0.10741133786848073</v>
      </c>
      <c r="O17" s="257">
        <f>O28+O39</f>
        <v>0.25</v>
      </c>
      <c r="P17" s="257">
        <f t="shared" ref="P17:Q17" si="115">P28+P39</f>
        <v>0.25</v>
      </c>
      <c r="Q17" s="257">
        <f t="shared" si="115"/>
        <v>0.11816211</v>
      </c>
      <c r="R17" s="85">
        <f t="shared" si="112"/>
        <v>0.47264844</v>
      </c>
      <c r="S17" s="257">
        <f>S28+S39</f>
        <v>3.5740000000000001E-2</v>
      </c>
      <c r="T17" s="257">
        <f t="shared" ref="T17:U17" si="116">T28+T39</f>
        <v>3.5740000000000001E-2</v>
      </c>
      <c r="U17" s="257">
        <f t="shared" si="116"/>
        <v>0</v>
      </c>
      <c r="V17" s="85">
        <f>U17/T17</f>
        <v>0</v>
      </c>
      <c r="W17" s="257">
        <f>W28+W39</f>
        <v>0</v>
      </c>
      <c r="X17" s="257">
        <f t="shared" ref="X17:Y17" si="117">X28+X39</f>
        <v>0</v>
      </c>
      <c r="Y17" s="257">
        <f t="shared" si="117"/>
        <v>0</v>
      </c>
      <c r="Z17" s="12">
        <v>0</v>
      </c>
      <c r="AA17" s="257">
        <f>AA28+AA39</f>
        <v>0</v>
      </c>
      <c r="AB17" s="257">
        <f t="shared" ref="AB17:AC17" si="118">AB28+AB39</f>
        <v>0</v>
      </c>
      <c r="AC17" s="257">
        <f t="shared" si="118"/>
        <v>0</v>
      </c>
      <c r="AD17" s="12">
        <v>0</v>
      </c>
      <c r="AE17" s="257">
        <f>AE28+AE39</f>
        <v>0</v>
      </c>
      <c r="AF17" s="257">
        <f t="shared" ref="AF17:AG17" si="119">AF28+AF39</f>
        <v>0</v>
      </c>
      <c r="AG17" s="257">
        <f t="shared" si="119"/>
        <v>0</v>
      </c>
      <c r="AH17" s="12">
        <v>0</v>
      </c>
      <c r="AI17" s="257">
        <f>AI28+AI39</f>
        <v>0</v>
      </c>
      <c r="AJ17" s="257">
        <f t="shared" ref="AJ17:AK17" si="120">AJ28+AJ39</f>
        <v>0</v>
      </c>
      <c r="AK17" s="257">
        <f t="shared" si="120"/>
        <v>0</v>
      </c>
      <c r="AL17" s="12">
        <v>0</v>
      </c>
      <c r="AM17" s="257">
        <f>AM28+AM39</f>
        <v>3411.6501400000002</v>
      </c>
      <c r="AN17" s="257">
        <f t="shared" ref="AN17:AO17" si="121">AN28+AN39</f>
        <v>7472.4828475000004</v>
      </c>
      <c r="AO17" s="257">
        <f t="shared" si="121"/>
        <v>6544.7492436599996</v>
      </c>
      <c r="AP17" s="85">
        <f>AO17/AN17</f>
        <v>0.87584667335163113</v>
      </c>
      <c r="AQ17" s="257">
        <f>AQ28+AQ39</f>
        <v>15</v>
      </c>
      <c r="AR17" s="257">
        <f t="shared" ref="AR17:AS17" si="122">AR28+AR39</f>
        <v>15</v>
      </c>
      <c r="AS17" s="257">
        <f t="shared" si="122"/>
        <v>15</v>
      </c>
      <c r="AT17" s="85">
        <f>AS17/AR17</f>
        <v>1</v>
      </c>
      <c r="AU17" s="257">
        <f>AU28+AU39</f>
        <v>22</v>
      </c>
      <c r="AV17" s="257">
        <f t="shared" ref="AV17:AW17" si="123">AV28+AV39</f>
        <v>0</v>
      </c>
      <c r="AW17" s="257">
        <f t="shared" si="123"/>
        <v>0</v>
      </c>
      <c r="AX17" s="12">
        <v>0</v>
      </c>
      <c r="AY17" s="257">
        <f>AY28+AY39</f>
        <v>11</v>
      </c>
      <c r="AZ17" s="257">
        <f t="shared" ref="AZ17:BA17" si="124">AZ28+AZ39</f>
        <v>6</v>
      </c>
      <c r="BA17" s="257">
        <f t="shared" si="124"/>
        <v>0</v>
      </c>
      <c r="BB17" s="85">
        <f>BA17/AZ17</f>
        <v>0</v>
      </c>
      <c r="BC17" s="257">
        <f>BC28+BC39</f>
        <v>0</v>
      </c>
      <c r="BD17" s="257">
        <f t="shared" ref="BD17:BE17" si="125">BD28+BD39</f>
        <v>0</v>
      </c>
      <c r="BE17" s="257">
        <f t="shared" si="125"/>
        <v>0</v>
      </c>
      <c r="BF17" s="12">
        <v>0</v>
      </c>
      <c r="BG17" s="322">
        <f>BG28+BG39</f>
        <v>0</v>
      </c>
      <c r="BH17" s="257">
        <f t="shared" ref="BH17:BI17" si="126">BH28+BH39</f>
        <v>0</v>
      </c>
      <c r="BI17" s="257">
        <f t="shared" si="126"/>
        <v>0</v>
      </c>
      <c r="BJ17" s="12">
        <v>0</v>
      </c>
      <c r="BK17" s="257">
        <f>BK28+BK39</f>
        <v>0</v>
      </c>
      <c r="BL17" s="257">
        <f t="shared" ref="BL17:BM17" si="127">BL28+BL39</f>
        <v>0</v>
      </c>
      <c r="BM17" s="257">
        <f t="shared" si="127"/>
        <v>0</v>
      </c>
      <c r="BN17" s="12">
        <v>0</v>
      </c>
      <c r="BO17" s="257">
        <f>BO28+BO39</f>
        <v>3026.4568300000001</v>
      </c>
      <c r="BP17" s="257">
        <f t="shared" ref="BP17:BQ17" si="128">BP28+BP39</f>
        <v>2753.93420049</v>
      </c>
      <c r="BQ17" s="257">
        <f t="shared" si="128"/>
        <v>529.69457023999996</v>
      </c>
      <c r="BR17" s="85">
        <f t="shared" si="3"/>
        <v>0.19234104073574193</v>
      </c>
      <c r="BS17" s="257">
        <f>BS28+BS39</f>
        <v>0</v>
      </c>
      <c r="BT17" s="257">
        <f t="shared" ref="BT17:BU17" si="129">BT28+BT39</f>
        <v>0</v>
      </c>
      <c r="BU17" s="257">
        <f t="shared" si="129"/>
        <v>0</v>
      </c>
      <c r="BV17" s="12">
        <v>0</v>
      </c>
      <c r="BW17" s="257">
        <f>BW28+BW39</f>
        <v>0</v>
      </c>
      <c r="BX17" s="257">
        <f t="shared" ref="BX17:BY17" si="130">BX28+BX39</f>
        <v>0</v>
      </c>
      <c r="BY17" s="257">
        <f t="shared" si="130"/>
        <v>0</v>
      </c>
      <c r="BZ17" s="12">
        <v>0</v>
      </c>
      <c r="CA17" s="257">
        <f>CA28+CA39</f>
        <v>0</v>
      </c>
      <c r="CB17" s="257">
        <f t="shared" ref="CB17:CC17" si="131">CB28+CB39</f>
        <v>0</v>
      </c>
      <c r="CC17" s="257">
        <f t="shared" si="131"/>
        <v>0</v>
      </c>
      <c r="CD17" s="12">
        <v>0</v>
      </c>
      <c r="CE17" s="257">
        <f>CE28+CE39</f>
        <v>977.83762000000002</v>
      </c>
      <c r="CF17" s="257">
        <f t="shared" ref="CF17:CG17" si="132">CF28+CF39</f>
        <v>2288.6778031399999</v>
      </c>
      <c r="CG17" s="257">
        <f t="shared" si="132"/>
        <v>2218.2726376599999</v>
      </c>
      <c r="CH17" s="85">
        <f t="shared" si="4"/>
        <v>0.96923762471790209</v>
      </c>
      <c r="CI17" s="257">
        <f>CI28+CI39</f>
        <v>0</v>
      </c>
      <c r="CJ17" s="257">
        <f t="shared" ref="CJ17:CK17" si="133">CJ28+CJ39</f>
        <v>0</v>
      </c>
      <c r="CK17" s="257">
        <f t="shared" si="133"/>
        <v>0</v>
      </c>
      <c r="CL17" s="12">
        <v>0</v>
      </c>
    </row>
    <row r="18" spans="2:90" x14ac:dyDescent="0.25">
      <c r="B18" s="8" t="s">
        <v>65</v>
      </c>
      <c r="C18" s="9">
        <v>0</v>
      </c>
      <c r="D18" s="6">
        <v>0</v>
      </c>
      <c r="E18" s="6">
        <v>0</v>
      </c>
      <c r="F18" s="12">
        <v>0</v>
      </c>
      <c r="G18" s="322">
        <f>G29+G40</f>
        <v>0</v>
      </c>
      <c r="H18" s="257">
        <f t="shared" ref="H18:I18" si="134">H29+H40</f>
        <v>0</v>
      </c>
      <c r="I18" s="257">
        <f t="shared" si="134"/>
        <v>0</v>
      </c>
      <c r="J18" s="12">
        <v>0</v>
      </c>
      <c r="K18" s="257">
        <f>K29+K40</f>
        <v>0</v>
      </c>
      <c r="L18" s="257">
        <f t="shared" ref="L18:M18" si="135">L29+L40</f>
        <v>0</v>
      </c>
      <c r="M18" s="257">
        <f t="shared" si="135"/>
        <v>0</v>
      </c>
      <c r="N18" s="12">
        <v>0</v>
      </c>
      <c r="O18" s="257">
        <f>O29+O40</f>
        <v>0</v>
      </c>
      <c r="P18" s="257">
        <f t="shared" ref="P18:Q18" si="136">P29+P40</f>
        <v>0</v>
      </c>
      <c r="Q18" s="257">
        <f t="shared" si="136"/>
        <v>0</v>
      </c>
      <c r="R18" s="12">
        <v>0</v>
      </c>
      <c r="S18" s="257">
        <f>S29+S40</f>
        <v>0</v>
      </c>
      <c r="T18" s="257">
        <f t="shared" ref="T18:U18" si="137">T29+T40</f>
        <v>0</v>
      </c>
      <c r="U18" s="257">
        <f t="shared" si="137"/>
        <v>0</v>
      </c>
      <c r="V18" s="12">
        <v>0</v>
      </c>
      <c r="W18" s="257">
        <f>W29+W40</f>
        <v>0</v>
      </c>
      <c r="X18" s="257">
        <f t="shared" ref="X18:Y18" si="138">X29+X40</f>
        <v>0</v>
      </c>
      <c r="Y18" s="257">
        <f t="shared" si="138"/>
        <v>0</v>
      </c>
      <c r="Z18" s="12">
        <v>0</v>
      </c>
      <c r="AA18" s="257">
        <f>AA29+AA40</f>
        <v>0</v>
      </c>
      <c r="AB18" s="257">
        <f t="shared" ref="AB18:AC18" si="139">AB29+AB40</f>
        <v>0</v>
      </c>
      <c r="AC18" s="257">
        <f t="shared" si="139"/>
        <v>0</v>
      </c>
      <c r="AD18" s="12">
        <v>0</v>
      </c>
      <c r="AE18" s="257">
        <f>AE29+AE40</f>
        <v>0</v>
      </c>
      <c r="AF18" s="257">
        <f t="shared" ref="AF18:AG18" si="140">AF29+AF40</f>
        <v>0</v>
      </c>
      <c r="AG18" s="257">
        <f t="shared" si="140"/>
        <v>0</v>
      </c>
      <c r="AH18" s="12">
        <v>0</v>
      </c>
      <c r="AI18" s="257">
        <f>AI29+AI40</f>
        <v>0</v>
      </c>
      <c r="AJ18" s="257">
        <f t="shared" ref="AJ18:AK18" si="141">AJ29+AJ40</f>
        <v>0</v>
      </c>
      <c r="AK18" s="257">
        <f t="shared" si="141"/>
        <v>0</v>
      </c>
      <c r="AL18" s="12">
        <v>0</v>
      </c>
      <c r="AM18" s="257">
        <f>AM29+AM40</f>
        <v>0</v>
      </c>
      <c r="AN18" s="257">
        <f t="shared" ref="AN18:AO18" si="142">AN29+AN40</f>
        <v>0</v>
      </c>
      <c r="AO18" s="257">
        <f t="shared" si="142"/>
        <v>0</v>
      </c>
      <c r="AP18" s="12">
        <v>0</v>
      </c>
      <c r="AQ18" s="257">
        <f>AQ29+AQ40</f>
        <v>0</v>
      </c>
      <c r="AR18" s="257">
        <f t="shared" ref="AR18:AS18" si="143">AR29+AR40</f>
        <v>0</v>
      </c>
      <c r="AS18" s="257">
        <f t="shared" si="143"/>
        <v>0</v>
      </c>
      <c r="AT18" s="12">
        <v>0</v>
      </c>
      <c r="AU18" s="257">
        <f>AU29+AU40</f>
        <v>0</v>
      </c>
      <c r="AV18" s="257">
        <f t="shared" ref="AV18:AW18" si="144">AV29+AV40</f>
        <v>0</v>
      </c>
      <c r="AW18" s="257">
        <f t="shared" si="144"/>
        <v>0</v>
      </c>
      <c r="AX18" s="12">
        <v>0</v>
      </c>
      <c r="AY18" s="257">
        <f>AY29+AY40</f>
        <v>0</v>
      </c>
      <c r="AZ18" s="257">
        <f t="shared" ref="AZ18:BA18" si="145">AZ29+AZ40</f>
        <v>0</v>
      </c>
      <c r="BA18" s="257">
        <f t="shared" si="145"/>
        <v>0</v>
      </c>
      <c r="BB18" s="12">
        <v>0</v>
      </c>
      <c r="BC18" s="257">
        <f>BC29+BC40</f>
        <v>0</v>
      </c>
      <c r="BD18" s="257">
        <f t="shared" ref="BD18:BE18" si="146">BD29+BD40</f>
        <v>0</v>
      </c>
      <c r="BE18" s="257">
        <f t="shared" si="146"/>
        <v>0</v>
      </c>
      <c r="BF18" s="12">
        <v>0</v>
      </c>
      <c r="BG18" s="322">
        <f>BG29+BG40</f>
        <v>0</v>
      </c>
      <c r="BH18" s="257">
        <f t="shared" ref="BH18:BI18" si="147">BH29+BH40</f>
        <v>0</v>
      </c>
      <c r="BI18" s="257">
        <f t="shared" si="147"/>
        <v>0</v>
      </c>
      <c r="BJ18" s="12">
        <v>0</v>
      </c>
      <c r="BK18" s="257">
        <f>BK29+BK40</f>
        <v>0</v>
      </c>
      <c r="BL18" s="257">
        <f t="shared" ref="BL18:BM18" si="148">BL29+BL40</f>
        <v>0</v>
      </c>
      <c r="BM18" s="257">
        <f t="shared" si="148"/>
        <v>0</v>
      </c>
      <c r="BN18" s="12">
        <v>0</v>
      </c>
      <c r="BO18" s="257">
        <f>BO29+BO40</f>
        <v>0</v>
      </c>
      <c r="BP18" s="257">
        <f t="shared" ref="BP18:BQ18" si="149">BP29+BP40</f>
        <v>0</v>
      </c>
      <c r="BQ18" s="257">
        <f t="shared" si="149"/>
        <v>0</v>
      </c>
      <c r="BR18" s="12">
        <v>0</v>
      </c>
      <c r="BS18" s="257">
        <f>BS29+BS40</f>
        <v>0</v>
      </c>
      <c r="BT18" s="257">
        <f t="shared" ref="BT18:BU18" si="150">BT29+BT40</f>
        <v>0</v>
      </c>
      <c r="BU18" s="257">
        <f t="shared" si="150"/>
        <v>0</v>
      </c>
      <c r="BV18" s="12">
        <v>0</v>
      </c>
      <c r="BW18" s="257">
        <f>BW29+BW40</f>
        <v>0</v>
      </c>
      <c r="BX18" s="257">
        <f t="shared" ref="BX18:BY18" si="151">BX29+BX40</f>
        <v>0</v>
      </c>
      <c r="BY18" s="257">
        <f t="shared" si="151"/>
        <v>0</v>
      </c>
      <c r="BZ18" s="12">
        <v>0</v>
      </c>
      <c r="CA18" s="257">
        <f>CA29+CA40</f>
        <v>0</v>
      </c>
      <c r="CB18" s="257">
        <f t="shared" ref="CB18:CC18" si="152">CB29+CB40</f>
        <v>0</v>
      </c>
      <c r="CC18" s="257">
        <f t="shared" si="152"/>
        <v>0</v>
      </c>
      <c r="CD18" s="12">
        <v>0</v>
      </c>
      <c r="CE18" s="257">
        <f>CE29+CE40</f>
        <v>0</v>
      </c>
      <c r="CF18" s="257">
        <f t="shared" ref="CF18:CG18" si="153">CF29+CF40</f>
        <v>0</v>
      </c>
      <c r="CG18" s="257">
        <f t="shared" si="153"/>
        <v>0</v>
      </c>
      <c r="CH18" s="12">
        <v>0</v>
      </c>
      <c r="CI18" s="257">
        <f>CI29+CI40</f>
        <v>0</v>
      </c>
      <c r="CJ18" s="257">
        <f t="shared" ref="CJ18:CK18" si="154">CJ29+CJ40</f>
        <v>0</v>
      </c>
      <c r="CK18" s="257">
        <f t="shared" si="154"/>
        <v>0</v>
      </c>
      <c r="CL18" s="12">
        <v>0</v>
      </c>
    </row>
    <row r="19" spans="2:90" x14ac:dyDescent="0.25">
      <c r="B19" s="328" t="s">
        <v>66</v>
      </c>
      <c r="C19" s="176">
        <v>7464.2523799999999</v>
      </c>
      <c r="D19" s="177">
        <v>12536.40264113</v>
      </c>
      <c r="E19" s="177">
        <v>9307.8369820900007</v>
      </c>
      <c r="F19" s="178">
        <f t="shared" ref="F19:F28" si="155">E19/D19</f>
        <v>0.74246474435596266</v>
      </c>
      <c r="G19" s="332">
        <f>SUM(G17:G18)</f>
        <v>0</v>
      </c>
      <c r="H19" s="329">
        <f t="shared" ref="H19:J19" si="156">SUM(H17:H18)</f>
        <v>0</v>
      </c>
      <c r="I19" s="329">
        <f t="shared" si="156"/>
        <v>0</v>
      </c>
      <c r="J19" s="331">
        <f t="shared" si="156"/>
        <v>0</v>
      </c>
      <c r="K19" s="329">
        <f>SUM(K17:K18)</f>
        <v>2.205E-2</v>
      </c>
      <c r="L19" s="329">
        <f t="shared" ref="L19" si="157">SUM(L17:L18)</f>
        <v>2.205E-2</v>
      </c>
      <c r="M19" s="329">
        <f t="shared" ref="M19" si="158">SUM(M17:M18)</f>
        <v>2.36842E-3</v>
      </c>
      <c r="N19" s="178">
        <f>M19/L19</f>
        <v>0.10741133786848073</v>
      </c>
      <c r="O19" s="329">
        <f>SUM(O17:O18)</f>
        <v>0.25</v>
      </c>
      <c r="P19" s="329">
        <f t="shared" ref="P19" si="159">SUM(P17:P18)</f>
        <v>0.25</v>
      </c>
      <c r="Q19" s="329">
        <f t="shared" ref="Q19" si="160">SUM(Q17:Q18)</f>
        <v>0.11816211</v>
      </c>
      <c r="R19" s="178">
        <f t="shared" ref="R19:R25" si="161">Q19/P19</f>
        <v>0.47264844</v>
      </c>
      <c r="S19" s="329">
        <f>SUM(S17:S18)</f>
        <v>3.5740000000000001E-2</v>
      </c>
      <c r="T19" s="329">
        <f t="shared" ref="T19" si="162">SUM(T17:T18)</f>
        <v>3.5740000000000001E-2</v>
      </c>
      <c r="U19" s="329">
        <f t="shared" ref="U19" si="163">SUM(U17:U18)</f>
        <v>0</v>
      </c>
      <c r="V19" s="178">
        <f t="shared" ref="V19:V22" si="164">U19/T19</f>
        <v>0</v>
      </c>
      <c r="W19" s="329">
        <f>SUM(W17:W18)</f>
        <v>0</v>
      </c>
      <c r="X19" s="329">
        <f t="shared" ref="X19" si="165">SUM(X17:X18)</f>
        <v>0</v>
      </c>
      <c r="Y19" s="329">
        <f t="shared" ref="Y19" si="166">SUM(Y17:Y18)</f>
        <v>0</v>
      </c>
      <c r="Z19" s="331">
        <v>0</v>
      </c>
      <c r="AA19" s="329">
        <f>SUM(AA17:AA18)</f>
        <v>0</v>
      </c>
      <c r="AB19" s="329">
        <f t="shared" ref="AB19" si="167">SUM(AB17:AB18)</f>
        <v>0</v>
      </c>
      <c r="AC19" s="329">
        <f t="shared" ref="AC19" si="168">SUM(AC17:AC18)</f>
        <v>0</v>
      </c>
      <c r="AD19" s="331">
        <v>0</v>
      </c>
      <c r="AE19" s="329">
        <f>SUM(AE17:AE18)</f>
        <v>0</v>
      </c>
      <c r="AF19" s="329">
        <f t="shared" ref="AF19" si="169">SUM(AF17:AF18)</f>
        <v>0</v>
      </c>
      <c r="AG19" s="329">
        <f t="shared" ref="AG19" si="170">SUM(AG17:AG18)</f>
        <v>0</v>
      </c>
      <c r="AH19" s="331">
        <v>0</v>
      </c>
      <c r="AI19" s="329">
        <f>SUM(AI17:AI18)</f>
        <v>0</v>
      </c>
      <c r="AJ19" s="329">
        <f t="shared" ref="AJ19" si="171">SUM(AJ17:AJ18)</f>
        <v>0</v>
      </c>
      <c r="AK19" s="329">
        <f t="shared" ref="AK19" si="172">SUM(AK17:AK18)</f>
        <v>0</v>
      </c>
      <c r="AL19" s="331">
        <v>0</v>
      </c>
      <c r="AM19" s="329">
        <f>SUM(AM17:AM18)</f>
        <v>3411.6501400000002</v>
      </c>
      <c r="AN19" s="329">
        <f t="shared" ref="AN19" si="173">SUM(AN17:AN18)</f>
        <v>7472.4828475000004</v>
      </c>
      <c r="AO19" s="329">
        <f t="shared" ref="AO19" si="174">SUM(AO17:AO18)</f>
        <v>6544.7492436599996</v>
      </c>
      <c r="AP19" s="178">
        <f>AO19/AN19</f>
        <v>0.87584667335163113</v>
      </c>
      <c r="AQ19" s="329">
        <f>SUM(AQ17:AQ18)</f>
        <v>15</v>
      </c>
      <c r="AR19" s="329">
        <f t="shared" ref="AR19" si="175">SUM(AR17:AR18)</f>
        <v>15</v>
      </c>
      <c r="AS19" s="329">
        <f t="shared" ref="AS19" si="176">SUM(AS17:AS18)</f>
        <v>15</v>
      </c>
      <c r="AT19" s="178">
        <f>AS19/AR19</f>
        <v>1</v>
      </c>
      <c r="AU19" s="329">
        <f>SUM(AU17:AU18)</f>
        <v>22</v>
      </c>
      <c r="AV19" s="329">
        <f t="shared" ref="AV19" si="177">SUM(AV17:AV18)</f>
        <v>0</v>
      </c>
      <c r="AW19" s="329">
        <f t="shared" ref="AW19" si="178">SUM(AW17:AW18)</f>
        <v>0</v>
      </c>
      <c r="AX19" s="341">
        <v>0</v>
      </c>
      <c r="AY19" s="329">
        <f>SUM(AY17:AY18)</f>
        <v>11</v>
      </c>
      <c r="AZ19" s="329">
        <f t="shared" ref="AZ19" si="179">SUM(AZ17:AZ18)</f>
        <v>6</v>
      </c>
      <c r="BA19" s="329">
        <f t="shared" ref="BA19" si="180">SUM(BA17:BA18)</f>
        <v>0</v>
      </c>
      <c r="BB19" s="178">
        <f>BA19/AZ19</f>
        <v>0</v>
      </c>
      <c r="BC19" s="329">
        <f>SUM(BC17:BC18)</f>
        <v>0</v>
      </c>
      <c r="BD19" s="329">
        <f t="shared" ref="BD19" si="181">SUM(BD17:BD18)</f>
        <v>0</v>
      </c>
      <c r="BE19" s="329">
        <f t="shared" ref="BE19" si="182">SUM(BE17:BE18)</f>
        <v>0</v>
      </c>
      <c r="BF19" s="331">
        <v>0</v>
      </c>
      <c r="BG19" s="332">
        <f>SUM(BG17:BG18)</f>
        <v>0</v>
      </c>
      <c r="BH19" s="329">
        <f t="shared" ref="BH19" si="183">SUM(BH17:BH18)</f>
        <v>0</v>
      </c>
      <c r="BI19" s="329">
        <f t="shared" ref="BI19" si="184">SUM(BI17:BI18)</f>
        <v>0</v>
      </c>
      <c r="BJ19" s="331">
        <v>0</v>
      </c>
      <c r="BK19" s="329">
        <f>SUM(BK17:BK18)</f>
        <v>0</v>
      </c>
      <c r="BL19" s="329">
        <f t="shared" ref="BL19" si="185">SUM(BL17:BL18)</f>
        <v>0</v>
      </c>
      <c r="BM19" s="329">
        <f t="shared" ref="BM19" si="186">SUM(BM17:BM18)</f>
        <v>0</v>
      </c>
      <c r="BN19" s="331">
        <v>0</v>
      </c>
      <c r="BO19" s="329">
        <f>SUM(BO17:BO18)</f>
        <v>3026.4568300000001</v>
      </c>
      <c r="BP19" s="329">
        <f t="shared" ref="BP19" si="187">SUM(BP17:BP18)</f>
        <v>2753.93420049</v>
      </c>
      <c r="BQ19" s="329">
        <f t="shared" ref="BQ19" si="188">SUM(BQ17:BQ18)</f>
        <v>529.69457023999996</v>
      </c>
      <c r="BR19" s="178">
        <f t="shared" si="3"/>
        <v>0.19234104073574193</v>
      </c>
      <c r="BS19" s="329">
        <f>SUM(BS17:BS18)</f>
        <v>0</v>
      </c>
      <c r="BT19" s="329">
        <f t="shared" ref="BT19" si="189">SUM(BT17:BT18)</f>
        <v>0</v>
      </c>
      <c r="BU19" s="329">
        <f t="shared" ref="BU19" si="190">SUM(BU17:BU18)</f>
        <v>0</v>
      </c>
      <c r="BV19" s="348">
        <f t="shared" ref="BV19:CL19" si="191">SUM(BV17:BV18)</f>
        <v>0</v>
      </c>
      <c r="BW19" s="329">
        <f>SUM(BW17:BW18)</f>
        <v>0</v>
      </c>
      <c r="BX19" s="329">
        <f t="shared" ref="BX19" si="192">SUM(BX17:BX18)</f>
        <v>0</v>
      </c>
      <c r="BY19" s="329">
        <f t="shared" ref="BY19" si="193">SUM(BY17:BY18)</f>
        <v>0</v>
      </c>
      <c r="BZ19" s="348">
        <f t="shared" si="191"/>
        <v>0</v>
      </c>
      <c r="CA19" s="329">
        <f>SUM(CA17:CA18)</f>
        <v>0</v>
      </c>
      <c r="CB19" s="329">
        <f t="shared" ref="CB19" si="194">SUM(CB17:CB18)</f>
        <v>0</v>
      </c>
      <c r="CC19" s="329">
        <f t="shared" ref="CC19" si="195">SUM(CC17:CC18)</f>
        <v>0</v>
      </c>
      <c r="CD19" s="348">
        <f t="shared" si="191"/>
        <v>0</v>
      </c>
      <c r="CE19" s="329">
        <f>SUM(CE17:CE18)</f>
        <v>977.83762000000002</v>
      </c>
      <c r="CF19" s="329">
        <f t="shared" ref="CF19" si="196">SUM(CF17:CF18)</f>
        <v>2288.6778031399999</v>
      </c>
      <c r="CG19" s="329">
        <f t="shared" ref="CG19" si="197">SUM(CG17:CG18)</f>
        <v>2218.2726376599999</v>
      </c>
      <c r="CH19" s="178">
        <f>CG19/CF19</f>
        <v>0.96923762471790209</v>
      </c>
      <c r="CI19" s="329">
        <f>SUM(CI17:CI18)</f>
        <v>0</v>
      </c>
      <c r="CJ19" s="329">
        <f t="shared" ref="CJ19" si="198">SUM(CJ17:CJ18)</f>
        <v>0</v>
      </c>
      <c r="CK19" s="329">
        <f t="shared" ref="CK19" si="199">SUM(CK17:CK18)</f>
        <v>0</v>
      </c>
      <c r="CL19" s="348">
        <f t="shared" si="191"/>
        <v>0</v>
      </c>
    </row>
    <row r="20" spans="2:90" x14ac:dyDescent="0.25">
      <c r="B20" s="342" t="s">
        <v>175</v>
      </c>
      <c r="C20" s="856">
        <f>C27+C30</f>
        <v>17803.159670000001</v>
      </c>
      <c r="D20" s="857">
        <f>D27+D30</f>
        <v>20511.115960939998</v>
      </c>
      <c r="E20" s="857">
        <f>E27+E30</f>
        <v>15676.01171339</v>
      </c>
      <c r="F20" s="318">
        <f t="shared" si="155"/>
        <v>0.76426907942221922</v>
      </c>
      <c r="G20" s="208">
        <f>G27+G30</f>
        <v>1.7596600000000002</v>
      </c>
      <c r="H20" s="206">
        <f>H27+H30</f>
        <v>1.4552219100000001</v>
      </c>
      <c r="I20" s="206">
        <f>I27+I30</f>
        <v>1.4552218300000002</v>
      </c>
      <c r="J20" s="318">
        <f t="shared" ref="J20" si="200">I20/H20</f>
        <v>0.99999994502556666</v>
      </c>
      <c r="K20" s="343">
        <f>K27+K30</f>
        <v>18.760379999999998</v>
      </c>
      <c r="L20" s="206">
        <f>L27+L30</f>
        <v>24.819772370000003</v>
      </c>
      <c r="M20" s="206">
        <f>M27+M30</f>
        <v>19.714222849999999</v>
      </c>
      <c r="N20" s="346">
        <f>M20/L20</f>
        <v>0.79429507072469563</v>
      </c>
      <c r="O20" s="206">
        <f>O27+O30</f>
        <v>232.10147999999998</v>
      </c>
      <c r="P20" s="206">
        <f>P27+P30</f>
        <v>333.09613716000001</v>
      </c>
      <c r="Q20" s="206">
        <f>Q27+Q30</f>
        <v>227.55875187999999</v>
      </c>
      <c r="R20" s="318">
        <f t="shared" si="161"/>
        <v>0.683162386151281</v>
      </c>
      <c r="S20" s="208">
        <f>S27+S30</f>
        <v>21.363780000000002</v>
      </c>
      <c r="T20" s="206">
        <f>T27+T30</f>
        <v>28.70886698</v>
      </c>
      <c r="U20" s="206">
        <f>U27+U30</f>
        <v>19.281171949999997</v>
      </c>
      <c r="V20" s="318">
        <f t="shared" si="164"/>
        <v>0.67161034127303609</v>
      </c>
      <c r="W20" s="208">
        <f>W27+W30</f>
        <v>0</v>
      </c>
      <c r="X20" s="206">
        <f>X27+X30</f>
        <v>0</v>
      </c>
      <c r="Y20" s="206">
        <f>Y27+Y30</f>
        <v>0</v>
      </c>
      <c r="Z20" s="346">
        <f t="shared" ref="Z20:BN20" si="201">Z27+Z30</f>
        <v>0</v>
      </c>
      <c r="AA20" s="343">
        <f t="shared" si="201"/>
        <v>34.849179999999997</v>
      </c>
      <c r="AB20" s="206">
        <f t="shared" si="201"/>
        <v>44.037819140000003</v>
      </c>
      <c r="AC20" s="206">
        <f t="shared" si="201"/>
        <v>22.00838911</v>
      </c>
      <c r="AD20" s="346">
        <f t="shared" si="201"/>
        <v>0.49976110397368778</v>
      </c>
      <c r="AE20" s="208">
        <f t="shared" si="201"/>
        <v>0</v>
      </c>
      <c r="AF20" s="206">
        <f t="shared" si="201"/>
        <v>0</v>
      </c>
      <c r="AG20" s="206">
        <f t="shared" si="201"/>
        <v>0</v>
      </c>
      <c r="AH20" s="345">
        <f t="shared" si="201"/>
        <v>0</v>
      </c>
      <c r="AI20" s="208">
        <f t="shared" si="201"/>
        <v>0</v>
      </c>
      <c r="AJ20" s="206">
        <f t="shared" si="201"/>
        <v>0</v>
      </c>
      <c r="AK20" s="206">
        <f t="shared" si="201"/>
        <v>0</v>
      </c>
      <c r="AL20" s="345">
        <f t="shared" si="201"/>
        <v>0</v>
      </c>
      <c r="AM20" s="343">
        <f t="shared" si="201"/>
        <v>4874.66014</v>
      </c>
      <c r="AN20" s="206">
        <f t="shared" si="201"/>
        <v>8928.0958857799997</v>
      </c>
      <c r="AO20" s="206">
        <f t="shared" si="201"/>
        <v>7902.2684427199993</v>
      </c>
      <c r="AP20" s="346">
        <f t="shared" si="201"/>
        <v>1.7988922380179964</v>
      </c>
      <c r="AQ20" s="208">
        <f t="shared" si="201"/>
        <v>0</v>
      </c>
      <c r="AR20" s="206">
        <f t="shared" si="201"/>
        <v>40</v>
      </c>
      <c r="AS20" s="206">
        <f t="shared" si="201"/>
        <v>30.94409954</v>
      </c>
      <c r="AT20" s="346">
        <f>AS20/AR20</f>
        <v>0.77360248850000002</v>
      </c>
      <c r="AU20" s="208">
        <f t="shared" si="201"/>
        <v>0</v>
      </c>
      <c r="AV20" s="206">
        <f t="shared" si="201"/>
        <v>0</v>
      </c>
      <c r="AW20" s="206">
        <f t="shared" si="201"/>
        <v>0</v>
      </c>
      <c r="AX20" s="345">
        <f t="shared" si="201"/>
        <v>0</v>
      </c>
      <c r="AY20" s="208">
        <f t="shared" si="201"/>
        <v>0</v>
      </c>
      <c r="AZ20" s="206">
        <f t="shared" si="201"/>
        <v>0</v>
      </c>
      <c r="BA20" s="206">
        <f t="shared" si="201"/>
        <v>0</v>
      </c>
      <c r="BB20" s="345">
        <f t="shared" si="201"/>
        <v>0</v>
      </c>
      <c r="BC20" s="208">
        <f t="shared" si="201"/>
        <v>0</v>
      </c>
      <c r="BD20" s="206">
        <f t="shared" si="201"/>
        <v>0</v>
      </c>
      <c r="BE20" s="206">
        <f t="shared" si="201"/>
        <v>0</v>
      </c>
      <c r="BF20" s="345">
        <f t="shared" si="201"/>
        <v>0</v>
      </c>
      <c r="BG20" s="208">
        <f t="shared" si="201"/>
        <v>0</v>
      </c>
      <c r="BH20" s="206">
        <f t="shared" si="201"/>
        <v>0</v>
      </c>
      <c r="BI20" s="206">
        <f t="shared" si="201"/>
        <v>0</v>
      </c>
      <c r="BJ20" s="345">
        <f t="shared" si="201"/>
        <v>0</v>
      </c>
      <c r="BK20" s="343">
        <f t="shared" si="201"/>
        <v>0</v>
      </c>
      <c r="BL20" s="206">
        <f t="shared" si="201"/>
        <v>0</v>
      </c>
      <c r="BM20" s="206">
        <f t="shared" si="201"/>
        <v>0</v>
      </c>
      <c r="BN20" s="362">
        <f t="shared" si="201"/>
        <v>0</v>
      </c>
      <c r="BO20" s="208">
        <f>BO27+BO30</f>
        <v>7962.0159100000001</v>
      </c>
      <c r="BP20" s="206">
        <f>BP27+BP30</f>
        <v>7559.5774293200002</v>
      </c>
      <c r="BQ20" s="206">
        <f>BQ27+BQ30</f>
        <v>4495.8220619899994</v>
      </c>
      <c r="BR20" s="346">
        <f t="shared" ref="BR20:BR28" si="202">BQ20/BP20</f>
        <v>0.59471870008935246</v>
      </c>
      <c r="BS20" s="208">
        <f>BS27+BS30</f>
        <v>0</v>
      </c>
      <c r="BT20" s="206">
        <f>BT27+BT30</f>
        <v>0</v>
      </c>
      <c r="BU20" s="206">
        <f>BU27+BU30</f>
        <v>0</v>
      </c>
      <c r="BV20" s="345">
        <v>0</v>
      </c>
      <c r="BW20" s="208">
        <f>BW27+BW30</f>
        <v>0</v>
      </c>
      <c r="BX20" s="206">
        <f>BX27+BX30</f>
        <v>0</v>
      </c>
      <c r="BY20" s="206">
        <f>BY27+BY30</f>
        <v>0</v>
      </c>
      <c r="BZ20" s="345">
        <v>0</v>
      </c>
      <c r="CA20" s="208">
        <f>CA27+CA30</f>
        <v>97</v>
      </c>
      <c r="CB20" s="206">
        <f>CB27+CB30</f>
        <v>62.071459150000003</v>
      </c>
      <c r="CC20" s="206">
        <f>CC27+CC30</f>
        <v>0.91626326000000002</v>
      </c>
      <c r="CD20" s="345">
        <v>0</v>
      </c>
      <c r="CE20" s="208">
        <f>CE27+CE30</f>
        <v>4560.6491399999995</v>
      </c>
      <c r="CF20" s="206">
        <f>CF27+CF30</f>
        <v>3489.25336913</v>
      </c>
      <c r="CG20" s="206">
        <f>CG27+CG30</f>
        <v>2956.0430882599999</v>
      </c>
      <c r="CH20" s="318">
        <f t="shared" ref="CH20:CH27" si="203">CG20/CF20</f>
        <v>0.84718499218560639</v>
      </c>
      <c r="CI20" s="208">
        <f>CI27+CI30</f>
        <v>0</v>
      </c>
      <c r="CJ20" s="206">
        <f>CJ27+CJ30</f>
        <v>0</v>
      </c>
      <c r="CK20" s="206">
        <f>CK27+CK30</f>
        <v>0</v>
      </c>
      <c r="CL20" s="345">
        <v>0</v>
      </c>
    </row>
    <row r="21" spans="2:90" x14ac:dyDescent="0.25">
      <c r="B21" s="8" t="s">
        <v>57</v>
      </c>
      <c r="C21" s="9">
        <v>814.51898000000006</v>
      </c>
      <c r="D21" s="6">
        <v>876.32026192000001</v>
      </c>
      <c r="E21" s="6">
        <v>861.44544427000005</v>
      </c>
      <c r="F21" s="85">
        <f t="shared" si="155"/>
        <v>0.98302582024360641</v>
      </c>
      <c r="G21" s="322">
        <v>0</v>
      </c>
      <c r="H21" s="321">
        <v>0</v>
      </c>
      <c r="I21" s="321">
        <v>0</v>
      </c>
      <c r="J21" s="12">
        <v>0</v>
      </c>
      <c r="K21" s="257">
        <v>7.3895099999999996</v>
      </c>
      <c r="L21" s="321">
        <v>8.5966421799999999</v>
      </c>
      <c r="M21" s="321">
        <v>7.8993188999999999</v>
      </c>
      <c r="N21" s="85">
        <f>M21/L21</f>
        <v>0.91888422649225587</v>
      </c>
      <c r="O21" s="321">
        <v>84.081429999999997</v>
      </c>
      <c r="P21" s="321">
        <v>90.162268769999997</v>
      </c>
      <c r="Q21" s="321">
        <v>88.653835299999997</v>
      </c>
      <c r="R21" s="85">
        <f t="shared" si="161"/>
        <v>0.98326979244668355</v>
      </c>
      <c r="S21" s="322">
        <v>4.9611999999999998</v>
      </c>
      <c r="T21" s="321">
        <v>5.2684718500000001</v>
      </c>
      <c r="U21" s="321">
        <v>5.2222469599999997</v>
      </c>
      <c r="V21" s="85">
        <f t="shared" si="164"/>
        <v>0.99122612945155997</v>
      </c>
      <c r="W21" s="322">
        <v>0</v>
      </c>
      <c r="X21" s="321">
        <v>0</v>
      </c>
      <c r="Y21" s="321">
        <v>0</v>
      </c>
      <c r="Z21" s="12">
        <v>0</v>
      </c>
      <c r="AA21" s="257">
        <v>0</v>
      </c>
      <c r="AB21" s="321">
        <v>0</v>
      </c>
      <c r="AC21" s="321">
        <v>0</v>
      </c>
      <c r="AD21" s="12">
        <v>0</v>
      </c>
      <c r="AE21" s="322">
        <v>0</v>
      </c>
      <c r="AF21" s="321">
        <v>0</v>
      </c>
      <c r="AG21" s="321">
        <v>0</v>
      </c>
      <c r="AH21" s="12">
        <v>0</v>
      </c>
      <c r="AI21" s="322">
        <v>0</v>
      </c>
      <c r="AJ21" s="321">
        <v>0</v>
      </c>
      <c r="AK21" s="321">
        <v>0</v>
      </c>
      <c r="AL21" s="12">
        <v>0</v>
      </c>
      <c r="AM21" s="257">
        <v>0</v>
      </c>
      <c r="AN21" s="321">
        <v>0</v>
      </c>
      <c r="AO21" s="321">
        <v>0</v>
      </c>
      <c r="AP21" s="12">
        <v>0</v>
      </c>
      <c r="AQ21" s="322">
        <v>0</v>
      </c>
      <c r="AR21" s="321">
        <v>0</v>
      </c>
      <c r="AS21" s="321">
        <v>0</v>
      </c>
      <c r="AT21" s="12">
        <v>0</v>
      </c>
      <c r="AU21" s="322">
        <v>0</v>
      </c>
      <c r="AV21" s="321">
        <v>0</v>
      </c>
      <c r="AW21" s="321">
        <v>0</v>
      </c>
      <c r="AX21" s="12">
        <v>0</v>
      </c>
      <c r="AY21" s="322">
        <v>0</v>
      </c>
      <c r="AZ21" s="321">
        <v>0</v>
      </c>
      <c r="BA21" s="321">
        <v>0</v>
      </c>
      <c r="BB21" s="12">
        <v>0</v>
      </c>
      <c r="BC21" s="322">
        <v>0</v>
      </c>
      <c r="BD21" s="321">
        <v>0</v>
      </c>
      <c r="BE21" s="321">
        <v>0</v>
      </c>
      <c r="BF21" s="12">
        <v>0</v>
      </c>
      <c r="BG21" s="322">
        <v>0</v>
      </c>
      <c r="BH21" s="321">
        <v>0</v>
      </c>
      <c r="BI21" s="321">
        <v>0</v>
      </c>
      <c r="BJ21" s="12">
        <v>0</v>
      </c>
      <c r="BK21" s="257">
        <v>0</v>
      </c>
      <c r="BL21" s="321">
        <v>0</v>
      </c>
      <c r="BM21" s="321">
        <v>0</v>
      </c>
      <c r="BN21" s="12">
        <v>0</v>
      </c>
      <c r="BO21" s="257">
        <v>681.01517999999999</v>
      </c>
      <c r="BP21" s="321">
        <v>720.38846166999997</v>
      </c>
      <c r="BQ21" s="321">
        <v>708.95315860999995</v>
      </c>
      <c r="BR21" s="85">
        <f t="shared" si="202"/>
        <v>0.98412619903226828</v>
      </c>
      <c r="BS21" s="322">
        <v>0</v>
      </c>
      <c r="BT21" s="321">
        <v>0</v>
      </c>
      <c r="BU21" s="321">
        <v>0</v>
      </c>
      <c r="BV21" s="12">
        <v>0</v>
      </c>
      <c r="BW21" s="322">
        <v>0</v>
      </c>
      <c r="BX21" s="321">
        <v>0</v>
      </c>
      <c r="BY21" s="321">
        <v>0</v>
      </c>
      <c r="BZ21" s="12">
        <v>0</v>
      </c>
      <c r="CA21" s="322">
        <v>0</v>
      </c>
      <c r="CB21" s="321">
        <v>0</v>
      </c>
      <c r="CC21" s="321">
        <v>0</v>
      </c>
      <c r="CD21" s="12">
        <v>0</v>
      </c>
      <c r="CE21" s="322">
        <v>37.071660000000001</v>
      </c>
      <c r="CF21" s="321">
        <v>51.904417449999997</v>
      </c>
      <c r="CG21" s="321">
        <v>50.716884499999999</v>
      </c>
      <c r="CH21" s="85">
        <f t="shared" si="203"/>
        <v>0.97712077298345634</v>
      </c>
      <c r="CI21" s="322">
        <v>0</v>
      </c>
      <c r="CJ21" s="321">
        <v>0</v>
      </c>
      <c r="CK21" s="321">
        <v>0</v>
      </c>
      <c r="CL21" s="12">
        <v>0</v>
      </c>
    </row>
    <row r="22" spans="2:90" x14ac:dyDescent="0.25">
      <c r="B22" s="8" t="s">
        <v>58</v>
      </c>
      <c r="C22" s="9">
        <v>438.32008000000002</v>
      </c>
      <c r="D22" s="6">
        <v>478.35205152999998</v>
      </c>
      <c r="E22" s="6">
        <v>447.63903692000002</v>
      </c>
      <c r="F22" s="85">
        <f t="shared" si="155"/>
        <v>0.9357941195992262</v>
      </c>
      <c r="G22" s="322">
        <v>0.4</v>
      </c>
      <c r="H22" s="321">
        <v>9.9857000000000001E-2</v>
      </c>
      <c r="I22" s="321">
        <v>9.9856929999999997E-2</v>
      </c>
      <c r="J22" s="85">
        <f>I22/H22</f>
        <v>0.99999929899756645</v>
      </c>
      <c r="K22" s="257">
        <v>8.0070899999999998</v>
      </c>
      <c r="L22" s="321">
        <v>12.854156010000001</v>
      </c>
      <c r="M22" s="321">
        <v>9.4912611499999997</v>
      </c>
      <c r="N22" s="85">
        <f>M22/L22</f>
        <v>0.73838073403000493</v>
      </c>
      <c r="O22" s="321">
        <v>56.39913</v>
      </c>
      <c r="P22" s="321">
        <v>59.39071663</v>
      </c>
      <c r="Q22" s="321">
        <v>48.863077410000002</v>
      </c>
      <c r="R22" s="85">
        <f t="shared" si="161"/>
        <v>0.82273931318952676</v>
      </c>
      <c r="S22" s="322">
        <v>2.3768899999999999</v>
      </c>
      <c r="T22" s="321">
        <v>2.4018299999999999</v>
      </c>
      <c r="U22" s="321">
        <v>1.4356376</v>
      </c>
      <c r="V22" s="85">
        <f t="shared" si="164"/>
        <v>0.59772656682612846</v>
      </c>
      <c r="W22" s="642">
        <v>0</v>
      </c>
      <c r="X22" s="132">
        <v>0</v>
      </c>
      <c r="Y22" s="132">
        <v>0</v>
      </c>
      <c r="Z22" s="643">
        <v>0</v>
      </c>
      <c r="AA22" s="322">
        <v>0</v>
      </c>
      <c r="AB22" s="321">
        <v>0</v>
      </c>
      <c r="AC22" s="321">
        <v>1.0785299999999999E-2</v>
      </c>
      <c r="AD22" s="12">
        <v>0</v>
      </c>
      <c r="AE22" s="322">
        <v>0</v>
      </c>
      <c r="AF22" s="321">
        <v>0</v>
      </c>
      <c r="AG22" s="321">
        <v>0</v>
      </c>
      <c r="AH22" s="12">
        <v>0</v>
      </c>
      <c r="AI22" s="322">
        <v>0</v>
      </c>
      <c r="AJ22" s="321">
        <v>0</v>
      </c>
      <c r="AK22" s="321">
        <v>0</v>
      </c>
      <c r="AL22" s="12">
        <v>0</v>
      </c>
      <c r="AM22" s="257">
        <v>0.40500000000000003</v>
      </c>
      <c r="AN22" s="321">
        <v>1.22605531</v>
      </c>
      <c r="AO22" s="321">
        <v>0.28620910999999999</v>
      </c>
      <c r="AP22" s="85">
        <f>AO22/AN22</f>
        <v>0.23343898734878443</v>
      </c>
      <c r="AQ22" s="322">
        <v>0</v>
      </c>
      <c r="AR22" s="321">
        <v>0</v>
      </c>
      <c r="AS22" s="321">
        <v>0</v>
      </c>
      <c r="AT22" s="12">
        <v>0</v>
      </c>
      <c r="AU22" s="322">
        <v>0</v>
      </c>
      <c r="AV22" s="321">
        <v>0</v>
      </c>
      <c r="AW22" s="321">
        <v>0</v>
      </c>
      <c r="AX22" s="12">
        <v>0</v>
      </c>
      <c r="AY22" s="322">
        <v>0</v>
      </c>
      <c r="AZ22" s="321">
        <v>0</v>
      </c>
      <c r="BA22" s="321">
        <v>0</v>
      </c>
      <c r="BB22" s="12">
        <v>0</v>
      </c>
      <c r="BC22" s="322">
        <v>0</v>
      </c>
      <c r="BD22" s="321">
        <v>0</v>
      </c>
      <c r="BE22" s="321">
        <v>0</v>
      </c>
      <c r="BF22" s="12">
        <v>0</v>
      </c>
      <c r="BG22" s="322">
        <v>0</v>
      </c>
      <c r="BH22" s="321">
        <v>0</v>
      </c>
      <c r="BI22" s="321">
        <v>0</v>
      </c>
      <c r="BJ22" s="12">
        <v>0</v>
      </c>
      <c r="BK22" s="257">
        <v>0</v>
      </c>
      <c r="BL22" s="321">
        <v>0</v>
      </c>
      <c r="BM22" s="321">
        <v>0</v>
      </c>
      <c r="BN22" s="12">
        <v>0</v>
      </c>
      <c r="BO22" s="257">
        <v>331.20265000000001</v>
      </c>
      <c r="BP22" s="321">
        <v>353.18524839000003</v>
      </c>
      <c r="BQ22" s="321">
        <v>357.80208019000003</v>
      </c>
      <c r="BR22" s="85">
        <f t="shared" si="202"/>
        <v>1.0130719836715885</v>
      </c>
      <c r="BS22" s="322">
        <v>0</v>
      </c>
      <c r="BT22" s="321">
        <v>0</v>
      </c>
      <c r="BU22" s="321">
        <v>0</v>
      </c>
      <c r="BV22" s="12">
        <v>0</v>
      </c>
      <c r="BW22" s="322">
        <v>0</v>
      </c>
      <c r="BX22" s="321">
        <v>0</v>
      </c>
      <c r="BY22" s="321">
        <v>0</v>
      </c>
      <c r="BZ22" s="12">
        <v>0</v>
      </c>
      <c r="CA22" s="322">
        <v>0</v>
      </c>
      <c r="CB22" s="321">
        <v>0.24781808</v>
      </c>
      <c r="CC22" s="321">
        <v>0.11837063</v>
      </c>
      <c r="CD22" s="85">
        <f t="shared" ref="CD22" si="204">CC22/CB22</f>
        <v>0.47765130776576109</v>
      </c>
      <c r="CE22" s="322">
        <v>39.529319999999998</v>
      </c>
      <c r="CF22" s="321">
        <v>48.946370109999997</v>
      </c>
      <c r="CG22" s="321">
        <v>29.5317586</v>
      </c>
      <c r="CH22" s="85">
        <f t="shared" si="203"/>
        <v>0.60334930932838493</v>
      </c>
      <c r="CI22" s="322">
        <v>0</v>
      </c>
      <c r="CJ22" s="321">
        <v>0</v>
      </c>
      <c r="CK22" s="321">
        <v>0</v>
      </c>
      <c r="CL22" s="12">
        <v>0</v>
      </c>
    </row>
    <row r="23" spans="2:90" x14ac:dyDescent="0.25">
      <c r="B23" s="8" t="s">
        <v>59</v>
      </c>
      <c r="C23" s="9">
        <v>3.5265399999999998</v>
      </c>
      <c r="D23" s="6">
        <v>2.7535907399999999</v>
      </c>
      <c r="E23" s="251">
        <v>2.3390462200000002</v>
      </c>
      <c r="F23" s="85">
        <f t="shared" si="155"/>
        <v>0.84945311081341024</v>
      </c>
      <c r="G23" s="322">
        <v>0</v>
      </c>
      <c r="H23" s="321">
        <v>0</v>
      </c>
      <c r="I23" s="321">
        <v>0</v>
      </c>
      <c r="J23" s="12">
        <v>0</v>
      </c>
      <c r="K23" s="257">
        <v>0</v>
      </c>
      <c r="L23" s="321">
        <v>0</v>
      </c>
      <c r="M23" s="321">
        <v>0</v>
      </c>
      <c r="N23" s="12">
        <v>0</v>
      </c>
      <c r="O23" s="321">
        <v>0.31</v>
      </c>
      <c r="P23" s="321">
        <v>0.31</v>
      </c>
      <c r="Q23" s="321">
        <v>3.2935359999999997E-2</v>
      </c>
      <c r="R23" s="85">
        <f t="shared" si="161"/>
        <v>0.10624309677419354</v>
      </c>
      <c r="S23" s="322">
        <v>0</v>
      </c>
      <c r="T23" s="321">
        <v>0</v>
      </c>
      <c r="U23" s="321">
        <v>0</v>
      </c>
      <c r="V23" s="12">
        <v>0</v>
      </c>
      <c r="W23" s="322">
        <v>0</v>
      </c>
      <c r="X23" s="321">
        <v>0</v>
      </c>
      <c r="Y23" s="321">
        <v>0</v>
      </c>
      <c r="Z23" s="12">
        <v>0</v>
      </c>
      <c r="AA23" s="257">
        <v>0</v>
      </c>
      <c r="AB23" s="321">
        <v>0</v>
      </c>
      <c r="AC23" s="321">
        <v>0</v>
      </c>
      <c r="AD23" s="12">
        <v>0</v>
      </c>
      <c r="AE23" s="322">
        <v>0</v>
      </c>
      <c r="AF23" s="321">
        <v>0</v>
      </c>
      <c r="AG23" s="321">
        <v>0</v>
      </c>
      <c r="AH23" s="12">
        <v>0</v>
      </c>
      <c r="AI23" s="322">
        <v>0</v>
      </c>
      <c r="AJ23" s="321">
        <v>0</v>
      </c>
      <c r="AK23" s="321">
        <v>0</v>
      </c>
      <c r="AL23" s="12">
        <v>0</v>
      </c>
      <c r="AM23" s="257">
        <v>0</v>
      </c>
      <c r="AN23" s="321">
        <v>0</v>
      </c>
      <c r="AO23" s="321">
        <v>0</v>
      </c>
      <c r="AP23" s="12">
        <v>0</v>
      </c>
      <c r="AQ23" s="322">
        <v>0</v>
      </c>
      <c r="AR23" s="321">
        <v>0</v>
      </c>
      <c r="AS23" s="321">
        <v>0</v>
      </c>
      <c r="AT23" s="12">
        <v>0</v>
      </c>
      <c r="AU23" s="322">
        <v>0</v>
      </c>
      <c r="AV23" s="321">
        <v>0</v>
      </c>
      <c r="AW23" s="321">
        <v>0</v>
      </c>
      <c r="AX23" s="12">
        <v>0</v>
      </c>
      <c r="AY23" s="322">
        <v>0</v>
      </c>
      <c r="AZ23" s="321">
        <v>0</v>
      </c>
      <c r="BA23" s="321">
        <v>0</v>
      </c>
      <c r="BB23" s="12">
        <v>0</v>
      </c>
      <c r="BC23" s="322">
        <v>0</v>
      </c>
      <c r="BD23" s="321">
        <v>0</v>
      </c>
      <c r="BE23" s="321">
        <v>0</v>
      </c>
      <c r="BF23" s="12">
        <v>0</v>
      </c>
      <c r="BG23" s="322">
        <v>0</v>
      </c>
      <c r="BH23" s="321">
        <v>0</v>
      </c>
      <c r="BI23" s="321">
        <v>0</v>
      </c>
      <c r="BJ23" s="12">
        <v>0</v>
      </c>
      <c r="BK23" s="257">
        <v>0</v>
      </c>
      <c r="BL23" s="321">
        <v>0</v>
      </c>
      <c r="BM23" s="321">
        <v>0</v>
      </c>
      <c r="BN23" s="12">
        <v>0</v>
      </c>
      <c r="BO23" s="257">
        <v>3.2165400000000002</v>
      </c>
      <c r="BP23" s="321">
        <v>2.1435907400000001</v>
      </c>
      <c r="BQ23" s="132">
        <v>2.05558847</v>
      </c>
      <c r="BR23" s="85">
        <f t="shared" si="202"/>
        <v>0.95894632853284301</v>
      </c>
      <c r="BS23" s="322">
        <v>0</v>
      </c>
      <c r="BT23" s="321">
        <v>0</v>
      </c>
      <c r="BU23" s="321">
        <v>0</v>
      </c>
      <c r="BV23" s="12">
        <v>0</v>
      </c>
      <c r="BW23" s="322">
        <v>0</v>
      </c>
      <c r="BX23" s="321">
        <v>0</v>
      </c>
      <c r="BY23" s="321">
        <v>0</v>
      </c>
      <c r="BZ23" s="12">
        <v>0</v>
      </c>
      <c r="CA23" s="322">
        <v>0</v>
      </c>
      <c r="CB23" s="321">
        <v>0</v>
      </c>
      <c r="CC23" s="321">
        <v>0</v>
      </c>
      <c r="CD23" s="12">
        <v>0</v>
      </c>
      <c r="CE23" s="322">
        <v>0</v>
      </c>
      <c r="CF23" s="321">
        <v>0.3</v>
      </c>
      <c r="CG23" s="321">
        <v>0.25052238999999998</v>
      </c>
      <c r="CH23" s="85">
        <f t="shared" si="203"/>
        <v>0.83507463333333332</v>
      </c>
      <c r="CI23" s="322">
        <v>0</v>
      </c>
      <c r="CJ23" s="321">
        <v>0</v>
      </c>
      <c r="CK23" s="321">
        <v>0</v>
      </c>
      <c r="CL23" s="12">
        <v>0</v>
      </c>
    </row>
    <row r="24" spans="2:90" x14ac:dyDescent="0.25">
      <c r="B24" s="8" t="s">
        <v>60</v>
      </c>
      <c r="C24" s="9">
        <v>412.04825</v>
      </c>
      <c r="D24" s="6">
        <v>491.85988816000003</v>
      </c>
      <c r="E24" s="6">
        <v>482.84904469999998</v>
      </c>
      <c r="F24" s="252">
        <f t="shared" si="155"/>
        <v>0.98168006036493694</v>
      </c>
      <c r="G24" s="322">
        <v>0</v>
      </c>
      <c r="H24" s="321">
        <v>0</v>
      </c>
      <c r="I24" s="321">
        <v>0</v>
      </c>
      <c r="J24" s="12">
        <v>0</v>
      </c>
      <c r="K24" s="257">
        <v>0.42409999999999998</v>
      </c>
      <c r="L24" s="321">
        <v>0.42977008</v>
      </c>
      <c r="M24" s="321">
        <v>0.37036696000000002</v>
      </c>
      <c r="N24" s="85">
        <f>M24/L24</f>
        <v>0.86177930301709238</v>
      </c>
      <c r="O24" s="321">
        <v>1.6687799999999999</v>
      </c>
      <c r="P24" s="321">
        <v>7.6877800000000001</v>
      </c>
      <c r="Q24" s="321">
        <v>2.9278272799999998</v>
      </c>
      <c r="R24" s="85">
        <f t="shared" si="161"/>
        <v>0.38084170983040616</v>
      </c>
      <c r="S24" s="322">
        <v>0.18618999999999999</v>
      </c>
      <c r="T24" s="321">
        <v>0.18618999999999999</v>
      </c>
      <c r="U24" s="321">
        <v>7.2938749999999997E-2</v>
      </c>
      <c r="V24" s="85">
        <f t="shared" ref="V24:V25" si="205">U24/T24</f>
        <v>0.39174364896073904</v>
      </c>
      <c r="W24" s="642">
        <v>0</v>
      </c>
      <c r="X24" s="132">
        <v>0</v>
      </c>
      <c r="Y24" s="132">
        <v>0</v>
      </c>
      <c r="Z24" s="643">
        <v>0</v>
      </c>
      <c r="AA24" s="257">
        <v>0</v>
      </c>
      <c r="AB24" s="321">
        <v>0</v>
      </c>
      <c r="AC24" s="321">
        <v>0</v>
      </c>
      <c r="AD24" s="12">
        <v>0</v>
      </c>
      <c r="AE24" s="322">
        <v>0</v>
      </c>
      <c r="AF24" s="321">
        <v>0</v>
      </c>
      <c r="AG24" s="321">
        <v>0</v>
      </c>
      <c r="AH24" s="12">
        <v>0</v>
      </c>
      <c r="AI24" s="322">
        <v>0</v>
      </c>
      <c r="AJ24" s="321">
        <v>0</v>
      </c>
      <c r="AK24" s="321">
        <v>0</v>
      </c>
      <c r="AL24" s="12">
        <v>0</v>
      </c>
      <c r="AM24" s="257">
        <v>54.274999999999999</v>
      </c>
      <c r="AN24" s="321">
        <v>10.109</v>
      </c>
      <c r="AO24" s="321">
        <v>10.109</v>
      </c>
      <c r="AP24" s="85">
        <f>AO24/AN24</f>
        <v>1</v>
      </c>
      <c r="AQ24" s="322">
        <v>0</v>
      </c>
      <c r="AR24" s="321">
        <v>0</v>
      </c>
      <c r="AS24" s="321">
        <v>0</v>
      </c>
      <c r="AT24" s="12">
        <v>0</v>
      </c>
      <c r="AU24" s="322">
        <v>0</v>
      </c>
      <c r="AV24" s="321">
        <v>0</v>
      </c>
      <c r="AW24" s="321">
        <v>0</v>
      </c>
      <c r="AX24" s="12">
        <v>0</v>
      </c>
      <c r="AY24" s="322">
        <v>0</v>
      </c>
      <c r="AZ24" s="321">
        <v>0</v>
      </c>
      <c r="BA24" s="321">
        <v>0</v>
      </c>
      <c r="BB24" s="12">
        <v>0</v>
      </c>
      <c r="BC24" s="322">
        <v>0</v>
      </c>
      <c r="BD24" s="321">
        <v>0</v>
      </c>
      <c r="BE24" s="321">
        <v>0</v>
      </c>
      <c r="BF24" s="12">
        <v>0</v>
      </c>
      <c r="BG24" s="322">
        <v>0</v>
      </c>
      <c r="BH24" s="321">
        <v>0</v>
      </c>
      <c r="BI24" s="321">
        <v>0</v>
      </c>
      <c r="BJ24" s="12">
        <v>0</v>
      </c>
      <c r="BK24" s="257">
        <v>0</v>
      </c>
      <c r="BL24" s="321">
        <v>0</v>
      </c>
      <c r="BM24" s="321">
        <v>0</v>
      </c>
      <c r="BN24" s="12">
        <v>0</v>
      </c>
      <c r="BO24" s="257">
        <v>348.14134000000001</v>
      </c>
      <c r="BP24" s="321">
        <v>467.45208808000001</v>
      </c>
      <c r="BQ24" s="321">
        <v>464.34357170999999</v>
      </c>
      <c r="BR24" s="85">
        <f t="shared" si="202"/>
        <v>0.9933500856039218</v>
      </c>
      <c r="BS24" s="322">
        <v>0</v>
      </c>
      <c r="BT24" s="321">
        <v>0</v>
      </c>
      <c r="BU24" s="321">
        <v>0</v>
      </c>
      <c r="BV24" s="12">
        <v>0</v>
      </c>
      <c r="BW24" s="322">
        <v>0</v>
      </c>
      <c r="BX24" s="321">
        <v>0</v>
      </c>
      <c r="BY24" s="321">
        <v>0</v>
      </c>
      <c r="BZ24" s="12">
        <v>0</v>
      </c>
      <c r="CA24" s="322">
        <v>0</v>
      </c>
      <c r="CB24" s="321">
        <v>0</v>
      </c>
      <c r="CC24" s="321">
        <v>0</v>
      </c>
      <c r="CD24" s="12">
        <v>0</v>
      </c>
      <c r="CE24" s="322">
        <v>7.3528399999999996</v>
      </c>
      <c r="CF24" s="321">
        <v>5.9950599999999996</v>
      </c>
      <c r="CG24" s="321">
        <v>5.0253399999999999</v>
      </c>
      <c r="CH24" s="85">
        <f t="shared" si="203"/>
        <v>0.83824682321778266</v>
      </c>
      <c r="CI24" s="322">
        <v>0</v>
      </c>
      <c r="CJ24" s="321">
        <v>0</v>
      </c>
      <c r="CK24" s="321">
        <v>0</v>
      </c>
      <c r="CL24" s="12">
        <v>0</v>
      </c>
    </row>
    <row r="25" spans="2:90" x14ac:dyDescent="0.25">
      <c r="B25" s="8" t="s">
        <v>61</v>
      </c>
      <c r="C25" s="9">
        <v>1112.54629</v>
      </c>
      <c r="D25" s="6">
        <v>1652.3628144700001</v>
      </c>
      <c r="E25" s="6">
        <v>933.36951687999999</v>
      </c>
      <c r="F25" s="252">
        <f t="shared" si="155"/>
        <v>0.56486959686234572</v>
      </c>
      <c r="G25" s="322">
        <v>1.3596600000000001</v>
      </c>
      <c r="H25" s="321">
        <v>1.35536491</v>
      </c>
      <c r="I25" s="321">
        <v>1.3553649000000001</v>
      </c>
      <c r="J25" s="85">
        <f>I25/H25</f>
        <v>0.99999999262191319</v>
      </c>
      <c r="K25" s="257">
        <v>2.9176299999999999</v>
      </c>
      <c r="L25" s="321">
        <v>2.9171540999999999</v>
      </c>
      <c r="M25" s="321">
        <v>1.9509074200000001</v>
      </c>
      <c r="N25" s="85">
        <f>M25/L25</f>
        <v>0.668770779027409</v>
      </c>
      <c r="O25" s="321">
        <v>89.392139999999998</v>
      </c>
      <c r="P25" s="321">
        <v>175.29537175999999</v>
      </c>
      <c r="Q25" s="321">
        <v>86.962914420000004</v>
      </c>
      <c r="R25" s="85">
        <f t="shared" si="161"/>
        <v>0.49609361357847187</v>
      </c>
      <c r="S25" s="322">
        <v>13.80376</v>
      </c>
      <c r="T25" s="321">
        <v>20.816635130000002</v>
      </c>
      <c r="U25" s="321">
        <v>12.550348639999999</v>
      </c>
      <c r="V25" s="85">
        <f t="shared" si="205"/>
        <v>0.60289996733972628</v>
      </c>
      <c r="W25" s="642">
        <v>0</v>
      </c>
      <c r="X25" s="132">
        <v>0</v>
      </c>
      <c r="Y25" s="132">
        <v>0</v>
      </c>
      <c r="Z25" s="643">
        <v>0</v>
      </c>
      <c r="AA25" s="257">
        <v>34.849179999999997</v>
      </c>
      <c r="AB25" s="321">
        <v>44.037819140000003</v>
      </c>
      <c r="AC25" s="321">
        <v>21.997603810000001</v>
      </c>
      <c r="AD25" s="85">
        <f>AC25/AB25</f>
        <v>0.49951619402558817</v>
      </c>
      <c r="AE25" s="322">
        <v>0</v>
      </c>
      <c r="AF25" s="321">
        <v>0</v>
      </c>
      <c r="AG25" s="321">
        <v>0</v>
      </c>
      <c r="AH25" s="12">
        <v>0</v>
      </c>
      <c r="AI25" s="322">
        <v>0</v>
      </c>
      <c r="AJ25" s="321">
        <v>0</v>
      </c>
      <c r="AK25" s="321">
        <v>0</v>
      </c>
      <c r="AL25" s="12">
        <v>0</v>
      </c>
      <c r="AM25" s="257">
        <v>2</v>
      </c>
      <c r="AN25" s="321">
        <v>0.24975747000000001</v>
      </c>
      <c r="AO25" s="321">
        <v>9.2245679999999997E-2</v>
      </c>
      <c r="AP25" s="85">
        <f>AO25/AN25</f>
        <v>0.36934102511528483</v>
      </c>
      <c r="AQ25" s="322">
        <v>0</v>
      </c>
      <c r="AR25" s="321">
        <v>0</v>
      </c>
      <c r="AS25" s="321">
        <v>0</v>
      </c>
      <c r="AT25" s="12">
        <v>0</v>
      </c>
      <c r="AU25" s="322">
        <v>0</v>
      </c>
      <c r="AV25" s="321">
        <v>0</v>
      </c>
      <c r="AW25" s="321">
        <v>0</v>
      </c>
      <c r="AX25" s="12">
        <v>0</v>
      </c>
      <c r="AY25" s="322">
        <v>0</v>
      </c>
      <c r="AZ25" s="321">
        <v>0</v>
      </c>
      <c r="BA25" s="321">
        <v>0</v>
      </c>
      <c r="BB25" s="12">
        <v>0</v>
      </c>
      <c r="BC25" s="322">
        <v>0</v>
      </c>
      <c r="BD25" s="321">
        <v>0</v>
      </c>
      <c r="BE25" s="321">
        <v>0</v>
      </c>
      <c r="BF25" s="12">
        <v>0</v>
      </c>
      <c r="BG25" s="322">
        <v>0</v>
      </c>
      <c r="BH25" s="321">
        <v>0</v>
      </c>
      <c r="BI25" s="321">
        <v>0</v>
      </c>
      <c r="BJ25" s="12">
        <v>0</v>
      </c>
      <c r="BK25" s="257">
        <v>0</v>
      </c>
      <c r="BL25" s="321">
        <v>0</v>
      </c>
      <c r="BM25" s="321">
        <v>0</v>
      </c>
      <c r="BN25" s="12">
        <v>0</v>
      </c>
      <c r="BO25" s="257">
        <v>558.46622000000002</v>
      </c>
      <c r="BP25" s="321">
        <v>893.75956628999995</v>
      </c>
      <c r="BQ25" s="321">
        <v>503.80071112000002</v>
      </c>
      <c r="BR25" s="85">
        <f t="shared" si="202"/>
        <v>0.56368706990323925</v>
      </c>
      <c r="BS25" s="322">
        <v>0</v>
      </c>
      <c r="BT25" s="321">
        <v>0</v>
      </c>
      <c r="BU25" s="321">
        <v>0</v>
      </c>
      <c r="BV25" s="12">
        <v>0</v>
      </c>
      <c r="BW25" s="322">
        <v>0</v>
      </c>
      <c r="BX25" s="321">
        <v>0</v>
      </c>
      <c r="BY25" s="321">
        <v>0</v>
      </c>
      <c r="BZ25" s="12">
        <v>0</v>
      </c>
      <c r="CA25" s="322">
        <v>7</v>
      </c>
      <c r="CB25" s="321">
        <v>7.7978926299999998</v>
      </c>
      <c r="CC25" s="321">
        <v>0.79789262999999999</v>
      </c>
      <c r="CD25" s="85">
        <f t="shared" ref="CD25:CD26" si="206">CC25/CB25</f>
        <v>0.10232157171930693</v>
      </c>
      <c r="CE25" s="322">
        <v>402.7577</v>
      </c>
      <c r="CF25" s="321">
        <v>506.13325304</v>
      </c>
      <c r="CG25" s="321">
        <v>303.86152826</v>
      </c>
      <c r="CH25" s="85">
        <f t="shared" si="203"/>
        <v>0.60035875223552171</v>
      </c>
      <c r="CI25" s="322">
        <v>0</v>
      </c>
      <c r="CJ25" s="321">
        <v>0</v>
      </c>
      <c r="CK25" s="321">
        <v>0</v>
      </c>
      <c r="CL25" s="12">
        <v>0</v>
      </c>
    </row>
    <row r="26" spans="2:90" x14ac:dyDescent="0.25">
      <c r="B26" s="8" t="s">
        <v>62</v>
      </c>
      <c r="C26" s="9">
        <v>7704.44715</v>
      </c>
      <c r="D26" s="6">
        <v>4512.6317129899999</v>
      </c>
      <c r="E26" s="6">
        <v>3655.53264231</v>
      </c>
      <c r="F26" s="85">
        <f t="shared" si="155"/>
        <v>0.81006669163522338</v>
      </c>
      <c r="G26" s="322">
        <v>0</v>
      </c>
      <c r="H26" s="321">
        <v>0</v>
      </c>
      <c r="I26" s="321">
        <v>0</v>
      </c>
      <c r="J26" s="12">
        <v>0</v>
      </c>
      <c r="K26" s="257">
        <v>0</v>
      </c>
      <c r="L26" s="321">
        <v>0</v>
      </c>
      <c r="M26" s="321">
        <v>0</v>
      </c>
      <c r="N26" s="12">
        <v>0</v>
      </c>
      <c r="O26" s="257">
        <v>0</v>
      </c>
      <c r="P26" s="321">
        <v>0</v>
      </c>
      <c r="Q26" s="321">
        <v>0</v>
      </c>
      <c r="R26" s="12">
        <v>0</v>
      </c>
      <c r="S26" s="322">
        <v>0</v>
      </c>
      <c r="T26" s="321">
        <v>0</v>
      </c>
      <c r="U26" s="321">
        <v>0</v>
      </c>
      <c r="V26" s="12">
        <v>0</v>
      </c>
      <c r="W26" s="322">
        <v>0</v>
      </c>
      <c r="X26" s="321">
        <v>0</v>
      </c>
      <c r="Y26" s="321">
        <v>0</v>
      </c>
      <c r="Z26" s="12">
        <v>0</v>
      </c>
      <c r="AA26" s="257">
        <v>0</v>
      </c>
      <c r="AB26" s="321">
        <v>0</v>
      </c>
      <c r="AC26" s="321">
        <v>0</v>
      </c>
      <c r="AD26" s="12">
        <v>0</v>
      </c>
      <c r="AE26" s="322">
        <v>0</v>
      </c>
      <c r="AF26" s="321">
        <v>0</v>
      </c>
      <c r="AG26" s="321">
        <v>0</v>
      </c>
      <c r="AH26" s="12">
        <v>0</v>
      </c>
      <c r="AI26" s="322">
        <v>0</v>
      </c>
      <c r="AJ26" s="321">
        <v>0</v>
      </c>
      <c r="AK26" s="321">
        <v>0</v>
      </c>
      <c r="AL26" s="12">
        <v>0</v>
      </c>
      <c r="AM26" s="257">
        <v>1504.83</v>
      </c>
      <c r="AN26" s="321">
        <v>1462.5952255</v>
      </c>
      <c r="AO26" s="321">
        <v>1347.03174427</v>
      </c>
      <c r="AP26" s="85">
        <f>AO26/AN26</f>
        <v>0.92098737968292377</v>
      </c>
      <c r="AQ26" s="322">
        <v>0</v>
      </c>
      <c r="AR26" s="321">
        <v>40</v>
      </c>
      <c r="AS26" s="321">
        <v>30.94409954</v>
      </c>
      <c r="AT26" s="85">
        <f>AS26/AR26</f>
        <v>0.77360248850000002</v>
      </c>
      <c r="AU26" s="322">
        <v>0</v>
      </c>
      <c r="AV26" s="321">
        <v>0</v>
      </c>
      <c r="AW26" s="321">
        <v>0</v>
      </c>
      <c r="AX26" s="12">
        <v>0</v>
      </c>
      <c r="AY26" s="322">
        <v>0</v>
      </c>
      <c r="AZ26" s="321">
        <v>0</v>
      </c>
      <c r="BA26" s="321">
        <v>0</v>
      </c>
      <c r="BB26" s="12">
        <v>0</v>
      </c>
      <c r="BC26" s="322">
        <v>0</v>
      </c>
      <c r="BD26" s="321">
        <v>0</v>
      </c>
      <c r="BE26" s="321">
        <v>0</v>
      </c>
      <c r="BF26" s="12">
        <v>0</v>
      </c>
      <c r="BG26" s="322">
        <v>0</v>
      </c>
      <c r="BH26" s="321">
        <v>0</v>
      </c>
      <c r="BI26" s="321">
        <v>0</v>
      </c>
      <c r="BJ26" s="12">
        <v>0</v>
      </c>
      <c r="BK26" s="257">
        <v>0</v>
      </c>
      <c r="BL26" s="321">
        <v>0</v>
      </c>
      <c r="BM26" s="321">
        <v>0</v>
      </c>
      <c r="BN26" s="12">
        <v>0</v>
      </c>
      <c r="BO26" s="257">
        <v>3013.5171500000001</v>
      </c>
      <c r="BP26" s="321">
        <v>2368.7142736599999</v>
      </c>
      <c r="BQ26" s="321">
        <v>1929.17238165</v>
      </c>
      <c r="BR26" s="85">
        <f t="shared" si="202"/>
        <v>0.81443861891757618</v>
      </c>
      <c r="BS26" s="322">
        <v>0</v>
      </c>
      <c r="BT26" s="321">
        <v>0</v>
      </c>
      <c r="BU26" s="321">
        <v>0</v>
      </c>
      <c r="BV26" s="12">
        <v>0</v>
      </c>
      <c r="BW26" s="322">
        <v>0</v>
      </c>
      <c r="BX26" s="321">
        <v>0</v>
      </c>
      <c r="BY26" s="321">
        <v>0</v>
      </c>
      <c r="BZ26" s="12">
        <v>0</v>
      </c>
      <c r="CA26" s="322">
        <v>90</v>
      </c>
      <c r="CB26" s="321">
        <v>54.025748440000001</v>
      </c>
      <c r="CC26" s="321">
        <v>0</v>
      </c>
      <c r="CD26" s="85">
        <f t="shared" si="206"/>
        <v>0</v>
      </c>
      <c r="CE26" s="322">
        <v>3096.1</v>
      </c>
      <c r="CF26" s="321">
        <v>587.29646538999998</v>
      </c>
      <c r="CG26" s="321">
        <v>348.38441684999998</v>
      </c>
      <c r="CH26" s="85">
        <f t="shared" si="203"/>
        <v>0.5932002615044718</v>
      </c>
      <c r="CI26" s="322">
        <v>0</v>
      </c>
      <c r="CJ26" s="321">
        <v>0</v>
      </c>
      <c r="CK26" s="321">
        <v>0</v>
      </c>
      <c r="CL26" s="12">
        <v>0</v>
      </c>
    </row>
    <row r="27" spans="2:90" x14ac:dyDescent="0.25">
      <c r="B27" s="187" t="s">
        <v>63</v>
      </c>
      <c r="C27" s="176">
        <f>SUM(C21:C26)</f>
        <v>10485.407289999999</v>
      </c>
      <c r="D27" s="177">
        <f>SUM(D21:D26)</f>
        <v>8014.28031981</v>
      </c>
      <c r="E27" s="177">
        <f>SUM(E21:E26)</f>
        <v>6383.1747312999996</v>
      </c>
      <c r="F27" s="178">
        <f t="shared" si="155"/>
        <v>0.79647510151620571</v>
      </c>
      <c r="G27" s="327">
        <f>SUM(G21:G26)</f>
        <v>1.7596600000000002</v>
      </c>
      <c r="H27" s="326">
        <f>SUM(H21:H26)</f>
        <v>1.4552219100000001</v>
      </c>
      <c r="I27" s="326">
        <f>SUM(I21:I26)</f>
        <v>1.4552218300000002</v>
      </c>
      <c r="J27" s="178">
        <f>I27/H27</f>
        <v>0.99999994502556666</v>
      </c>
      <c r="K27" s="177">
        <f>SUM(K21:K26)</f>
        <v>18.738329999999998</v>
      </c>
      <c r="L27" s="189">
        <f>SUM(L21:L26)</f>
        <v>24.797722370000002</v>
      </c>
      <c r="M27" s="330">
        <f>SUM(M21:M26)</f>
        <v>19.711854429999999</v>
      </c>
      <c r="N27" s="178">
        <f>M27/L27</f>
        <v>0.79490584400796305</v>
      </c>
      <c r="O27" s="326">
        <f>SUM(O21:O26)</f>
        <v>231.85147999999998</v>
      </c>
      <c r="P27" s="326">
        <f>SUM(P21:P26)</f>
        <v>332.84613716000001</v>
      </c>
      <c r="Q27" s="326">
        <f>SUM(Q21:Q26)</f>
        <v>227.44058977</v>
      </c>
      <c r="R27" s="178">
        <f>Q27/P27</f>
        <v>0.68332050271224487</v>
      </c>
      <c r="S27" s="327">
        <f>SUM(S21:S26)</f>
        <v>21.328040000000001</v>
      </c>
      <c r="T27" s="326">
        <f>SUM(T21:T26)</f>
        <v>28.673126979999999</v>
      </c>
      <c r="U27" s="326">
        <f>SUM(U21:U26)</f>
        <v>19.281171949999997</v>
      </c>
      <c r="V27" s="178">
        <f>U27/T27</f>
        <v>0.67244747890416512</v>
      </c>
      <c r="W27" s="176">
        <f t="shared" ref="W27:AC27" si="207">SUM(W21:W26)</f>
        <v>0</v>
      </c>
      <c r="X27" s="330">
        <f t="shared" si="207"/>
        <v>0</v>
      </c>
      <c r="Y27" s="330">
        <f t="shared" si="207"/>
        <v>0</v>
      </c>
      <c r="Z27" s="348">
        <f t="shared" si="207"/>
        <v>0</v>
      </c>
      <c r="AA27" s="177">
        <f t="shared" si="207"/>
        <v>34.849179999999997</v>
      </c>
      <c r="AB27" s="330">
        <f t="shared" si="207"/>
        <v>44.037819140000003</v>
      </c>
      <c r="AC27" s="330">
        <f t="shared" si="207"/>
        <v>22.00838911</v>
      </c>
      <c r="AD27" s="180">
        <f>AC27/AB27</f>
        <v>0.49976110397368778</v>
      </c>
      <c r="AE27" s="176">
        <f>SUM(AE21:AE26)</f>
        <v>0</v>
      </c>
      <c r="AF27" s="330">
        <f>SUM(AF21:AF26)</f>
        <v>0</v>
      </c>
      <c r="AG27" s="330">
        <f>SUM(AG21:AG26)</f>
        <v>0</v>
      </c>
      <c r="AH27" s="331">
        <v>0</v>
      </c>
      <c r="AI27" s="347">
        <v>0</v>
      </c>
      <c r="AJ27" s="330">
        <f>SUM(AJ21:AJ26)</f>
        <v>0</v>
      </c>
      <c r="AK27" s="330">
        <f>SUM(AK21:AK26)</f>
        <v>0</v>
      </c>
      <c r="AL27" s="331">
        <v>0</v>
      </c>
      <c r="AM27" s="329">
        <f>SUM(AM21:AM26)</f>
        <v>1561.51</v>
      </c>
      <c r="AN27" s="189">
        <f>SUM(AN21:AN26)</f>
        <v>1474.18003828</v>
      </c>
      <c r="AO27" s="330">
        <f>SUM(AO21:AO26)</f>
        <v>1357.5191990599999</v>
      </c>
      <c r="AP27" s="178">
        <f>AO27/AN27</f>
        <v>0.92086391336833318</v>
      </c>
      <c r="AQ27" s="332">
        <f>SUM(AQ21:AQ26)</f>
        <v>0</v>
      </c>
      <c r="AR27" s="189">
        <f>SUM(AR21:AR26)</f>
        <v>40</v>
      </c>
      <c r="AS27" s="330">
        <f>SUM(AS21:AS26)</f>
        <v>30.94409954</v>
      </c>
      <c r="AT27" s="178">
        <f>AS27/AR27</f>
        <v>0.77360248850000002</v>
      </c>
      <c r="AU27" s="176">
        <f>SUM(AU25:AU26)</f>
        <v>0</v>
      </c>
      <c r="AV27" s="189">
        <f>SUM(AV25:AV26)</f>
        <v>0</v>
      </c>
      <c r="AW27" s="330">
        <f>SUM(AW25:AW26)</f>
        <v>0</v>
      </c>
      <c r="AX27" s="177">
        <v>0</v>
      </c>
      <c r="AY27" s="176">
        <f>SUM(AY25:AY26)</f>
        <v>0</v>
      </c>
      <c r="AZ27" s="189">
        <f>SUM(AZ25:AZ26)</f>
        <v>0</v>
      </c>
      <c r="BA27" s="330">
        <f>SUM(BA25:BA26)</f>
        <v>0</v>
      </c>
      <c r="BB27" s="331">
        <v>0</v>
      </c>
      <c r="BC27" s="176">
        <f>SUM(BC25:BC26)</f>
        <v>0</v>
      </c>
      <c r="BD27" s="189">
        <f>SUM(BD25:BD26)</f>
        <v>0</v>
      </c>
      <c r="BE27" s="330">
        <f>SUM(BE25:BE26)</f>
        <v>0</v>
      </c>
      <c r="BF27" s="331">
        <v>0</v>
      </c>
      <c r="BG27" s="176">
        <f>SUM(BG25:BG26)</f>
        <v>0</v>
      </c>
      <c r="BH27" s="189">
        <f>SUM(BH25:BH26)</f>
        <v>0</v>
      </c>
      <c r="BI27" s="330">
        <f>SUM(BI25:BI26)</f>
        <v>0</v>
      </c>
      <c r="BJ27" s="331">
        <v>0</v>
      </c>
      <c r="BK27" s="325">
        <f>SUM(BK21:BK26)</f>
        <v>0</v>
      </c>
      <c r="BL27" s="326">
        <f>SUM(BL21:BL26)</f>
        <v>0</v>
      </c>
      <c r="BM27" s="326">
        <f>SUM(BM21:BM26)</f>
        <v>0</v>
      </c>
      <c r="BN27" s="177">
        <v>0</v>
      </c>
      <c r="BO27" s="332">
        <f>SUM(BO21:BO26)</f>
        <v>4935.55908</v>
      </c>
      <c r="BP27" s="330">
        <f>SUM(BP21:BP26)</f>
        <v>4805.6432288300002</v>
      </c>
      <c r="BQ27" s="330">
        <f>SUM(BQ21:BQ26)</f>
        <v>3966.1274917499995</v>
      </c>
      <c r="BR27" s="349">
        <f t="shared" si="202"/>
        <v>0.82530627075194007</v>
      </c>
      <c r="BS27" s="332">
        <f t="shared" ref="BS27:BU27" si="208">SUM(BS21:BS26)</f>
        <v>0</v>
      </c>
      <c r="BT27" s="189">
        <f t="shared" si="208"/>
        <v>0</v>
      </c>
      <c r="BU27" s="330">
        <f t="shared" si="208"/>
        <v>0</v>
      </c>
      <c r="BV27" s="177">
        <v>0</v>
      </c>
      <c r="BW27" s="332">
        <f t="shared" ref="BW27:CG27" si="209">SUM(BW21:BW26)</f>
        <v>0</v>
      </c>
      <c r="BX27" s="189">
        <f t="shared" si="209"/>
        <v>0</v>
      </c>
      <c r="BY27" s="330">
        <f t="shared" si="209"/>
        <v>0</v>
      </c>
      <c r="BZ27" s="348">
        <f t="shared" si="209"/>
        <v>0</v>
      </c>
      <c r="CA27" s="332">
        <f t="shared" si="209"/>
        <v>97</v>
      </c>
      <c r="CB27" s="189">
        <f t="shared" si="209"/>
        <v>62.071459150000003</v>
      </c>
      <c r="CC27" s="330">
        <f t="shared" si="209"/>
        <v>0.91626326000000002</v>
      </c>
      <c r="CD27" s="348">
        <f t="shared" si="209"/>
        <v>0.57997287948506804</v>
      </c>
      <c r="CE27" s="332">
        <f t="shared" si="209"/>
        <v>3582.8115199999997</v>
      </c>
      <c r="CF27" s="189">
        <f t="shared" si="209"/>
        <v>1200.5755659900001</v>
      </c>
      <c r="CG27" s="330">
        <f t="shared" si="209"/>
        <v>737.7704506</v>
      </c>
      <c r="CH27" s="349">
        <f t="shared" si="203"/>
        <v>0.61451396438476669</v>
      </c>
      <c r="CI27" s="332">
        <f t="shared" ref="CI27:CL27" si="210">SUM(CI21:CI26)</f>
        <v>0</v>
      </c>
      <c r="CJ27" s="189">
        <f t="shared" si="210"/>
        <v>0</v>
      </c>
      <c r="CK27" s="330">
        <f t="shared" si="210"/>
        <v>0</v>
      </c>
      <c r="CL27" s="348">
        <f t="shared" si="210"/>
        <v>0</v>
      </c>
    </row>
    <row r="28" spans="2:90" x14ac:dyDescent="0.25">
      <c r="B28" s="8" t="s">
        <v>64</v>
      </c>
      <c r="C28" s="9">
        <v>7317.7523799999999</v>
      </c>
      <c r="D28" s="6">
        <v>12496.835641129999</v>
      </c>
      <c r="E28" s="6">
        <v>9292.8369820900007</v>
      </c>
      <c r="F28" s="85">
        <f t="shared" si="155"/>
        <v>0.74361520379648016</v>
      </c>
      <c r="G28" s="322">
        <v>0</v>
      </c>
      <c r="H28" s="321">
        <v>0</v>
      </c>
      <c r="I28" s="321">
        <v>0</v>
      </c>
      <c r="J28" s="12">
        <v>0</v>
      </c>
      <c r="K28" s="257">
        <v>2.205E-2</v>
      </c>
      <c r="L28" s="321">
        <v>2.205E-2</v>
      </c>
      <c r="M28" s="321">
        <v>2.36842E-3</v>
      </c>
      <c r="N28" s="85">
        <f>M28/L28</f>
        <v>0.10741133786848073</v>
      </c>
      <c r="O28" s="321">
        <v>0.25</v>
      </c>
      <c r="P28" s="321">
        <v>0.25</v>
      </c>
      <c r="Q28" s="321">
        <v>0.11816211</v>
      </c>
      <c r="R28" s="85">
        <f>Q28/P28</f>
        <v>0.47264844</v>
      </c>
      <c r="S28" s="322">
        <v>3.5740000000000001E-2</v>
      </c>
      <c r="T28" s="321">
        <v>3.5740000000000001E-2</v>
      </c>
      <c r="U28" s="321">
        <v>0</v>
      </c>
      <c r="V28" s="85">
        <f>U28/T28</f>
        <v>0</v>
      </c>
      <c r="W28" s="322">
        <v>0</v>
      </c>
      <c r="X28" s="321">
        <v>0</v>
      </c>
      <c r="Y28" s="321">
        <v>0</v>
      </c>
      <c r="Z28" s="12">
        <v>0</v>
      </c>
      <c r="AA28" s="257">
        <v>0</v>
      </c>
      <c r="AB28" s="321">
        <v>0</v>
      </c>
      <c r="AC28" s="321">
        <v>0</v>
      </c>
      <c r="AD28" s="12">
        <v>0</v>
      </c>
      <c r="AE28" s="322">
        <v>0</v>
      </c>
      <c r="AF28" s="321">
        <v>0</v>
      </c>
      <c r="AG28" s="321">
        <v>0</v>
      </c>
      <c r="AH28" s="12">
        <v>0</v>
      </c>
      <c r="AI28" s="322">
        <v>0</v>
      </c>
      <c r="AJ28" s="321">
        <v>0</v>
      </c>
      <c r="AK28" s="321">
        <v>0</v>
      </c>
      <c r="AL28" s="12">
        <v>0</v>
      </c>
      <c r="AM28" s="257">
        <v>3313.1501400000002</v>
      </c>
      <c r="AN28" s="321">
        <v>7453.9158475000004</v>
      </c>
      <c r="AO28" s="321">
        <v>6544.7492436599996</v>
      </c>
      <c r="AP28" s="85">
        <f>AO28/AN28</f>
        <v>0.87802832464966318</v>
      </c>
      <c r="AQ28" s="322">
        <v>0</v>
      </c>
      <c r="AR28" s="321">
        <v>0</v>
      </c>
      <c r="AS28" s="321">
        <v>0</v>
      </c>
      <c r="AT28" s="12">
        <v>0</v>
      </c>
      <c r="AU28" s="322">
        <v>0</v>
      </c>
      <c r="AV28" s="321">
        <v>0</v>
      </c>
      <c r="AW28" s="321">
        <v>0</v>
      </c>
      <c r="AX28" s="12">
        <v>0</v>
      </c>
      <c r="AY28" s="322">
        <v>0</v>
      </c>
      <c r="AZ28" s="321">
        <v>0</v>
      </c>
      <c r="BA28" s="321">
        <v>0</v>
      </c>
      <c r="BB28" s="12">
        <v>0</v>
      </c>
      <c r="BC28" s="322">
        <v>0</v>
      </c>
      <c r="BD28" s="321">
        <v>0</v>
      </c>
      <c r="BE28" s="321">
        <v>0</v>
      </c>
      <c r="BF28" s="12">
        <v>0</v>
      </c>
      <c r="BG28" s="322">
        <v>0</v>
      </c>
      <c r="BH28" s="321">
        <v>0</v>
      </c>
      <c r="BI28" s="321">
        <v>0</v>
      </c>
      <c r="BJ28" s="12">
        <v>0</v>
      </c>
      <c r="BK28" s="257">
        <v>0</v>
      </c>
      <c r="BL28" s="321">
        <v>0</v>
      </c>
      <c r="BM28" s="321">
        <v>0</v>
      </c>
      <c r="BN28" s="12">
        <v>0</v>
      </c>
      <c r="BO28" s="257">
        <v>3026.4568300000001</v>
      </c>
      <c r="BP28" s="321">
        <v>2753.93420049</v>
      </c>
      <c r="BQ28" s="321">
        <v>529.69457023999996</v>
      </c>
      <c r="BR28" s="85">
        <f t="shared" si="202"/>
        <v>0.19234104073574193</v>
      </c>
      <c r="BS28" s="322">
        <v>0</v>
      </c>
      <c r="BT28" s="321">
        <v>0</v>
      </c>
      <c r="BU28" s="321">
        <v>0</v>
      </c>
      <c r="BV28" s="12">
        <v>0</v>
      </c>
      <c r="BW28" s="322">
        <v>0</v>
      </c>
      <c r="BX28" s="321">
        <v>0</v>
      </c>
      <c r="BY28" s="321">
        <v>0</v>
      </c>
      <c r="BZ28" s="12">
        <v>0</v>
      </c>
      <c r="CA28" s="322">
        <v>0</v>
      </c>
      <c r="CB28" s="321">
        <v>0</v>
      </c>
      <c r="CC28" s="321">
        <v>0</v>
      </c>
      <c r="CD28" s="12">
        <v>0</v>
      </c>
      <c r="CE28" s="322">
        <v>977.83762000000002</v>
      </c>
      <c r="CF28" s="321">
        <v>2288.6778031399999</v>
      </c>
      <c r="CG28" s="321">
        <v>2218.2726376599999</v>
      </c>
      <c r="CH28" s="85">
        <f>CG28/CF28</f>
        <v>0.96923762471790209</v>
      </c>
      <c r="CI28" s="322">
        <v>0</v>
      </c>
      <c r="CJ28" s="321">
        <v>0</v>
      </c>
      <c r="CK28" s="321">
        <v>0</v>
      </c>
      <c r="CL28" s="12">
        <v>0</v>
      </c>
    </row>
    <row r="29" spans="2:90" x14ac:dyDescent="0.25">
      <c r="B29" s="8" t="s">
        <v>65</v>
      </c>
      <c r="C29" s="9">
        <v>0</v>
      </c>
      <c r="D29" s="6">
        <v>0</v>
      </c>
      <c r="E29" s="6">
        <v>0</v>
      </c>
      <c r="F29" s="12">
        <v>0</v>
      </c>
      <c r="G29" s="322">
        <v>0</v>
      </c>
      <c r="H29" s="321">
        <v>0</v>
      </c>
      <c r="I29" s="321">
        <v>0</v>
      </c>
      <c r="J29" s="12">
        <v>0</v>
      </c>
      <c r="K29" s="257">
        <v>0</v>
      </c>
      <c r="L29" s="321">
        <v>0</v>
      </c>
      <c r="M29" s="321">
        <v>0</v>
      </c>
      <c r="N29" s="12">
        <v>0</v>
      </c>
      <c r="O29" s="257">
        <v>0</v>
      </c>
      <c r="P29" s="321">
        <v>0</v>
      </c>
      <c r="Q29" s="321">
        <v>0</v>
      </c>
      <c r="R29" s="12">
        <v>0</v>
      </c>
      <c r="S29" s="322">
        <v>0</v>
      </c>
      <c r="T29" s="321">
        <v>0</v>
      </c>
      <c r="U29" s="321">
        <v>0</v>
      </c>
      <c r="V29" s="12">
        <v>0</v>
      </c>
      <c r="W29" s="322">
        <v>0</v>
      </c>
      <c r="X29" s="321">
        <v>0</v>
      </c>
      <c r="Y29" s="321">
        <v>0</v>
      </c>
      <c r="Z29" s="12">
        <v>0</v>
      </c>
      <c r="AA29" s="257">
        <v>0</v>
      </c>
      <c r="AB29" s="321">
        <v>0</v>
      </c>
      <c r="AC29" s="321">
        <v>0</v>
      </c>
      <c r="AD29" s="12">
        <v>0</v>
      </c>
      <c r="AE29" s="322">
        <v>0</v>
      </c>
      <c r="AF29" s="321">
        <v>0</v>
      </c>
      <c r="AG29" s="321">
        <v>0</v>
      </c>
      <c r="AH29" s="12">
        <v>0</v>
      </c>
      <c r="AI29" s="322">
        <v>0</v>
      </c>
      <c r="AJ29" s="321">
        <v>0</v>
      </c>
      <c r="AK29" s="321">
        <v>0</v>
      </c>
      <c r="AL29" s="12">
        <v>0</v>
      </c>
      <c r="AM29" s="257">
        <v>0</v>
      </c>
      <c r="AN29" s="321">
        <v>0</v>
      </c>
      <c r="AO29" s="321">
        <v>0</v>
      </c>
      <c r="AP29" s="12">
        <v>0</v>
      </c>
      <c r="AQ29" s="322">
        <v>0</v>
      </c>
      <c r="AR29" s="321">
        <v>0</v>
      </c>
      <c r="AS29" s="321">
        <v>0</v>
      </c>
      <c r="AT29" s="12">
        <v>0</v>
      </c>
      <c r="AU29" s="322">
        <v>0</v>
      </c>
      <c r="AV29" s="321">
        <v>0</v>
      </c>
      <c r="AW29" s="321">
        <v>0</v>
      </c>
      <c r="AX29" s="12">
        <v>0</v>
      </c>
      <c r="AY29" s="322">
        <v>0</v>
      </c>
      <c r="AZ29" s="321">
        <v>0</v>
      </c>
      <c r="BA29" s="321">
        <v>0</v>
      </c>
      <c r="BB29" s="12">
        <v>0</v>
      </c>
      <c r="BC29" s="322">
        <v>0</v>
      </c>
      <c r="BD29" s="321">
        <v>0</v>
      </c>
      <c r="BE29" s="321">
        <v>0</v>
      </c>
      <c r="BF29" s="12">
        <v>0</v>
      </c>
      <c r="BG29" s="322">
        <v>0</v>
      </c>
      <c r="BH29" s="321">
        <v>0</v>
      </c>
      <c r="BI29" s="321">
        <v>0</v>
      </c>
      <c r="BJ29" s="12">
        <v>0</v>
      </c>
      <c r="BK29" s="257">
        <v>0</v>
      </c>
      <c r="BL29" s="321">
        <v>0</v>
      </c>
      <c r="BM29" s="321">
        <v>0</v>
      </c>
      <c r="BN29" s="12">
        <v>0</v>
      </c>
      <c r="BO29" s="257">
        <v>0</v>
      </c>
      <c r="BP29" s="321">
        <v>0</v>
      </c>
      <c r="BQ29" s="321">
        <v>0</v>
      </c>
      <c r="BR29" s="12">
        <v>0</v>
      </c>
      <c r="BS29" s="322">
        <v>0</v>
      </c>
      <c r="BT29" s="321">
        <v>0</v>
      </c>
      <c r="BU29" s="321">
        <v>0</v>
      </c>
      <c r="BV29" s="12">
        <v>0</v>
      </c>
      <c r="BW29" s="322">
        <v>0</v>
      </c>
      <c r="BX29" s="321">
        <v>0</v>
      </c>
      <c r="BY29" s="321">
        <v>0</v>
      </c>
      <c r="BZ29" s="12">
        <v>0</v>
      </c>
      <c r="CA29" s="322">
        <v>0</v>
      </c>
      <c r="CB29" s="321">
        <v>0</v>
      </c>
      <c r="CC29" s="321">
        <v>0</v>
      </c>
      <c r="CD29" s="12">
        <v>0</v>
      </c>
      <c r="CE29" s="322">
        <v>0</v>
      </c>
      <c r="CF29" s="321">
        <v>0</v>
      </c>
      <c r="CG29" s="321">
        <v>0</v>
      </c>
      <c r="CH29" s="12">
        <v>0</v>
      </c>
      <c r="CI29" s="322">
        <v>0</v>
      </c>
      <c r="CJ29" s="321">
        <v>0</v>
      </c>
      <c r="CK29" s="321">
        <v>0</v>
      </c>
      <c r="CL29" s="12">
        <v>0</v>
      </c>
    </row>
    <row r="30" spans="2:90" x14ac:dyDescent="0.25">
      <c r="B30" s="328" t="s">
        <v>66</v>
      </c>
      <c r="C30" s="176">
        <f>SUM(C28:C29)</f>
        <v>7317.7523799999999</v>
      </c>
      <c r="D30" s="177">
        <f>SUM(D28:D29)</f>
        <v>12496.835641129999</v>
      </c>
      <c r="E30" s="177">
        <f>SUM(E28:E29)</f>
        <v>9292.8369820900007</v>
      </c>
      <c r="F30" s="178">
        <f>E30/D30</f>
        <v>0.74361520379648016</v>
      </c>
      <c r="G30" s="332">
        <f>SUM(G28:G29)</f>
        <v>0</v>
      </c>
      <c r="H30" s="329">
        <f t="shared" ref="H30:I30" si="211">SUM(H28:H29)</f>
        <v>0</v>
      </c>
      <c r="I30" s="329">
        <f t="shared" si="211"/>
        <v>0</v>
      </c>
      <c r="J30" s="331">
        <v>0</v>
      </c>
      <c r="K30" s="177">
        <f>SUM(K28:K29)</f>
        <v>2.205E-2</v>
      </c>
      <c r="L30" s="338">
        <f>SUM(L28:L29)</f>
        <v>2.205E-2</v>
      </c>
      <c r="M30" s="334">
        <f>SUM(M28:M29)</f>
        <v>2.36842E-3</v>
      </c>
      <c r="N30" s="350">
        <f>M30/L30</f>
        <v>0.10741133786848073</v>
      </c>
      <c r="O30" s="333">
        <f>SUM(O28:O29)</f>
        <v>0.25</v>
      </c>
      <c r="P30" s="334">
        <f>SUM(P28:P29)</f>
        <v>0.25</v>
      </c>
      <c r="Q30" s="334">
        <f>SUM(Q28:Q29)</f>
        <v>0.11816211</v>
      </c>
      <c r="R30" s="178">
        <f>Q30/P30</f>
        <v>0.47264844</v>
      </c>
      <c r="S30" s="332">
        <f>SUM(S28:S29)</f>
        <v>3.5740000000000001E-2</v>
      </c>
      <c r="T30" s="329">
        <f>SUM(T28:T29)</f>
        <v>3.5740000000000001E-2</v>
      </c>
      <c r="U30" s="329">
        <f>SUM(U28:U29)</f>
        <v>0</v>
      </c>
      <c r="V30" s="178">
        <f>U30/T30</f>
        <v>0</v>
      </c>
      <c r="W30" s="332">
        <v>0</v>
      </c>
      <c r="X30" s="330">
        <v>0</v>
      </c>
      <c r="Y30" s="330">
        <v>0</v>
      </c>
      <c r="Z30" s="331">
        <v>0</v>
      </c>
      <c r="AA30" s="329">
        <v>0</v>
      </c>
      <c r="AB30" s="330">
        <v>0</v>
      </c>
      <c r="AC30" s="330">
        <v>0</v>
      </c>
      <c r="AD30" s="331">
        <v>0</v>
      </c>
      <c r="AE30" s="332">
        <v>0</v>
      </c>
      <c r="AF30" s="330">
        <v>0</v>
      </c>
      <c r="AG30" s="330">
        <v>0</v>
      </c>
      <c r="AH30" s="331">
        <v>0</v>
      </c>
      <c r="AI30" s="332">
        <v>0</v>
      </c>
      <c r="AJ30" s="330">
        <v>0</v>
      </c>
      <c r="AK30" s="330">
        <v>0</v>
      </c>
      <c r="AL30" s="331">
        <v>0</v>
      </c>
      <c r="AM30" s="177">
        <f>SUM(AM28:AM28)</f>
        <v>3313.1501400000002</v>
      </c>
      <c r="AN30" s="338">
        <f>SUM(AN28:AN28)</f>
        <v>7453.9158475000004</v>
      </c>
      <c r="AO30" s="334">
        <f>SUM(AO28:AO28)</f>
        <v>6544.7492436599996</v>
      </c>
      <c r="AP30" s="178">
        <f>AO30/AN30</f>
        <v>0.87802832464966318</v>
      </c>
      <c r="AQ30" s="176">
        <f>SUM(AQ28:AQ29)</f>
        <v>0</v>
      </c>
      <c r="AR30" s="338">
        <f>SUM(AR28:AR29)</f>
        <v>0</v>
      </c>
      <c r="AS30" s="334">
        <f>SUM(AS28:AS29)</f>
        <v>0</v>
      </c>
      <c r="AT30" s="341">
        <v>0</v>
      </c>
      <c r="AU30" s="176">
        <f>SUM(AU28:AU29)</f>
        <v>0</v>
      </c>
      <c r="AV30" s="338">
        <f>SUM(AV28:AV29)</f>
        <v>0</v>
      </c>
      <c r="AW30" s="334">
        <f>SUM(AW28:AW29)</f>
        <v>0</v>
      </c>
      <c r="AX30" s="341">
        <v>0</v>
      </c>
      <c r="AY30" s="176">
        <f>SUM(AY28:AY29)</f>
        <v>0</v>
      </c>
      <c r="AZ30" s="338">
        <f>SUM(AZ28:AZ29)</f>
        <v>0</v>
      </c>
      <c r="BA30" s="334">
        <f>SUM(BA28:BA29)</f>
        <v>0</v>
      </c>
      <c r="BB30" s="341">
        <v>0</v>
      </c>
      <c r="BC30" s="176">
        <f>SUM(BC28:BC29)</f>
        <v>0</v>
      </c>
      <c r="BD30" s="338">
        <f>SUM(BD28:BD29)</f>
        <v>0</v>
      </c>
      <c r="BE30" s="334">
        <f>SUM(BE28:BE29)</f>
        <v>0</v>
      </c>
      <c r="BF30" s="341">
        <v>0</v>
      </c>
      <c r="BG30" s="176">
        <f>SUM(BG28:BG29)</f>
        <v>0</v>
      </c>
      <c r="BH30" s="338">
        <f>SUM(BH28:BH29)</f>
        <v>0</v>
      </c>
      <c r="BI30" s="334">
        <f>SUM(BI28:BI29)</f>
        <v>0</v>
      </c>
      <c r="BJ30" s="341">
        <v>0</v>
      </c>
      <c r="BK30" s="337">
        <f t="shared" ref="BK30:BM30" si="212">SUM(BK28:BK29)</f>
        <v>0</v>
      </c>
      <c r="BL30" s="334">
        <f t="shared" si="212"/>
        <v>0</v>
      </c>
      <c r="BM30" s="334">
        <f t="shared" si="212"/>
        <v>0</v>
      </c>
      <c r="BN30" s="335">
        <v>0</v>
      </c>
      <c r="BO30" s="177">
        <f t="shared" ref="BO30:BQ30" si="213">SUM(BO28:BO29)</f>
        <v>3026.4568300000001</v>
      </c>
      <c r="BP30" s="338">
        <f t="shared" si="213"/>
        <v>2753.93420049</v>
      </c>
      <c r="BQ30" s="334">
        <f t="shared" si="213"/>
        <v>529.69457023999996</v>
      </c>
      <c r="BR30" s="350">
        <f t="shared" ref="BR30" si="214">BQ30/BP30</f>
        <v>0.19234104073574193</v>
      </c>
      <c r="BS30" s="176">
        <f>SUM(BS28:BS29)</f>
        <v>0</v>
      </c>
      <c r="BT30" s="338">
        <f>SUM(BT28:BT29)</f>
        <v>0</v>
      </c>
      <c r="BU30" s="334">
        <f>SUM(BU28:BU29)</f>
        <v>0</v>
      </c>
      <c r="BV30" s="341">
        <v>0</v>
      </c>
      <c r="BW30" s="176">
        <f>SUM(BW28:BW29)</f>
        <v>0</v>
      </c>
      <c r="BX30" s="338">
        <f>SUM(BX28:BX29)</f>
        <v>0</v>
      </c>
      <c r="BY30" s="334">
        <f>SUM(BY28:BY29)</f>
        <v>0</v>
      </c>
      <c r="BZ30" s="341">
        <v>0</v>
      </c>
      <c r="CA30" s="176">
        <f>SUM(CA28:CA29)</f>
        <v>0</v>
      </c>
      <c r="CB30" s="338">
        <f>SUM(CB28:CB29)</f>
        <v>0</v>
      </c>
      <c r="CC30" s="334">
        <f>SUM(CC28:CC29)</f>
        <v>0</v>
      </c>
      <c r="CD30" s="341">
        <v>0</v>
      </c>
      <c r="CE30" s="176">
        <f>SUM(CE28:CE29)</f>
        <v>977.83762000000002</v>
      </c>
      <c r="CF30" s="338">
        <f>SUM(CF28:CF29)</f>
        <v>2288.6778031399999</v>
      </c>
      <c r="CG30" s="334">
        <f>SUM(CG28:CG29)</f>
        <v>2218.2726376599999</v>
      </c>
      <c r="CH30" s="178">
        <f>CG30/CF30</f>
        <v>0.96923762471790209</v>
      </c>
      <c r="CI30" s="176">
        <f>SUM(CI28:CI29)</f>
        <v>0</v>
      </c>
      <c r="CJ30" s="338">
        <f>SUM(CJ28:CJ29)</f>
        <v>0</v>
      </c>
      <c r="CK30" s="334">
        <f>SUM(CK28:CK29)</f>
        <v>0</v>
      </c>
      <c r="CL30" s="341">
        <v>0</v>
      </c>
    </row>
    <row r="31" spans="2:90" x14ac:dyDescent="0.25">
      <c r="B31" s="342" t="s">
        <v>538</v>
      </c>
      <c r="C31" s="856">
        <f>C38+C41</f>
        <v>1841.1071882700001</v>
      </c>
      <c r="D31" s="857">
        <f>D38+D41</f>
        <v>792.50859685000012</v>
      </c>
      <c r="E31" s="857">
        <f>E38+E41</f>
        <v>699.07961955999986</v>
      </c>
      <c r="F31" s="318">
        <f>E31/D31</f>
        <v>0.88210982485066491</v>
      </c>
      <c r="G31" s="208">
        <f>G38+G41</f>
        <v>9.4204977899999989</v>
      </c>
      <c r="H31" s="206">
        <f>H38+H41</f>
        <v>19.479316990000001</v>
      </c>
      <c r="I31" s="206">
        <f>I38+I41</f>
        <v>17.415309990000001</v>
      </c>
      <c r="J31" s="318">
        <f t="shared" ref="J31" si="215">I31/H31</f>
        <v>0.89404110005193771</v>
      </c>
      <c r="K31" s="343">
        <f t="shared" ref="K31:Q31" si="216">K38+K41</f>
        <v>0</v>
      </c>
      <c r="L31" s="206">
        <f t="shared" si="216"/>
        <v>0</v>
      </c>
      <c r="M31" s="206">
        <f t="shared" si="216"/>
        <v>0</v>
      </c>
      <c r="N31" s="345">
        <f t="shared" si="216"/>
        <v>0</v>
      </c>
      <c r="O31" s="206">
        <f t="shared" si="216"/>
        <v>265.14719095999999</v>
      </c>
      <c r="P31" s="206">
        <f t="shared" si="216"/>
        <v>265.03119096</v>
      </c>
      <c r="Q31" s="206">
        <f t="shared" si="216"/>
        <v>264.97119096</v>
      </c>
      <c r="R31" s="318">
        <f>Q31/P31</f>
        <v>0.99977361155197364</v>
      </c>
      <c r="S31" s="208">
        <f t="shared" ref="S31:Y31" si="217">S38+S41</f>
        <v>0</v>
      </c>
      <c r="T31" s="206">
        <f t="shared" si="217"/>
        <v>0</v>
      </c>
      <c r="U31" s="206">
        <f t="shared" si="217"/>
        <v>0</v>
      </c>
      <c r="V31" s="345">
        <f t="shared" si="217"/>
        <v>0</v>
      </c>
      <c r="W31" s="208">
        <f t="shared" si="217"/>
        <v>5.0000000000000001E-3</v>
      </c>
      <c r="X31" s="206">
        <f t="shared" si="217"/>
        <v>5.0000000000000001E-3</v>
      </c>
      <c r="Y31" s="206">
        <f t="shared" si="217"/>
        <v>1.25E-3</v>
      </c>
      <c r="Z31" s="318">
        <f>Y31/X31</f>
        <v>0.25</v>
      </c>
      <c r="AA31" s="343">
        <f>AA38+AA41</f>
        <v>2.0789200000000001</v>
      </c>
      <c r="AB31" s="206">
        <f>AB38+AB41</f>
        <v>2.0970844400000002</v>
      </c>
      <c r="AC31" s="206">
        <f>AC38+AC41</f>
        <v>2.0766979999999999</v>
      </c>
      <c r="AD31" s="318">
        <f>AC31/AB31</f>
        <v>0.99027867471087605</v>
      </c>
      <c r="AE31" s="208">
        <f>AE38+AE41</f>
        <v>72.879739999999998</v>
      </c>
      <c r="AF31" s="206">
        <f>AF38+AF41</f>
        <v>67.077703459999995</v>
      </c>
      <c r="AG31" s="206">
        <f>AG38+AG41</f>
        <v>46.819709149999994</v>
      </c>
      <c r="AH31" s="318">
        <f>AG31/AF31</f>
        <v>0.69799213054334341</v>
      </c>
      <c r="AI31" s="208">
        <f>AI38+AI41</f>
        <v>0.64724000000000004</v>
      </c>
      <c r="AJ31" s="206">
        <f>AJ38+AJ41</f>
        <v>1.8367821600000001</v>
      </c>
      <c r="AK31" s="206">
        <f>AK38+AK41</f>
        <v>0.215</v>
      </c>
      <c r="AL31" s="318">
        <f>AK31/AJ31</f>
        <v>0.11705253060602461</v>
      </c>
      <c r="AM31" s="343">
        <f>AM38+AM41</f>
        <v>1285.25027</v>
      </c>
      <c r="AN31" s="206">
        <f>AN38+AN41</f>
        <v>121.53048351000001</v>
      </c>
      <c r="AO31" s="206">
        <f>AO38+AO41</f>
        <v>89.839754439999993</v>
      </c>
      <c r="AP31" s="318">
        <f>AO31/AN31</f>
        <v>0.73923637794634156</v>
      </c>
      <c r="AQ31" s="208">
        <f>AQ38+AQ41</f>
        <v>32.686874000000003</v>
      </c>
      <c r="AR31" s="206">
        <f>AR38+AR41</f>
        <v>54.804298249999995</v>
      </c>
      <c r="AS31" s="206">
        <f>AS38+AS41</f>
        <v>44.195809839999995</v>
      </c>
      <c r="AT31" s="318">
        <f>AS31/AR31</f>
        <v>0.80642962780752325</v>
      </c>
      <c r="AU31" s="208">
        <f>AU38+AU41</f>
        <v>70.86238152</v>
      </c>
      <c r="AV31" s="206">
        <f>AV38+AV41</f>
        <v>100.06480336</v>
      </c>
      <c r="AW31" s="206">
        <f>AW38+AW41</f>
        <v>99.768015509999998</v>
      </c>
      <c r="AX31" s="319">
        <v>0.99767225668412618</v>
      </c>
      <c r="AY31" s="208">
        <f>AY38+AY41</f>
        <v>15.426</v>
      </c>
      <c r="AZ31" s="206">
        <f>AZ38+AZ41</f>
        <v>17.026</v>
      </c>
      <c r="BA31" s="206">
        <f>BA38+BA41</f>
        <v>9.1564971899999996</v>
      </c>
      <c r="BB31" s="319">
        <f>BA31/AZ31</f>
        <v>0.53779497180782332</v>
      </c>
      <c r="BC31" s="208">
        <f>BC38+BC41</f>
        <v>6.5000000000000002E-2</v>
      </c>
      <c r="BD31" s="206">
        <f>BD38+BD41</f>
        <v>0.05</v>
      </c>
      <c r="BE31" s="206">
        <f>BE38+BE41</f>
        <v>0.05</v>
      </c>
      <c r="BF31" s="319">
        <f>BE31/BD31</f>
        <v>1</v>
      </c>
      <c r="BG31" s="208">
        <f t="shared" ref="BG31:BI31" si="218">BG38+BG41</f>
        <v>1.05979</v>
      </c>
      <c r="BH31" s="206">
        <f t="shared" si="218"/>
        <v>1.9216089999999999</v>
      </c>
      <c r="BI31" s="206">
        <f t="shared" si="218"/>
        <v>1.464564</v>
      </c>
      <c r="BJ31" s="319">
        <f>BI31/BH31</f>
        <v>0.76215504819138546</v>
      </c>
      <c r="BK31" s="320">
        <f>BK38+BK41</f>
        <v>6.0892600000000003</v>
      </c>
      <c r="BL31" s="224">
        <f>BL38+BL41</f>
        <v>4.8367315</v>
      </c>
      <c r="BM31" s="224">
        <f>BM38+BM41</f>
        <v>4.3297181</v>
      </c>
      <c r="BN31" s="319">
        <f>BM31/BL31</f>
        <v>0.8951743755054421</v>
      </c>
      <c r="BO31" s="343">
        <f t="shared" ref="BO31:BU31" si="219">BO38+BO41</f>
        <v>0.66902399999999995</v>
      </c>
      <c r="BP31" s="224">
        <f t="shared" si="219"/>
        <v>107.67639699999999</v>
      </c>
      <c r="BQ31" s="224">
        <f t="shared" si="219"/>
        <v>101.496413</v>
      </c>
      <c r="BR31" s="224">
        <f t="shared" si="219"/>
        <v>0.94260595476648434</v>
      </c>
      <c r="BS31" s="208">
        <f t="shared" si="219"/>
        <v>2.2000000000000002</v>
      </c>
      <c r="BT31" s="206">
        <f t="shared" si="219"/>
        <v>17.163948699999999</v>
      </c>
      <c r="BU31" s="206">
        <f t="shared" si="219"/>
        <v>15.931093500000001</v>
      </c>
      <c r="BV31" s="319">
        <f>BU31/BT31</f>
        <v>0.92817181980973895</v>
      </c>
      <c r="BW31" s="208">
        <f>BW38+BW41</f>
        <v>0.70799999999999996</v>
      </c>
      <c r="BX31" s="206">
        <f>BX38+BX41</f>
        <v>0.93300000000000005</v>
      </c>
      <c r="BY31" s="206">
        <f>BY38+BY41</f>
        <v>0.93300000000000005</v>
      </c>
      <c r="BZ31" s="319">
        <f>BY31/BX31</f>
        <v>1</v>
      </c>
      <c r="CA31" s="208">
        <f t="shared" ref="CA31:CG31" si="220">CA38+CA41</f>
        <v>0</v>
      </c>
      <c r="CB31" s="206">
        <f t="shared" si="220"/>
        <v>0</v>
      </c>
      <c r="CC31" s="206">
        <f t="shared" si="220"/>
        <v>0</v>
      </c>
      <c r="CD31" s="206">
        <f t="shared" si="220"/>
        <v>0</v>
      </c>
      <c r="CE31" s="208">
        <f t="shared" si="220"/>
        <v>15.912000000000001</v>
      </c>
      <c r="CF31" s="206">
        <f t="shared" si="220"/>
        <v>0.79885751999999999</v>
      </c>
      <c r="CG31" s="206">
        <f t="shared" si="220"/>
        <v>0.41559587999999997</v>
      </c>
      <c r="CH31" s="346">
        <f>CG31/CF31</f>
        <v>0.52023780160447131</v>
      </c>
      <c r="CI31" s="208">
        <f>CI38+CI41</f>
        <v>60</v>
      </c>
      <c r="CJ31" s="206">
        <f>CJ38+CJ41</f>
        <v>10.17539</v>
      </c>
      <c r="CK31" s="206">
        <f>CK38+CK41</f>
        <v>0</v>
      </c>
      <c r="CL31" s="319">
        <f>CK31/CJ31</f>
        <v>0</v>
      </c>
    </row>
    <row r="32" spans="2:90" x14ac:dyDescent="0.25">
      <c r="B32" s="8" t="s">
        <v>57</v>
      </c>
      <c r="C32" s="9">
        <v>0</v>
      </c>
      <c r="D32" s="6">
        <v>0</v>
      </c>
      <c r="E32" s="6">
        <v>0</v>
      </c>
      <c r="F32" s="12">
        <v>0</v>
      </c>
      <c r="G32" s="322">
        <v>0</v>
      </c>
      <c r="H32" s="321">
        <v>0</v>
      </c>
      <c r="I32" s="321">
        <v>0</v>
      </c>
      <c r="J32" s="12">
        <v>0</v>
      </c>
      <c r="K32" s="257">
        <v>0</v>
      </c>
      <c r="L32" s="321">
        <v>0</v>
      </c>
      <c r="M32" s="321">
        <v>0</v>
      </c>
      <c r="N32" s="12">
        <v>0</v>
      </c>
      <c r="O32" s="321">
        <v>0</v>
      </c>
      <c r="P32" s="321">
        <v>0</v>
      </c>
      <c r="Q32" s="321">
        <v>0</v>
      </c>
      <c r="R32" s="12">
        <v>0</v>
      </c>
      <c r="S32" s="322">
        <v>0</v>
      </c>
      <c r="T32" s="321">
        <v>0</v>
      </c>
      <c r="U32" s="321">
        <v>0</v>
      </c>
      <c r="V32" s="12">
        <v>0</v>
      </c>
      <c r="W32" s="322">
        <v>0</v>
      </c>
      <c r="X32" s="321">
        <v>0</v>
      </c>
      <c r="Y32" s="321">
        <v>0</v>
      </c>
      <c r="Z32" s="12">
        <v>0</v>
      </c>
      <c r="AA32" s="257">
        <v>0</v>
      </c>
      <c r="AB32" s="321">
        <v>0</v>
      </c>
      <c r="AC32" s="321">
        <v>0</v>
      </c>
      <c r="AD32" s="12">
        <v>0</v>
      </c>
      <c r="AE32" s="322">
        <v>0</v>
      </c>
      <c r="AF32" s="321">
        <v>0</v>
      </c>
      <c r="AG32" s="321">
        <v>0</v>
      </c>
      <c r="AH32" s="12">
        <v>0</v>
      </c>
      <c r="AI32" s="322">
        <v>0</v>
      </c>
      <c r="AJ32" s="321">
        <v>0</v>
      </c>
      <c r="AK32" s="321">
        <v>0</v>
      </c>
      <c r="AL32" s="12">
        <v>0</v>
      </c>
      <c r="AM32" s="257">
        <v>0</v>
      </c>
      <c r="AN32" s="321">
        <v>0</v>
      </c>
      <c r="AO32" s="321">
        <v>0</v>
      </c>
      <c r="AP32" s="12">
        <v>0</v>
      </c>
      <c r="AQ32" s="322">
        <v>0</v>
      </c>
      <c r="AR32" s="321">
        <v>0</v>
      </c>
      <c r="AS32" s="321">
        <v>0</v>
      </c>
      <c r="AT32" s="12">
        <v>0</v>
      </c>
      <c r="AU32" s="322">
        <v>0</v>
      </c>
      <c r="AV32" s="321">
        <v>0</v>
      </c>
      <c r="AW32" s="321">
        <v>0</v>
      </c>
      <c r="AX32" s="12">
        <v>0</v>
      </c>
      <c r="AY32" s="322">
        <v>0</v>
      </c>
      <c r="AZ32" s="321">
        <v>0</v>
      </c>
      <c r="BA32" s="321">
        <v>0</v>
      </c>
      <c r="BB32" s="12">
        <v>0</v>
      </c>
      <c r="BC32" s="322">
        <v>0</v>
      </c>
      <c r="BD32" s="321">
        <v>0</v>
      </c>
      <c r="BE32" s="321">
        <v>0</v>
      </c>
      <c r="BF32" s="12">
        <v>0</v>
      </c>
      <c r="BG32" s="322">
        <v>0</v>
      </c>
      <c r="BH32" s="321">
        <v>0</v>
      </c>
      <c r="BI32" s="321">
        <v>0</v>
      </c>
      <c r="BJ32" s="12">
        <v>0</v>
      </c>
      <c r="BK32" s="257">
        <v>0</v>
      </c>
      <c r="BL32" s="321">
        <v>0</v>
      </c>
      <c r="BM32" s="321">
        <v>0</v>
      </c>
      <c r="BN32" s="12">
        <v>0</v>
      </c>
      <c r="BO32" s="257">
        <v>0</v>
      </c>
      <c r="BP32" s="321">
        <v>0</v>
      </c>
      <c r="BQ32" s="321">
        <v>0</v>
      </c>
      <c r="BR32" s="12">
        <v>0</v>
      </c>
      <c r="BS32" s="322">
        <v>0</v>
      </c>
      <c r="BT32" s="321">
        <v>0</v>
      </c>
      <c r="BU32" s="321">
        <v>0</v>
      </c>
      <c r="BV32" s="12">
        <v>0</v>
      </c>
      <c r="BW32" s="322">
        <v>0</v>
      </c>
      <c r="BX32" s="321">
        <v>0</v>
      </c>
      <c r="BY32" s="321">
        <v>0</v>
      </c>
      <c r="BZ32" s="12">
        <v>0</v>
      </c>
      <c r="CA32" s="322">
        <v>0</v>
      </c>
      <c r="CB32" s="321">
        <v>0</v>
      </c>
      <c r="CC32" s="321">
        <v>0</v>
      </c>
      <c r="CD32" s="12">
        <v>0</v>
      </c>
      <c r="CE32" s="322">
        <v>0</v>
      </c>
      <c r="CF32" s="321">
        <v>0</v>
      </c>
      <c r="CG32" s="321">
        <v>0</v>
      </c>
      <c r="CH32" s="12">
        <v>0</v>
      </c>
      <c r="CI32" s="322">
        <v>0</v>
      </c>
      <c r="CJ32" s="321">
        <v>0</v>
      </c>
      <c r="CK32" s="321">
        <v>0</v>
      </c>
      <c r="CL32" s="12">
        <v>0</v>
      </c>
    </row>
    <row r="33" spans="2:90" x14ac:dyDescent="0.25">
      <c r="B33" s="8" t="s">
        <v>58</v>
      </c>
      <c r="C33" s="9">
        <v>0.45</v>
      </c>
      <c r="D33" s="6">
        <v>0.45</v>
      </c>
      <c r="E33" s="6">
        <v>8.5000000000000006E-2</v>
      </c>
      <c r="F33" s="85">
        <f>E33/D33</f>
        <v>0.18888888888888888</v>
      </c>
      <c r="G33" s="322">
        <v>0.45</v>
      </c>
      <c r="H33" s="321">
        <v>0.45</v>
      </c>
      <c r="I33" s="321">
        <v>8.5000000000000006E-2</v>
      </c>
      <c r="J33" s="85">
        <f>I33/H33</f>
        <v>0.18888888888888888</v>
      </c>
      <c r="K33" s="257">
        <v>0</v>
      </c>
      <c r="L33" s="321">
        <v>0</v>
      </c>
      <c r="M33" s="321">
        <v>0</v>
      </c>
      <c r="N33" s="12">
        <v>0</v>
      </c>
      <c r="O33" s="321">
        <v>0</v>
      </c>
      <c r="P33" s="321">
        <v>0</v>
      </c>
      <c r="Q33" s="321">
        <v>0</v>
      </c>
      <c r="R33" s="12">
        <v>0</v>
      </c>
      <c r="S33" s="322">
        <v>0</v>
      </c>
      <c r="T33" s="321">
        <v>0</v>
      </c>
      <c r="U33" s="321">
        <v>0</v>
      </c>
      <c r="V33" s="12">
        <v>0</v>
      </c>
      <c r="W33" s="322">
        <v>0</v>
      </c>
      <c r="X33" s="321">
        <v>0</v>
      </c>
      <c r="Y33" s="321">
        <v>0</v>
      </c>
      <c r="Z33" s="12">
        <v>0</v>
      </c>
      <c r="AA33" s="257">
        <v>0</v>
      </c>
      <c r="AB33" s="321">
        <v>0</v>
      </c>
      <c r="AC33" s="321">
        <v>0</v>
      </c>
      <c r="AD33" s="12">
        <v>0</v>
      </c>
      <c r="AE33" s="322">
        <v>0</v>
      </c>
      <c r="AF33" s="321">
        <v>0</v>
      </c>
      <c r="AG33" s="321">
        <v>0</v>
      </c>
      <c r="AH33" s="12">
        <v>0</v>
      </c>
      <c r="AI33" s="322">
        <v>0</v>
      </c>
      <c r="AJ33" s="321">
        <v>0</v>
      </c>
      <c r="AK33" s="321">
        <v>0</v>
      </c>
      <c r="AL33" s="12">
        <v>0</v>
      </c>
      <c r="AM33" s="257">
        <v>0</v>
      </c>
      <c r="AN33" s="321">
        <v>0</v>
      </c>
      <c r="AO33" s="321">
        <v>0</v>
      </c>
      <c r="AP33" s="12">
        <v>0</v>
      </c>
      <c r="AQ33" s="322">
        <v>0</v>
      </c>
      <c r="AR33" s="321">
        <v>0</v>
      </c>
      <c r="AS33" s="321">
        <v>0</v>
      </c>
      <c r="AT33" s="12">
        <v>0</v>
      </c>
      <c r="AU33" s="322">
        <v>0</v>
      </c>
      <c r="AV33" s="321">
        <v>0</v>
      </c>
      <c r="AW33" s="321">
        <v>0</v>
      </c>
      <c r="AX33" s="12">
        <v>0</v>
      </c>
      <c r="AY33" s="322">
        <v>0</v>
      </c>
      <c r="AZ33" s="321">
        <v>0</v>
      </c>
      <c r="BA33" s="321">
        <v>0</v>
      </c>
      <c r="BB33" s="12">
        <v>0</v>
      </c>
      <c r="BC33" s="322">
        <v>0</v>
      </c>
      <c r="BD33" s="321">
        <v>0</v>
      </c>
      <c r="BE33" s="321">
        <v>0</v>
      </c>
      <c r="BF33" s="12">
        <v>0</v>
      </c>
      <c r="BG33" s="322">
        <v>0</v>
      </c>
      <c r="BH33" s="321">
        <v>0</v>
      </c>
      <c r="BI33" s="321">
        <v>0</v>
      </c>
      <c r="BJ33" s="12">
        <v>0</v>
      </c>
      <c r="BK33" s="257">
        <v>0</v>
      </c>
      <c r="BL33" s="321">
        <v>0</v>
      </c>
      <c r="BM33" s="321">
        <v>0</v>
      </c>
      <c r="BN33" s="12">
        <v>0</v>
      </c>
      <c r="BO33" s="257">
        <v>0</v>
      </c>
      <c r="BP33" s="321">
        <v>0</v>
      </c>
      <c r="BQ33" s="321">
        <v>0</v>
      </c>
      <c r="BR33" s="12">
        <v>0</v>
      </c>
      <c r="BS33" s="322">
        <v>0</v>
      </c>
      <c r="BT33" s="321">
        <v>0</v>
      </c>
      <c r="BU33" s="321">
        <v>0</v>
      </c>
      <c r="BV33" s="12">
        <v>0</v>
      </c>
      <c r="BW33" s="322">
        <v>0</v>
      </c>
      <c r="BX33" s="321">
        <v>0</v>
      </c>
      <c r="BY33" s="321">
        <v>0</v>
      </c>
      <c r="BZ33" s="12">
        <v>0</v>
      </c>
      <c r="CA33" s="322">
        <v>0</v>
      </c>
      <c r="CB33" s="321">
        <v>0</v>
      </c>
      <c r="CC33" s="321">
        <v>0</v>
      </c>
      <c r="CD33" s="12">
        <v>0</v>
      </c>
      <c r="CE33" s="322">
        <v>0</v>
      </c>
      <c r="CF33" s="321">
        <v>0</v>
      </c>
      <c r="CG33" s="321">
        <v>0</v>
      </c>
      <c r="CH33" s="12">
        <v>0</v>
      </c>
      <c r="CI33" s="322">
        <v>0</v>
      </c>
      <c r="CJ33" s="321">
        <v>0</v>
      </c>
      <c r="CK33" s="321">
        <v>0</v>
      </c>
      <c r="CL33" s="12">
        <v>0</v>
      </c>
    </row>
    <row r="34" spans="2:90" x14ac:dyDescent="0.25">
      <c r="B34" s="8" t="s">
        <v>59</v>
      </c>
      <c r="C34" s="9">
        <v>0</v>
      </c>
      <c r="D34" s="6">
        <v>0</v>
      </c>
      <c r="E34" s="6">
        <v>0</v>
      </c>
      <c r="F34" s="12">
        <v>0</v>
      </c>
      <c r="G34" s="322">
        <v>0</v>
      </c>
      <c r="H34" s="321">
        <v>0</v>
      </c>
      <c r="I34" s="321">
        <v>0</v>
      </c>
      <c r="J34" s="12">
        <v>0</v>
      </c>
      <c r="K34" s="257">
        <v>0</v>
      </c>
      <c r="L34" s="321">
        <v>0</v>
      </c>
      <c r="M34" s="321">
        <v>0</v>
      </c>
      <c r="N34" s="12">
        <v>0</v>
      </c>
      <c r="O34" s="321">
        <v>0</v>
      </c>
      <c r="P34" s="321">
        <v>0</v>
      </c>
      <c r="Q34" s="321">
        <v>0</v>
      </c>
      <c r="R34" s="12">
        <v>0</v>
      </c>
      <c r="S34" s="322">
        <v>0</v>
      </c>
      <c r="T34" s="321">
        <v>0</v>
      </c>
      <c r="U34" s="321">
        <v>0</v>
      </c>
      <c r="V34" s="12">
        <v>0</v>
      </c>
      <c r="W34" s="322">
        <v>0</v>
      </c>
      <c r="X34" s="321">
        <v>0</v>
      </c>
      <c r="Y34" s="321">
        <v>0</v>
      </c>
      <c r="Z34" s="12">
        <v>0</v>
      </c>
      <c r="AA34" s="257">
        <v>0</v>
      </c>
      <c r="AB34" s="321">
        <v>0</v>
      </c>
      <c r="AC34" s="321">
        <v>0</v>
      </c>
      <c r="AD34" s="12">
        <v>0</v>
      </c>
      <c r="AE34" s="322">
        <v>0</v>
      </c>
      <c r="AF34" s="321">
        <v>0</v>
      </c>
      <c r="AG34" s="321">
        <v>0</v>
      </c>
      <c r="AH34" s="12">
        <v>0</v>
      </c>
      <c r="AI34" s="322">
        <v>0</v>
      </c>
      <c r="AJ34" s="321">
        <v>0</v>
      </c>
      <c r="AK34" s="321">
        <v>0</v>
      </c>
      <c r="AL34" s="12">
        <v>0</v>
      </c>
      <c r="AM34" s="257">
        <v>0</v>
      </c>
      <c r="AN34" s="321">
        <v>0</v>
      </c>
      <c r="AO34" s="321">
        <v>0</v>
      </c>
      <c r="AP34" s="12">
        <v>0</v>
      </c>
      <c r="AQ34" s="322">
        <v>0</v>
      </c>
      <c r="AR34" s="321">
        <v>0</v>
      </c>
      <c r="AS34" s="321">
        <v>0</v>
      </c>
      <c r="AT34" s="12">
        <v>0</v>
      </c>
      <c r="AU34" s="322">
        <v>0</v>
      </c>
      <c r="AV34" s="321">
        <v>0</v>
      </c>
      <c r="AW34" s="321">
        <v>0</v>
      </c>
      <c r="AX34" s="12">
        <v>0</v>
      </c>
      <c r="AY34" s="322">
        <v>0</v>
      </c>
      <c r="AZ34" s="321">
        <v>0</v>
      </c>
      <c r="BA34" s="321">
        <v>0</v>
      </c>
      <c r="BB34" s="12">
        <v>0</v>
      </c>
      <c r="BC34" s="322">
        <v>0</v>
      </c>
      <c r="BD34" s="321">
        <v>0</v>
      </c>
      <c r="BE34" s="321">
        <v>0</v>
      </c>
      <c r="BF34" s="12">
        <v>0</v>
      </c>
      <c r="BG34" s="322">
        <v>0</v>
      </c>
      <c r="BH34" s="321">
        <v>0</v>
      </c>
      <c r="BI34" s="321">
        <v>0</v>
      </c>
      <c r="BJ34" s="12">
        <v>0</v>
      </c>
      <c r="BK34" s="257">
        <v>0</v>
      </c>
      <c r="BL34" s="321">
        <v>0</v>
      </c>
      <c r="BM34" s="321">
        <v>0</v>
      </c>
      <c r="BN34" s="12">
        <v>0</v>
      </c>
      <c r="BO34" s="257">
        <v>0</v>
      </c>
      <c r="BP34" s="321">
        <v>0</v>
      </c>
      <c r="BQ34" s="321">
        <v>0</v>
      </c>
      <c r="BR34" s="12">
        <v>0</v>
      </c>
      <c r="BS34" s="322">
        <v>0</v>
      </c>
      <c r="BT34" s="321">
        <v>0</v>
      </c>
      <c r="BU34" s="321">
        <v>0</v>
      </c>
      <c r="BV34" s="12">
        <v>0</v>
      </c>
      <c r="BW34" s="322">
        <v>0</v>
      </c>
      <c r="BX34" s="321">
        <v>0</v>
      </c>
      <c r="BY34" s="321">
        <v>0</v>
      </c>
      <c r="BZ34" s="12">
        <v>0</v>
      </c>
      <c r="CA34" s="322">
        <v>0</v>
      </c>
      <c r="CB34" s="321">
        <v>0</v>
      </c>
      <c r="CC34" s="321">
        <v>0</v>
      </c>
      <c r="CD34" s="12">
        <v>0</v>
      </c>
      <c r="CE34" s="322">
        <v>0</v>
      </c>
      <c r="CF34" s="321">
        <v>0</v>
      </c>
      <c r="CG34" s="321">
        <v>0</v>
      </c>
      <c r="CH34" s="12">
        <v>0</v>
      </c>
      <c r="CI34" s="322">
        <v>0</v>
      </c>
      <c r="CJ34" s="321">
        <v>0</v>
      </c>
      <c r="CK34" s="321">
        <v>0</v>
      </c>
      <c r="CL34" s="12">
        <v>0</v>
      </c>
    </row>
    <row r="35" spans="2:90" x14ac:dyDescent="0.25">
      <c r="B35" s="8" t="s">
        <v>60</v>
      </c>
      <c r="C35" s="9">
        <v>232.85274731000001</v>
      </c>
      <c r="D35" s="6">
        <v>297.72140064000007</v>
      </c>
      <c r="E35" s="6">
        <v>269.02985156999989</v>
      </c>
      <c r="F35" s="85">
        <f>E35/D35</f>
        <v>0.90362953751956332</v>
      </c>
      <c r="G35" s="322">
        <v>8.9704977899999996</v>
      </c>
      <c r="H35" s="321">
        <v>19.029316990000002</v>
      </c>
      <c r="I35" s="321">
        <v>17.33030999</v>
      </c>
      <c r="J35" s="85">
        <f>I35/H35</f>
        <v>0.91071634358222953</v>
      </c>
      <c r="K35" s="257">
        <v>0</v>
      </c>
      <c r="L35" s="321">
        <v>0</v>
      </c>
      <c r="M35" s="321">
        <v>0</v>
      </c>
      <c r="N35" s="12">
        <v>0</v>
      </c>
      <c r="O35" s="321">
        <v>0.18099999999999999</v>
      </c>
      <c r="P35" s="321">
        <v>6.5000000000000002E-2</v>
      </c>
      <c r="Q35" s="321">
        <v>5.0000000000000001E-3</v>
      </c>
      <c r="R35" s="85">
        <f>Q35/P35</f>
        <v>7.6923076923076927E-2</v>
      </c>
      <c r="S35" s="322">
        <v>0</v>
      </c>
      <c r="T35" s="321">
        <v>0</v>
      </c>
      <c r="U35" s="321">
        <v>0</v>
      </c>
      <c r="V35" s="12">
        <v>0</v>
      </c>
      <c r="W35" s="642">
        <v>5.0000000000000001E-3</v>
      </c>
      <c r="X35" s="132">
        <v>5.0000000000000001E-3</v>
      </c>
      <c r="Y35" s="132">
        <v>1.25E-3</v>
      </c>
      <c r="Z35" s="85">
        <f>Y35/X35</f>
        <v>0.25</v>
      </c>
      <c r="AA35" s="257">
        <v>2.0789200000000001</v>
      </c>
      <c r="AB35" s="321">
        <v>2.0970844400000002</v>
      </c>
      <c r="AC35" s="321">
        <v>2.0766979999999999</v>
      </c>
      <c r="AD35" s="85">
        <f>AC35/AB35</f>
        <v>0.99027867471087605</v>
      </c>
      <c r="AE35" s="322">
        <v>64.429739999999995</v>
      </c>
      <c r="AF35" s="321">
        <v>54.260003429999998</v>
      </c>
      <c r="AG35" s="321">
        <v>43.044972379999997</v>
      </c>
      <c r="AH35" s="85">
        <f>AG35/AF35</f>
        <v>0.79330942976315255</v>
      </c>
      <c r="AI35" s="322">
        <v>0.64724000000000004</v>
      </c>
      <c r="AJ35" s="321">
        <v>1.8367821600000001</v>
      </c>
      <c r="AK35" s="321">
        <v>0.215</v>
      </c>
      <c r="AL35" s="85">
        <f>AK35/AJ35</f>
        <v>0.11705253060602461</v>
      </c>
      <c r="AM35" s="257">
        <v>123.64027</v>
      </c>
      <c r="AN35" s="321">
        <v>10.028352440000001</v>
      </c>
      <c r="AO35" s="321">
        <v>6.2716568300000004</v>
      </c>
      <c r="AP35" s="85">
        <f>AO35/AN35</f>
        <v>0.62539254254610144</v>
      </c>
      <c r="AQ35" s="322">
        <v>1.115464</v>
      </c>
      <c r="AR35" s="321">
        <v>1.065464</v>
      </c>
      <c r="AS35" s="321">
        <v>0.87189857999999998</v>
      </c>
      <c r="AT35" s="85">
        <f>AS35/AR35</f>
        <v>0.81832758309994524</v>
      </c>
      <c r="AU35" s="322">
        <v>25.59079152</v>
      </c>
      <c r="AV35" s="321">
        <v>80.471717069999997</v>
      </c>
      <c r="AW35" s="321">
        <v>80.337598459999995</v>
      </c>
      <c r="AX35" s="85">
        <v>0.97955657856434419</v>
      </c>
      <c r="AY35" s="322">
        <v>0.66</v>
      </c>
      <c r="AZ35" s="321">
        <v>2.56</v>
      </c>
      <c r="BA35" s="321">
        <v>1.27682366</v>
      </c>
      <c r="BB35" s="85">
        <f>BA35/AZ35</f>
        <v>0.49875924218750001</v>
      </c>
      <c r="BC35" s="322">
        <v>0</v>
      </c>
      <c r="BD35" s="321">
        <v>0</v>
      </c>
      <c r="BE35" s="321">
        <v>0</v>
      </c>
      <c r="BF35" s="12">
        <v>0</v>
      </c>
      <c r="BG35" s="322">
        <v>0.45</v>
      </c>
      <c r="BH35" s="321">
        <v>0.45</v>
      </c>
      <c r="BI35" s="321">
        <v>0</v>
      </c>
      <c r="BJ35" s="85">
        <f>BI35/BH35</f>
        <v>0</v>
      </c>
      <c r="BK35" s="257">
        <v>0.5948</v>
      </c>
      <c r="BL35" s="321">
        <v>0.78979999999999995</v>
      </c>
      <c r="BM35" s="321">
        <v>0.3318644</v>
      </c>
      <c r="BN35" s="85">
        <f>BM35/BL35</f>
        <v>0.42018789566978987</v>
      </c>
      <c r="BO35" s="644">
        <v>0.66902399999999995</v>
      </c>
      <c r="BP35" s="132">
        <v>107.67639699999999</v>
      </c>
      <c r="BQ35" s="321">
        <v>101.496413</v>
      </c>
      <c r="BR35" s="85">
        <f>BQ35/BP35</f>
        <v>0.94260595476648434</v>
      </c>
      <c r="BS35" s="322">
        <v>2.2000000000000002</v>
      </c>
      <c r="BT35" s="321">
        <v>15.65462559</v>
      </c>
      <c r="BU35" s="321">
        <v>14.421770390000001</v>
      </c>
      <c r="BV35" s="85">
        <f>BU35/BT35</f>
        <v>0.92124658664544912</v>
      </c>
      <c r="BW35" s="322">
        <v>0.70799999999999996</v>
      </c>
      <c r="BX35" s="321">
        <v>0.93300000000000005</v>
      </c>
      <c r="BY35" s="321">
        <v>0.93300000000000005</v>
      </c>
      <c r="BZ35" s="85">
        <v>1</v>
      </c>
      <c r="CA35" s="322">
        <v>0</v>
      </c>
      <c r="CB35" s="321">
        <v>0</v>
      </c>
      <c r="CC35" s="321">
        <v>0</v>
      </c>
      <c r="CD35" s="12">
        <v>0</v>
      </c>
      <c r="CE35" s="322">
        <v>0.91200000000000003</v>
      </c>
      <c r="CF35" s="321">
        <v>0.79885751999999999</v>
      </c>
      <c r="CG35" s="321">
        <v>0.41559587999999997</v>
      </c>
      <c r="CH35" s="85">
        <f>CG35/CF35</f>
        <v>0.52023780160447131</v>
      </c>
      <c r="CI35" s="322">
        <v>0</v>
      </c>
      <c r="CJ35" s="321">
        <v>0</v>
      </c>
      <c r="CK35" s="321">
        <v>0</v>
      </c>
      <c r="CL35" s="12">
        <v>0</v>
      </c>
    </row>
    <row r="36" spans="2:90" x14ac:dyDescent="0.25">
      <c r="B36" s="8" t="s">
        <v>61</v>
      </c>
      <c r="C36" s="9">
        <v>266.26619096000002</v>
      </c>
      <c r="D36" s="6">
        <v>266.26619096000002</v>
      </c>
      <c r="E36" s="6">
        <v>268.27294662000003</v>
      </c>
      <c r="F36" s="85">
        <f>E36/D36</f>
        <v>1.0075366521478555</v>
      </c>
      <c r="G36" s="322">
        <v>0</v>
      </c>
      <c r="H36" s="321">
        <v>0</v>
      </c>
      <c r="I36" s="321">
        <v>0</v>
      </c>
      <c r="J36" s="12">
        <v>0</v>
      </c>
      <c r="K36" s="257">
        <v>0</v>
      </c>
      <c r="L36" s="321">
        <v>0</v>
      </c>
      <c r="M36" s="321">
        <v>0</v>
      </c>
      <c r="N36" s="12">
        <v>0</v>
      </c>
      <c r="O36" s="321">
        <v>264.96619096000001</v>
      </c>
      <c r="P36" s="321">
        <v>264.96619096000001</v>
      </c>
      <c r="Q36" s="321">
        <v>264.96619096000001</v>
      </c>
      <c r="R36" s="85">
        <f>Q36/P36</f>
        <v>1</v>
      </c>
      <c r="S36" s="322">
        <v>0</v>
      </c>
      <c r="T36" s="321">
        <v>0</v>
      </c>
      <c r="U36" s="321">
        <v>0</v>
      </c>
      <c r="V36" s="12">
        <v>0</v>
      </c>
      <c r="W36" s="642">
        <v>0</v>
      </c>
      <c r="X36" s="132">
        <v>0</v>
      </c>
      <c r="Y36" s="132">
        <v>0</v>
      </c>
      <c r="Z36" s="12">
        <v>0</v>
      </c>
      <c r="AA36" s="257">
        <v>0</v>
      </c>
      <c r="AB36" s="321">
        <v>0</v>
      </c>
      <c r="AC36" s="321">
        <v>0</v>
      </c>
      <c r="AD36" s="12">
        <v>0</v>
      </c>
      <c r="AE36" s="322">
        <v>0</v>
      </c>
      <c r="AF36" s="321">
        <v>0</v>
      </c>
      <c r="AG36" s="321">
        <v>0</v>
      </c>
      <c r="AH36" s="12">
        <v>0</v>
      </c>
      <c r="AI36" s="322">
        <v>0</v>
      </c>
      <c r="AJ36" s="321">
        <v>0</v>
      </c>
      <c r="AK36" s="321">
        <v>0</v>
      </c>
      <c r="AL36" s="12">
        <v>0</v>
      </c>
      <c r="AM36" s="257">
        <v>0</v>
      </c>
      <c r="AN36" s="321">
        <v>0</v>
      </c>
      <c r="AO36" s="321">
        <v>0</v>
      </c>
      <c r="AP36" s="12">
        <v>0</v>
      </c>
      <c r="AQ36" s="322">
        <v>0</v>
      </c>
      <c r="AR36" s="321">
        <v>0</v>
      </c>
      <c r="AS36" s="321">
        <v>1.9659019600000001</v>
      </c>
      <c r="AT36" s="12">
        <v>0</v>
      </c>
      <c r="AU36" s="322">
        <v>1.3</v>
      </c>
      <c r="AV36" s="321">
        <v>1.3</v>
      </c>
      <c r="AW36" s="321">
        <v>1.3408537</v>
      </c>
      <c r="AX36" s="85">
        <v>1</v>
      </c>
      <c r="AY36" s="322">
        <v>0</v>
      </c>
      <c r="AZ36" s="321">
        <v>0</v>
      </c>
      <c r="BA36" s="321">
        <v>0</v>
      </c>
      <c r="BB36" s="12">
        <v>0</v>
      </c>
      <c r="BC36" s="322">
        <v>0</v>
      </c>
      <c r="BD36" s="321">
        <v>0</v>
      </c>
      <c r="BE36" s="321">
        <v>0</v>
      </c>
      <c r="BF36" s="12">
        <v>0</v>
      </c>
      <c r="BG36" s="322">
        <v>0</v>
      </c>
      <c r="BH36" s="321">
        <v>0</v>
      </c>
      <c r="BI36" s="321">
        <v>0</v>
      </c>
      <c r="BJ36" s="12">
        <v>0</v>
      </c>
      <c r="BK36" s="257">
        <v>0</v>
      </c>
      <c r="BL36" s="321">
        <v>0</v>
      </c>
      <c r="BM36" s="321">
        <v>0</v>
      </c>
      <c r="BN36" s="12">
        <v>0</v>
      </c>
      <c r="BO36" s="257">
        <v>0</v>
      </c>
      <c r="BP36" s="321">
        <v>0</v>
      </c>
      <c r="BQ36" s="321">
        <v>0</v>
      </c>
      <c r="BR36" s="12">
        <v>0</v>
      </c>
      <c r="BS36" s="322">
        <v>0</v>
      </c>
      <c r="BT36" s="321">
        <v>0</v>
      </c>
      <c r="BU36" s="321">
        <v>0</v>
      </c>
      <c r="BV36" s="12">
        <v>0</v>
      </c>
      <c r="BW36" s="322">
        <v>0</v>
      </c>
      <c r="BX36" s="321">
        <v>0</v>
      </c>
      <c r="BY36" s="321">
        <v>0</v>
      </c>
      <c r="BZ36" s="12">
        <v>0</v>
      </c>
      <c r="CA36" s="322">
        <v>0</v>
      </c>
      <c r="CB36" s="321">
        <v>0</v>
      </c>
      <c r="CC36" s="321">
        <v>0</v>
      </c>
      <c r="CD36" s="12">
        <v>0</v>
      </c>
      <c r="CE36" s="322">
        <v>0</v>
      </c>
      <c r="CF36" s="321">
        <v>0</v>
      </c>
      <c r="CG36" s="321">
        <v>0</v>
      </c>
      <c r="CH36" s="12">
        <v>0</v>
      </c>
      <c r="CI36" s="322">
        <v>0</v>
      </c>
      <c r="CJ36" s="321">
        <v>0</v>
      </c>
      <c r="CK36" s="321">
        <v>0</v>
      </c>
      <c r="CL36" s="12">
        <v>0</v>
      </c>
    </row>
    <row r="37" spans="2:90" x14ac:dyDescent="0.25">
      <c r="B37" s="8" t="s">
        <v>62</v>
      </c>
      <c r="C37" s="9">
        <v>1195.0382500000001</v>
      </c>
      <c r="D37" s="6">
        <v>188.50400525000001</v>
      </c>
      <c r="E37" s="6">
        <v>146.69182137000001</v>
      </c>
      <c r="F37" s="85">
        <f>E37/D37</f>
        <v>0.77818941393554297</v>
      </c>
      <c r="G37" s="322">
        <v>0</v>
      </c>
      <c r="H37" s="321">
        <v>0</v>
      </c>
      <c r="I37" s="321">
        <v>0</v>
      </c>
      <c r="J37" s="12">
        <v>0</v>
      </c>
      <c r="K37" s="257">
        <v>0</v>
      </c>
      <c r="L37" s="321">
        <v>0</v>
      </c>
      <c r="M37" s="321">
        <v>0</v>
      </c>
      <c r="N37" s="12">
        <v>0</v>
      </c>
      <c r="O37" s="321">
        <v>0</v>
      </c>
      <c r="P37" s="321">
        <v>0</v>
      </c>
      <c r="Q37" s="321">
        <v>0</v>
      </c>
      <c r="R37" s="12">
        <v>0</v>
      </c>
      <c r="S37" s="322">
        <v>0</v>
      </c>
      <c r="T37" s="321">
        <v>0</v>
      </c>
      <c r="U37" s="321">
        <v>0</v>
      </c>
      <c r="V37" s="12">
        <v>0</v>
      </c>
      <c r="W37" s="642">
        <v>0</v>
      </c>
      <c r="X37" s="132">
        <v>0</v>
      </c>
      <c r="Y37" s="132">
        <v>0</v>
      </c>
      <c r="Z37" s="12">
        <v>0</v>
      </c>
      <c r="AA37" s="257">
        <v>0</v>
      </c>
      <c r="AB37" s="321">
        <v>0</v>
      </c>
      <c r="AC37" s="321">
        <v>0</v>
      </c>
      <c r="AD37" s="12">
        <v>0</v>
      </c>
      <c r="AE37" s="322">
        <v>8.4499999999999993</v>
      </c>
      <c r="AF37" s="321">
        <v>12.817700029999999</v>
      </c>
      <c r="AG37" s="321">
        <v>3.7747367700000001</v>
      </c>
      <c r="AH37" s="12">
        <v>0</v>
      </c>
      <c r="AI37" s="322">
        <v>0</v>
      </c>
      <c r="AJ37" s="321">
        <v>0</v>
      </c>
      <c r="AK37" s="321">
        <v>0</v>
      </c>
      <c r="AL37" s="12">
        <v>0</v>
      </c>
      <c r="AM37" s="257">
        <v>1063.1099999999999</v>
      </c>
      <c r="AN37" s="321">
        <v>92.935131069999997</v>
      </c>
      <c r="AO37" s="321">
        <v>83.568097609999995</v>
      </c>
      <c r="AP37" s="85">
        <f>AO37/AN37</f>
        <v>0.89920890677020049</v>
      </c>
      <c r="AQ37" s="322">
        <v>16.57141</v>
      </c>
      <c r="AR37" s="321">
        <v>38.738834249999996</v>
      </c>
      <c r="AS37" s="321">
        <v>26.358009299999999</v>
      </c>
      <c r="AT37" s="85">
        <f>AS37/AR37</f>
        <v>0.68040274856747918</v>
      </c>
      <c r="AU37" s="322">
        <v>21.971589999999999</v>
      </c>
      <c r="AV37" s="321">
        <v>18.293086290000002</v>
      </c>
      <c r="AW37" s="321">
        <v>18.089563349999999</v>
      </c>
      <c r="AX37" s="85">
        <v>0.99991293906652223</v>
      </c>
      <c r="AY37" s="322">
        <v>3.766</v>
      </c>
      <c r="AZ37" s="321">
        <v>8.4659999999999993</v>
      </c>
      <c r="BA37" s="321">
        <v>7.8796735299999998</v>
      </c>
      <c r="BB37" s="85">
        <f>BA37/AZ37</f>
        <v>0.9307433888495158</v>
      </c>
      <c r="BC37" s="322">
        <v>6.5000000000000002E-2</v>
      </c>
      <c r="BD37" s="321">
        <v>0.05</v>
      </c>
      <c r="BE37" s="321">
        <v>0.05</v>
      </c>
      <c r="BF37" s="85">
        <f>BE37/BD37</f>
        <v>1</v>
      </c>
      <c r="BG37" s="322">
        <v>0.60979000000000005</v>
      </c>
      <c r="BH37" s="321">
        <v>1.4716089999999999</v>
      </c>
      <c r="BI37" s="321">
        <v>1.464564</v>
      </c>
      <c r="BJ37" s="85">
        <f>BI37/BH37</f>
        <v>0.99521272294474961</v>
      </c>
      <c r="BK37" s="257">
        <v>5.4944600000000001</v>
      </c>
      <c r="BL37" s="321">
        <v>4.0469315000000003</v>
      </c>
      <c r="BM37" s="321">
        <v>3.9978536999999998</v>
      </c>
      <c r="BN37" s="85">
        <f>BM37/BL37</f>
        <v>0.98787283649352586</v>
      </c>
      <c r="BO37" s="257">
        <v>0</v>
      </c>
      <c r="BP37" s="321">
        <v>0</v>
      </c>
      <c r="BQ37" s="321">
        <v>0</v>
      </c>
      <c r="BR37" s="12">
        <v>0</v>
      </c>
      <c r="BS37" s="322">
        <v>0</v>
      </c>
      <c r="BT37" s="321">
        <v>1.50932311</v>
      </c>
      <c r="BU37" s="321">
        <v>1.50932311</v>
      </c>
      <c r="BV37" s="85">
        <f>BU37/BT37</f>
        <v>1</v>
      </c>
      <c r="BW37" s="322">
        <v>0</v>
      </c>
      <c r="BX37" s="321">
        <v>0</v>
      </c>
      <c r="BY37" s="321">
        <v>0</v>
      </c>
      <c r="BZ37" s="12">
        <v>0</v>
      </c>
      <c r="CA37" s="322">
        <v>0</v>
      </c>
      <c r="CB37" s="321">
        <v>0</v>
      </c>
      <c r="CC37" s="321">
        <v>0</v>
      </c>
      <c r="CD37" s="12">
        <v>0</v>
      </c>
      <c r="CE37" s="322">
        <v>15</v>
      </c>
      <c r="CF37" s="321">
        <v>0</v>
      </c>
      <c r="CG37" s="321">
        <v>0</v>
      </c>
      <c r="CH37" s="12">
        <v>0</v>
      </c>
      <c r="CI37" s="322">
        <v>60</v>
      </c>
      <c r="CJ37" s="321">
        <v>10.17539</v>
      </c>
      <c r="CK37" s="321">
        <v>0</v>
      </c>
      <c r="CL37" s="85">
        <f>CK37/CJ37</f>
        <v>0</v>
      </c>
    </row>
    <row r="38" spans="2:90" x14ac:dyDescent="0.25">
      <c r="B38" s="187" t="s">
        <v>63</v>
      </c>
      <c r="C38" s="176">
        <f>SUM(C32:C37)</f>
        <v>1694.6071882700001</v>
      </c>
      <c r="D38" s="177">
        <f>SUM(D32:D37)</f>
        <v>752.94159685000011</v>
      </c>
      <c r="E38" s="177">
        <f>SUM(E32:E37)</f>
        <v>684.07961955999986</v>
      </c>
      <c r="F38" s="178">
        <f>E38/D38</f>
        <v>0.90854273747380854</v>
      </c>
      <c r="G38" s="327">
        <f>SUM(G32:G37)</f>
        <v>9.4204977899999989</v>
      </c>
      <c r="H38" s="326">
        <f>SUM(H32:H37)</f>
        <v>19.479316990000001</v>
      </c>
      <c r="I38" s="326">
        <f>SUM(I32:I37)</f>
        <v>17.415309990000001</v>
      </c>
      <c r="J38" s="178">
        <f>I38/H38</f>
        <v>0.89404110005193771</v>
      </c>
      <c r="K38" s="325">
        <f>SUM(K32:K37)</f>
        <v>0</v>
      </c>
      <c r="L38" s="326">
        <f>SUM(L32:L37)</f>
        <v>0</v>
      </c>
      <c r="M38" s="326">
        <f>SUM(M32:M37)</f>
        <v>0</v>
      </c>
      <c r="N38" s="331">
        <v>0</v>
      </c>
      <c r="O38" s="326">
        <f>SUM(O32:O37)</f>
        <v>265.14719095999999</v>
      </c>
      <c r="P38" s="326">
        <f>SUM(P32:P37)</f>
        <v>265.03119096</v>
      </c>
      <c r="Q38" s="326">
        <f>SUM(Q32:Q37)</f>
        <v>264.97119096</v>
      </c>
      <c r="R38" s="178">
        <f>Q38/P38</f>
        <v>0.99977361155197364</v>
      </c>
      <c r="S38" s="327">
        <f t="shared" ref="S38:Y38" si="221">SUM(S32:S37)</f>
        <v>0</v>
      </c>
      <c r="T38" s="326">
        <f t="shared" si="221"/>
        <v>0</v>
      </c>
      <c r="U38" s="326">
        <f t="shared" si="221"/>
        <v>0</v>
      </c>
      <c r="V38" s="351">
        <f t="shared" si="221"/>
        <v>0</v>
      </c>
      <c r="W38" s="327">
        <f t="shared" si="221"/>
        <v>5.0000000000000001E-3</v>
      </c>
      <c r="X38" s="326">
        <f t="shared" si="221"/>
        <v>5.0000000000000001E-3</v>
      </c>
      <c r="Y38" s="326">
        <f t="shared" si="221"/>
        <v>1.25E-3</v>
      </c>
      <c r="Z38" s="178">
        <f>Y38/X38</f>
        <v>0.25</v>
      </c>
      <c r="AA38" s="325">
        <f>SUM(AA32:AA37)</f>
        <v>2.0789200000000001</v>
      </c>
      <c r="AB38" s="326">
        <f>SUM(AB32:AB37)</f>
        <v>2.0970844400000002</v>
      </c>
      <c r="AC38" s="326">
        <f>SUM(AC32:AC37)</f>
        <v>2.0766979999999999</v>
      </c>
      <c r="AD38" s="178">
        <f>AC38/AB38</f>
        <v>0.99027867471087605</v>
      </c>
      <c r="AE38" s="327">
        <f>SUM(AE32:AE37)</f>
        <v>72.879739999999998</v>
      </c>
      <c r="AF38" s="326">
        <f>SUM(AF32:AF37)</f>
        <v>67.077703459999995</v>
      </c>
      <c r="AG38" s="326">
        <f>SUM(AG32:AG37)</f>
        <v>46.819709149999994</v>
      </c>
      <c r="AH38" s="178">
        <f>AG38/AF38</f>
        <v>0.69799213054334341</v>
      </c>
      <c r="AI38" s="327">
        <f>SUM(AI32:AI37)</f>
        <v>0.64724000000000004</v>
      </c>
      <c r="AJ38" s="326">
        <f>SUM(AJ32:AJ37)</f>
        <v>1.8367821600000001</v>
      </c>
      <c r="AK38" s="326">
        <f>SUM(AK32:AK37)</f>
        <v>0.215</v>
      </c>
      <c r="AL38" s="178">
        <f>AK38/AJ38</f>
        <v>0.11705253060602461</v>
      </c>
      <c r="AM38" s="325">
        <f>SUM(AM32:AM37)</f>
        <v>1186.75027</v>
      </c>
      <c r="AN38" s="326">
        <f>SUM(AN32:AN37)</f>
        <v>102.96348351</v>
      </c>
      <c r="AO38" s="326">
        <f>SUM(AO32:AO37)</f>
        <v>89.839754439999993</v>
      </c>
      <c r="AP38" s="178">
        <f>AO38/AN38</f>
        <v>0.87253996637822173</v>
      </c>
      <c r="AQ38" s="327">
        <f>SUM(AQ32:AQ37)</f>
        <v>17.686874</v>
      </c>
      <c r="AR38" s="326">
        <f>SUM(AR32:AR37)</f>
        <v>39.804298249999995</v>
      </c>
      <c r="AS38" s="326">
        <f>SUM(AS32:AS37)</f>
        <v>29.195809839999999</v>
      </c>
      <c r="AT38" s="178">
        <f>AS38/AR38</f>
        <v>0.73348384781535503</v>
      </c>
      <c r="AU38" s="327">
        <f>SUM(AU32:AU37)</f>
        <v>48.86238152</v>
      </c>
      <c r="AV38" s="326">
        <f>SUM(AV32:AV37)</f>
        <v>100.06480336</v>
      </c>
      <c r="AW38" s="326">
        <f>SUM(AW32:AW37)</f>
        <v>99.768015509999998</v>
      </c>
      <c r="AX38" s="178">
        <f>AW38/AV38</f>
        <v>0.99703404353944258</v>
      </c>
      <c r="AY38" s="327">
        <f>SUM(AY32:AY37)</f>
        <v>4.4260000000000002</v>
      </c>
      <c r="AZ38" s="326">
        <f>SUM(AZ32:AZ37)</f>
        <v>11.026</v>
      </c>
      <c r="BA38" s="326">
        <f>SUM(BA32:BA37)</f>
        <v>9.1564971899999996</v>
      </c>
      <c r="BB38" s="178">
        <f>BA38/AZ38</f>
        <v>0.83044596317794306</v>
      </c>
      <c r="BC38" s="327">
        <f>SUM(BC32:BC37)</f>
        <v>6.5000000000000002E-2</v>
      </c>
      <c r="BD38" s="326">
        <f>SUM(BD32:BD37)</f>
        <v>0.05</v>
      </c>
      <c r="BE38" s="326">
        <f>SUM(BE32:BE37)</f>
        <v>0.05</v>
      </c>
      <c r="BF38" s="178">
        <f>BE38/BD38</f>
        <v>1</v>
      </c>
      <c r="BG38" s="327">
        <f>SUM(BG32:BG37)</f>
        <v>1.05979</v>
      </c>
      <c r="BH38" s="326">
        <f>SUM(BH32:BH37)</f>
        <v>1.9216089999999999</v>
      </c>
      <c r="BI38" s="326">
        <f>SUM(BI32:BI37)</f>
        <v>1.464564</v>
      </c>
      <c r="BJ38" s="178">
        <f>BI38/BH38</f>
        <v>0.76215504819138546</v>
      </c>
      <c r="BK38" s="325">
        <f>SUM(BK32:BK37)</f>
        <v>6.0892600000000003</v>
      </c>
      <c r="BL38" s="326">
        <f>SUM(BL32:BL37)</f>
        <v>4.8367315</v>
      </c>
      <c r="BM38" s="326">
        <f>SUM(BM32:BM37)</f>
        <v>4.3297181</v>
      </c>
      <c r="BN38" s="178">
        <f>BM38/BL38</f>
        <v>0.8951743755054421</v>
      </c>
      <c r="BO38" s="177">
        <f t="shared" ref="BO38:BU38" si="222">SUM(BO32:BO37)</f>
        <v>0.66902399999999995</v>
      </c>
      <c r="BP38" s="330">
        <f t="shared" si="222"/>
        <v>107.67639699999999</v>
      </c>
      <c r="BQ38" s="330">
        <f t="shared" si="222"/>
        <v>101.496413</v>
      </c>
      <c r="BR38" s="349">
        <f t="shared" si="222"/>
        <v>0.94260595476648434</v>
      </c>
      <c r="BS38" s="327">
        <f t="shared" si="222"/>
        <v>2.2000000000000002</v>
      </c>
      <c r="BT38" s="326">
        <f t="shared" si="222"/>
        <v>17.163948699999999</v>
      </c>
      <c r="BU38" s="326">
        <f t="shared" si="222"/>
        <v>15.931093500000001</v>
      </c>
      <c r="BV38" s="178">
        <f>BU38/BT38</f>
        <v>0.92817181980973895</v>
      </c>
      <c r="BW38" s="327">
        <f>SUM(BW32:BW37)</f>
        <v>0.70799999999999996</v>
      </c>
      <c r="BX38" s="326">
        <f>SUM(BX32:BX37)</f>
        <v>0.93300000000000005</v>
      </c>
      <c r="BY38" s="326">
        <f>SUM(BY32:BY37)</f>
        <v>0.93300000000000005</v>
      </c>
      <c r="BZ38" s="178">
        <f>BY38/BX38</f>
        <v>1</v>
      </c>
      <c r="CA38" s="327">
        <f t="shared" ref="CA38:CG38" si="223">SUM(CA32:CA37)</f>
        <v>0</v>
      </c>
      <c r="CB38" s="326">
        <f t="shared" si="223"/>
        <v>0</v>
      </c>
      <c r="CC38" s="326">
        <f t="shared" si="223"/>
        <v>0</v>
      </c>
      <c r="CD38" s="326">
        <f t="shared" si="223"/>
        <v>0</v>
      </c>
      <c r="CE38" s="327">
        <f t="shared" si="223"/>
        <v>15.912000000000001</v>
      </c>
      <c r="CF38" s="326">
        <f t="shared" si="223"/>
        <v>0.79885751999999999</v>
      </c>
      <c r="CG38" s="326">
        <f t="shared" si="223"/>
        <v>0.41559587999999997</v>
      </c>
      <c r="CH38" s="178">
        <f>CG38/CF38</f>
        <v>0.52023780160447131</v>
      </c>
      <c r="CI38" s="327">
        <f>SUM(CI32:CI37)</f>
        <v>60</v>
      </c>
      <c r="CJ38" s="326">
        <f>SUM(CJ32:CJ37)</f>
        <v>10.17539</v>
      </c>
      <c r="CK38" s="326">
        <f>SUM(CK32:CK37)</f>
        <v>0</v>
      </c>
      <c r="CL38" s="178">
        <f>CK38/CJ38</f>
        <v>0</v>
      </c>
    </row>
    <row r="39" spans="2:90" x14ac:dyDescent="0.25">
      <c r="B39" s="8" t="s">
        <v>64</v>
      </c>
      <c r="C39" s="9">
        <v>146.5</v>
      </c>
      <c r="D39" s="6">
        <v>39.567</v>
      </c>
      <c r="E39" s="6">
        <v>15</v>
      </c>
      <c r="F39" s="85">
        <f>E39/D39</f>
        <v>0.37910379862006216</v>
      </c>
      <c r="G39" s="322">
        <v>0</v>
      </c>
      <c r="H39" s="321">
        <v>0</v>
      </c>
      <c r="I39" s="321">
        <v>0</v>
      </c>
      <c r="J39" s="12">
        <v>0</v>
      </c>
      <c r="K39" s="257">
        <v>0</v>
      </c>
      <c r="L39" s="321">
        <v>0</v>
      </c>
      <c r="M39" s="321">
        <v>0</v>
      </c>
      <c r="N39" s="12">
        <v>0</v>
      </c>
      <c r="O39" s="322">
        <v>0</v>
      </c>
      <c r="P39" s="321">
        <v>0</v>
      </c>
      <c r="Q39" s="321">
        <v>0</v>
      </c>
      <c r="R39" s="12">
        <v>0</v>
      </c>
      <c r="S39" s="322">
        <v>0</v>
      </c>
      <c r="T39" s="321">
        <v>0</v>
      </c>
      <c r="U39" s="321">
        <v>0</v>
      </c>
      <c r="V39" s="12">
        <v>0</v>
      </c>
      <c r="W39" s="322">
        <v>0</v>
      </c>
      <c r="X39" s="321">
        <v>0</v>
      </c>
      <c r="Y39" s="321">
        <v>0</v>
      </c>
      <c r="Z39" s="12">
        <v>0</v>
      </c>
      <c r="AA39" s="257">
        <v>0</v>
      </c>
      <c r="AB39" s="321">
        <v>0</v>
      </c>
      <c r="AC39" s="321">
        <v>0</v>
      </c>
      <c r="AD39" s="12">
        <v>0</v>
      </c>
      <c r="AE39" s="322">
        <v>0</v>
      </c>
      <c r="AF39" s="321">
        <v>0</v>
      </c>
      <c r="AG39" s="321">
        <v>0</v>
      </c>
      <c r="AH39" s="12">
        <v>0</v>
      </c>
      <c r="AI39" s="322">
        <v>0</v>
      </c>
      <c r="AJ39" s="321">
        <v>0</v>
      </c>
      <c r="AK39" s="321">
        <v>0</v>
      </c>
      <c r="AL39" s="12">
        <v>0</v>
      </c>
      <c r="AM39" s="257">
        <v>98.5</v>
      </c>
      <c r="AN39" s="321">
        <v>18.567</v>
      </c>
      <c r="AO39" s="321">
        <v>0</v>
      </c>
      <c r="AP39" s="85">
        <f>AO39/AN39</f>
        <v>0</v>
      </c>
      <c r="AQ39" s="322">
        <v>15</v>
      </c>
      <c r="AR39" s="321">
        <v>15</v>
      </c>
      <c r="AS39" s="321">
        <v>15</v>
      </c>
      <c r="AT39" s="85">
        <f>AS39/AR39</f>
        <v>1</v>
      </c>
      <c r="AU39" s="322">
        <v>22</v>
      </c>
      <c r="AV39" s="321">
        <v>0</v>
      </c>
      <c r="AW39" s="321">
        <v>0</v>
      </c>
      <c r="AX39" s="85">
        <v>0.99991293906652223</v>
      </c>
      <c r="AY39" s="322">
        <v>11</v>
      </c>
      <c r="AZ39" s="321">
        <v>6</v>
      </c>
      <c r="BA39" s="321">
        <v>0</v>
      </c>
      <c r="BB39" s="85">
        <f>BA39/AZ39</f>
        <v>0</v>
      </c>
      <c r="BC39" s="322">
        <v>0</v>
      </c>
      <c r="BD39" s="321">
        <v>0</v>
      </c>
      <c r="BE39" s="321">
        <v>0</v>
      </c>
      <c r="BF39" s="12">
        <v>0</v>
      </c>
      <c r="BG39" s="322">
        <v>0</v>
      </c>
      <c r="BH39" s="321">
        <v>0</v>
      </c>
      <c r="BI39" s="321">
        <v>0</v>
      </c>
      <c r="BJ39" s="12">
        <v>0</v>
      </c>
      <c r="BK39" s="257">
        <v>0</v>
      </c>
      <c r="BL39" s="321">
        <v>0</v>
      </c>
      <c r="BM39" s="321">
        <v>0</v>
      </c>
      <c r="BN39" s="12">
        <v>0</v>
      </c>
      <c r="BO39" s="257">
        <v>0</v>
      </c>
      <c r="BP39" s="321">
        <v>0</v>
      </c>
      <c r="BQ39" s="321">
        <v>0</v>
      </c>
      <c r="BR39" s="12">
        <v>0</v>
      </c>
      <c r="BS39" s="322">
        <v>0</v>
      </c>
      <c r="BT39" s="321">
        <v>0</v>
      </c>
      <c r="BU39" s="321">
        <v>0</v>
      </c>
      <c r="BV39" s="12">
        <v>0</v>
      </c>
      <c r="BW39" s="322">
        <v>0</v>
      </c>
      <c r="BX39" s="321">
        <v>0</v>
      </c>
      <c r="BY39" s="321">
        <v>0</v>
      </c>
      <c r="BZ39" s="12">
        <v>0</v>
      </c>
      <c r="CA39" s="322">
        <v>0</v>
      </c>
      <c r="CB39" s="321">
        <v>0</v>
      </c>
      <c r="CC39" s="321">
        <v>0</v>
      </c>
      <c r="CD39" s="12">
        <v>0</v>
      </c>
      <c r="CE39" s="322">
        <v>0</v>
      </c>
      <c r="CF39" s="321">
        <v>0</v>
      </c>
      <c r="CG39" s="321">
        <v>0</v>
      </c>
      <c r="CH39" s="12">
        <v>0</v>
      </c>
      <c r="CI39" s="322">
        <v>0</v>
      </c>
      <c r="CJ39" s="321">
        <v>0</v>
      </c>
      <c r="CK39" s="321">
        <v>0</v>
      </c>
      <c r="CL39" s="12">
        <v>0</v>
      </c>
    </row>
    <row r="40" spans="2:90" x14ac:dyDescent="0.25">
      <c r="B40" s="8" t="s">
        <v>65</v>
      </c>
      <c r="C40" s="9">
        <v>0</v>
      </c>
      <c r="D40" s="6">
        <v>0</v>
      </c>
      <c r="E40" s="6">
        <v>0</v>
      </c>
      <c r="F40" s="12">
        <v>0</v>
      </c>
      <c r="G40" s="322">
        <v>0</v>
      </c>
      <c r="H40" s="321">
        <v>0</v>
      </c>
      <c r="I40" s="321">
        <v>0</v>
      </c>
      <c r="J40" s="12">
        <v>0</v>
      </c>
      <c r="K40" s="257">
        <v>0</v>
      </c>
      <c r="L40" s="321">
        <v>0</v>
      </c>
      <c r="M40" s="321">
        <v>0</v>
      </c>
      <c r="N40" s="12">
        <v>0</v>
      </c>
      <c r="O40" s="322">
        <v>0</v>
      </c>
      <c r="P40" s="321">
        <v>0</v>
      </c>
      <c r="Q40" s="321">
        <v>0</v>
      </c>
      <c r="R40" s="12">
        <v>0</v>
      </c>
      <c r="S40" s="322">
        <v>0</v>
      </c>
      <c r="T40" s="321">
        <v>0</v>
      </c>
      <c r="U40" s="321">
        <v>0</v>
      </c>
      <c r="V40" s="12">
        <v>0</v>
      </c>
      <c r="W40" s="322">
        <v>0</v>
      </c>
      <c r="X40" s="321">
        <v>0</v>
      </c>
      <c r="Y40" s="321">
        <v>0</v>
      </c>
      <c r="Z40" s="12">
        <v>0</v>
      </c>
      <c r="AA40" s="257">
        <v>0</v>
      </c>
      <c r="AB40" s="321">
        <v>0</v>
      </c>
      <c r="AC40" s="321">
        <v>0</v>
      </c>
      <c r="AD40" s="12">
        <v>0</v>
      </c>
      <c r="AE40" s="322">
        <v>0</v>
      </c>
      <c r="AF40" s="321">
        <v>0</v>
      </c>
      <c r="AG40" s="321">
        <v>0</v>
      </c>
      <c r="AH40" s="12">
        <v>0</v>
      </c>
      <c r="AI40" s="322">
        <v>0</v>
      </c>
      <c r="AJ40" s="321">
        <v>0</v>
      </c>
      <c r="AK40" s="321">
        <v>0</v>
      </c>
      <c r="AL40" s="12">
        <v>0</v>
      </c>
      <c r="AM40" s="257">
        <v>0</v>
      </c>
      <c r="AN40" s="321">
        <v>0</v>
      </c>
      <c r="AO40" s="321">
        <v>0</v>
      </c>
      <c r="AP40" s="12">
        <v>0</v>
      </c>
      <c r="AQ40" s="322">
        <v>0</v>
      </c>
      <c r="AR40" s="321">
        <v>0</v>
      </c>
      <c r="AS40" s="321">
        <v>0</v>
      </c>
      <c r="AT40" s="12">
        <v>0</v>
      </c>
      <c r="AU40" s="322">
        <v>0</v>
      </c>
      <c r="AV40" s="321">
        <v>0</v>
      </c>
      <c r="AW40" s="321">
        <v>0</v>
      </c>
      <c r="AX40" s="12">
        <v>0</v>
      </c>
      <c r="AY40" s="322">
        <v>0</v>
      </c>
      <c r="AZ40" s="321">
        <v>0</v>
      </c>
      <c r="BA40" s="321">
        <v>0</v>
      </c>
      <c r="BB40" s="12">
        <v>0</v>
      </c>
      <c r="BC40" s="322">
        <v>0</v>
      </c>
      <c r="BD40" s="321">
        <v>0</v>
      </c>
      <c r="BE40" s="321">
        <v>0</v>
      </c>
      <c r="BF40" s="12">
        <v>0</v>
      </c>
      <c r="BG40" s="322">
        <v>0</v>
      </c>
      <c r="BH40" s="321">
        <v>0</v>
      </c>
      <c r="BI40" s="321">
        <v>0</v>
      </c>
      <c r="BJ40" s="12">
        <v>0</v>
      </c>
      <c r="BK40" s="257">
        <v>0</v>
      </c>
      <c r="BL40" s="321">
        <v>0</v>
      </c>
      <c r="BM40" s="321">
        <v>0</v>
      </c>
      <c r="BN40" s="12">
        <v>0</v>
      </c>
      <c r="BO40" s="257">
        <v>0</v>
      </c>
      <c r="BP40" s="321">
        <v>0</v>
      </c>
      <c r="BQ40" s="321">
        <v>0</v>
      </c>
      <c r="BR40" s="12">
        <v>0</v>
      </c>
      <c r="BS40" s="322">
        <v>0</v>
      </c>
      <c r="BT40" s="321">
        <v>0</v>
      </c>
      <c r="BU40" s="321">
        <v>0</v>
      </c>
      <c r="BV40" s="12">
        <v>0</v>
      </c>
      <c r="BW40" s="322">
        <v>0</v>
      </c>
      <c r="BX40" s="321">
        <v>0</v>
      </c>
      <c r="BY40" s="321">
        <v>0</v>
      </c>
      <c r="BZ40" s="12">
        <v>0</v>
      </c>
      <c r="CA40" s="322">
        <v>0</v>
      </c>
      <c r="CB40" s="321">
        <v>0</v>
      </c>
      <c r="CC40" s="321">
        <v>0</v>
      </c>
      <c r="CD40" s="12">
        <v>0</v>
      </c>
      <c r="CE40" s="322">
        <v>0</v>
      </c>
      <c r="CF40" s="321">
        <v>0</v>
      </c>
      <c r="CG40" s="321">
        <v>0</v>
      </c>
      <c r="CH40" s="12">
        <v>0</v>
      </c>
      <c r="CI40" s="322">
        <v>0</v>
      </c>
      <c r="CJ40" s="321">
        <v>0</v>
      </c>
      <c r="CK40" s="321">
        <v>0</v>
      </c>
      <c r="CL40" s="12">
        <v>0</v>
      </c>
    </row>
    <row r="41" spans="2:90" x14ac:dyDescent="0.25">
      <c r="B41" s="187" t="s">
        <v>66</v>
      </c>
      <c r="C41" s="176">
        <f>SUM(C39:C40)</f>
        <v>146.5</v>
      </c>
      <c r="D41" s="177">
        <f>SUM(D39:D40)</f>
        <v>39.567</v>
      </c>
      <c r="E41" s="177">
        <f>SUM(E39:E40)</f>
        <v>15</v>
      </c>
      <c r="F41" s="178">
        <f>E41/D41</f>
        <v>0.37910379862006216</v>
      </c>
      <c r="G41" s="332">
        <f>SUM(G39:G40)</f>
        <v>0</v>
      </c>
      <c r="H41" s="329">
        <f t="shared" ref="H41:J41" si="224">SUM(H39:H40)</f>
        <v>0</v>
      </c>
      <c r="I41" s="329">
        <f t="shared" si="224"/>
        <v>0</v>
      </c>
      <c r="J41" s="331">
        <f t="shared" si="224"/>
        <v>0</v>
      </c>
      <c r="K41" s="177">
        <f>SUM(K39:K40)</f>
        <v>0</v>
      </c>
      <c r="L41" s="330">
        <f>SUM(L39:L40)</f>
        <v>0</v>
      </c>
      <c r="M41" s="330">
        <f>SUM(M39:M40)</f>
        <v>0</v>
      </c>
      <c r="N41" s="331">
        <v>0</v>
      </c>
      <c r="O41" s="330">
        <v>0</v>
      </c>
      <c r="P41" s="330">
        <v>0</v>
      </c>
      <c r="Q41" s="330">
        <v>0</v>
      </c>
      <c r="R41" s="331">
        <v>0</v>
      </c>
      <c r="S41" s="332">
        <v>0</v>
      </c>
      <c r="T41" s="330">
        <v>0</v>
      </c>
      <c r="U41" s="330">
        <v>0</v>
      </c>
      <c r="V41" s="331">
        <v>0</v>
      </c>
      <c r="W41" s="332">
        <v>0</v>
      </c>
      <c r="X41" s="330">
        <v>0</v>
      </c>
      <c r="Y41" s="330">
        <v>0</v>
      </c>
      <c r="Z41" s="331">
        <v>0</v>
      </c>
      <c r="AA41" s="329">
        <v>0</v>
      </c>
      <c r="AB41" s="330">
        <v>0</v>
      </c>
      <c r="AC41" s="330">
        <v>0</v>
      </c>
      <c r="AD41" s="331">
        <v>0</v>
      </c>
      <c r="AE41" s="332">
        <v>0</v>
      </c>
      <c r="AF41" s="330">
        <v>0</v>
      </c>
      <c r="AG41" s="330">
        <v>0</v>
      </c>
      <c r="AH41" s="331">
        <v>0</v>
      </c>
      <c r="AI41" s="332">
        <v>0</v>
      </c>
      <c r="AJ41" s="330">
        <v>0</v>
      </c>
      <c r="AK41" s="330">
        <v>0</v>
      </c>
      <c r="AL41" s="331">
        <v>0</v>
      </c>
      <c r="AM41" s="177">
        <f>SUM(AM39:AM40)</f>
        <v>98.5</v>
      </c>
      <c r="AN41" s="330">
        <f>SUM(AN39:AN40)</f>
        <v>18.567</v>
      </c>
      <c r="AO41" s="330">
        <f>SUM(AO39:AO40)</f>
        <v>0</v>
      </c>
      <c r="AP41" s="178">
        <f>AO41/AN41</f>
        <v>0</v>
      </c>
      <c r="AQ41" s="176">
        <f>SUM(AQ39:AQ40)</f>
        <v>15</v>
      </c>
      <c r="AR41" s="330">
        <f>SUM(AR39:AR40)</f>
        <v>15</v>
      </c>
      <c r="AS41" s="330">
        <f>SUM(AS39:AS40)</f>
        <v>15</v>
      </c>
      <c r="AT41" s="178">
        <f>AS41/AR41</f>
        <v>1</v>
      </c>
      <c r="AU41" s="176">
        <f>SUM(AU39:AU40)</f>
        <v>22</v>
      </c>
      <c r="AV41" s="330">
        <f>SUM(AV39:AV40)</f>
        <v>0</v>
      </c>
      <c r="AW41" s="330">
        <f>SUM(AW39:AW40)</f>
        <v>0</v>
      </c>
      <c r="AX41" s="341">
        <v>0</v>
      </c>
      <c r="AY41" s="176">
        <f>SUM(AY39:AY40)</f>
        <v>11</v>
      </c>
      <c r="AZ41" s="330">
        <f>SUM(AZ39:AZ40)</f>
        <v>6</v>
      </c>
      <c r="BA41" s="330">
        <f>SUM(BA39:BA40)</f>
        <v>0</v>
      </c>
      <c r="BB41" s="178">
        <f>BA41/AZ41</f>
        <v>0</v>
      </c>
      <c r="BC41" s="176">
        <f>SUM(BC39:BC40)</f>
        <v>0</v>
      </c>
      <c r="BD41" s="330">
        <f>SUM(BD39:BD40)</f>
        <v>0</v>
      </c>
      <c r="BE41" s="330">
        <f>SUM(BE39:BE40)</f>
        <v>0</v>
      </c>
      <c r="BF41" s="331">
        <v>0</v>
      </c>
      <c r="BG41" s="176">
        <f>SUM(BG39:BG40)</f>
        <v>0</v>
      </c>
      <c r="BH41" s="330">
        <f>SUM(BH39:BH40)</f>
        <v>0</v>
      </c>
      <c r="BI41" s="330">
        <f>SUM(BI39:BI40)</f>
        <v>0</v>
      </c>
      <c r="BJ41" s="331">
        <v>0</v>
      </c>
      <c r="BK41" s="177">
        <f>SUM(BK39:BK40)</f>
        <v>0</v>
      </c>
      <c r="BL41" s="189">
        <f>SUM(BL39:BL40)</f>
        <v>0</v>
      </c>
      <c r="BM41" s="330">
        <f>SUM(BM39:BM40)</f>
        <v>0</v>
      </c>
      <c r="BN41" s="348">
        <v>0</v>
      </c>
      <c r="BO41" s="177">
        <f>SUM(BO39:BO40)</f>
        <v>0</v>
      </c>
      <c r="BP41" s="189">
        <f>SUM(BP39:BP40)</f>
        <v>0</v>
      </c>
      <c r="BQ41" s="330">
        <f>SUM(BQ39:BQ40)</f>
        <v>0</v>
      </c>
      <c r="BR41" s="348">
        <v>0</v>
      </c>
      <c r="BS41" s="176">
        <f>SUM(BS39:BS40)</f>
        <v>0</v>
      </c>
      <c r="BT41" s="330">
        <f>SUM(BT39:BT40)</f>
        <v>0</v>
      </c>
      <c r="BU41" s="330">
        <f>SUM(BU39:BU40)</f>
        <v>0</v>
      </c>
      <c r="BV41" s="331">
        <v>0</v>
      </c>
      <c r="BW41" s="176">
        <f>SUM(BW39:BW40)</f>
        <v>0</v>
      </c>
      <c r="BX41" s="330">
        <f>SUM(BX39:BX40)</f>
        <v>0</v>
      </c>
      <c r="BY41" s="330">
        <f>SUM(BY39:BY40)</f>
        <v>0</v>
      </c>
      <c r="BZ41" s="331">
        <v>0</v>
      </c>
      <c r="CA41" s="176">
        <f>SUM(CA39:CA40)</f>
        <v>0</v>
      </c>
      <c r="CB41" s="330">
        <f>SUM(CB39:CB40)</f>
        <v>0</v>
      </c>
      <c r="CC41" s="330">
        <f>SUM(CC39:CC40)</f>
        <v>0</v>
      </c>
      <c r="CD41" s="331">
        <v>0</v>
      </c>
      <c r="CE41" s="176">
        <f>SUM(CE39:CE40)</f>
        <v>0</v>
      </c>
      <c r="CF41" s="330">
        <f>SUM(CF39:CF40)</f>
        <v>0</v>
      </c>
      <c r="CG41" s="330">
        <f>SUM(CG39:CG40)</f>
        <v>0</v>
      </c>
      <c r="CH41" s="331">
        <v>0</v>
      </c>
      <c r="CI41" s="176">
        <f>SUM(CI39:CI40)</f>
        <v>0</v>
      </c>
      <c r="CJ41" s="330">
        <f>SUM(CJ39:CJ40)</f>
        <v>0</v>
      </c>
      <c r="CK41" s="330">
        <f>SUM(CK39:CK40)</f>
        <v>0</v>
      </c>
      <c r="CL41" s="331">
        <v>0</v>
      </c>
    </row>
    <row r="42" spans="2:90" x14ac:dyDescent="0.25">
      <c r="B42" s="858" t="s">
        <v>226</v>
      </c>
      <c r="C42" s="853">
        <f>C45</f>
        <v>11.060378650000001</v>
      </c>
      <c r="D42" s="854">
        <f>D45</f>
        <v>15.415942680000001</v>
      </c>
      <c r="E42" s="854">
        <f>E45</f>
        <v>15.415942680000001</v>
      </c>
      <c r="F42" s="855">
        <f>E42/D42</f>
        <v>1</v>
      </c>
      <c r="G42" s="853">
        <f>G45</f>
        <v>0</v>
      </c>
      <c r="H42" s="859">
        <f>H45</f>
        <v>0</v>
      </c>
      <c r="I42" s="859">
        <f>I45</f>
        <v>0</v>
      </c>
      <c r="J42" s="861">
        <v>0</v>
      </c>
      <c r="K42" s="854">
        <f>K45</f>
        <v>0</v>
      </c>
      <c r="L42" s="859">
        <f>L45</f>
        <v>0</v>
      </c>
      <c r="M42" s="859">
        <f>M45</f>
        <v>0</v>
      </c>
      <c r="N42" s="861">
        <v>0</v>
      </c>
      <c r="O42" s="853">
        <f>O45</f>
        <v>0</v>
      </c>
      <c r="P42" s="859">
        <f>P45</f>
        <v>0</v>
      </c>
      <c r="Q42" s="859">
        <f>Q45</f>
        <v>0</v>
      </c>
      <c r="R42" s="861">
        <v>0</v>
      </c>
      <c r="S42" s="853">
        <f>S45</f>
        <v>0</v>
      </c>
      <c r="T42" s="859">
        <f>T45</f>
        <v>0</v>
      </c>
      <c r="U42" s="859">
        <f>U45</f>
        <v>0</v>
      </c>
      <c r="V42" s="861">
        <v>0</v>
      </c>
      <c r="W42" s="853">
        <f>W45</f>
        <v>0</v>
      </c>
      <c r="X42" s="859">
        <f>X45</f>
        <v>0</v>
      </c>
      <c r="Y42" s="859">
        <f>Y45</f>
        <v>0</v>
      </c>
      <c r="Z42" s="861">
        <v>0</v>
      </c>
      <c r="AA42" s="854">
        <f>AA45</f>
        <v>0</v>
      </c>
      <c r="AB42" s="859">
        <f>AB45</f>
        <v>0</v>
      </c>
      <c r="AC42" s="859">
        <f>AC45</f>
        <v>0</v>
      </c>
      <c r="AD42" s="861">
        <v>0</v>
      </c>
      <c r="AE42" s="853">
        <f>AE45</f>
        <v>0</v>
      </c>
      <c r="AF42" s="859">
        <f>AF45</f>
        <v>0</v>
      </c>
      <c r="AG42" s="859">
        <f>AG45</f>
        <v>0</v>
      </c>
      <c r="AH42" s="861">
        <v>0</v>
      </c>
      <c r="AI42" s="853">
        <f>AI45</f>
        <v>0</v>
      </c>
      <c r="AJ42" s="859">
        <f>AJ45</f>
        <v>0</v>
      </c>
      <c r="AK42" s="859">
        <f>AK45</f>
        <v>0</v>
      </c>
      <c r="AL42" s="861">
        <v>0</v>
      </c>
      <c r="AM42" s="853">
        <f>AM45</f>
        <v>0</v>
      </c>
      <c r="AN42" s="859">
        <f>AN45</f>
        <v>0</v>
      </c>
      <c r="AO42" s="859">
        <f>AO45</f>
        <v>0</v>
      </c>
      <c r="AP42" s="861">
        <v>0</v>
      </c>
      <c r="AQ42" s="853">
        <f>AQ45</f>
        <v>0</v>
      </c>
      <c r="AR42" s="859">
        <f>AR45</f>
        <v>0</v>
      </c>
      <c r="AS42" s="859">
        <f>AS45</f>
        <v>0</v>
      </c>
      <c r="AT42" s="861">
        <v>0</v>
      </c>
      <c r="AU42" s="853">
        <f>AU45</f>
        <v>0</v>
      </c>
      <c r="AV42" s="859">
        <f>AV45</f>
        <v>0</v>
      </c>
      <c r="AW42" s="859">
        <f>AW45</f>
        <v>0</v>
      </c>
      <c r="AX42" s="885">
        <v>0</v>
      </c>
      <c r="AY42" s="853">
        <f>AY45</f>
        <v>0</v>
      </c>
      <c r="AZ42" s="859">
        <f>AZ45</f>
        <v>0</v>
      </c>
      <c r="BA42" s="859">
        <f>BA45</f>
        <v>0</v>
      </c>
      <c r="BB42" s="861">
        <v>0</v>
      </c>
      <c r="BC42" s="853">
        <f>BC45</f>
        <v>0</v>
      </c>
      <c r="BD42" s="859">
        <f>BD45</f>
        <v>0</v>
      </c>
      <c r="BE42" s="859">
        <f>BE45</f>
        <v>0</v>
      </c>
      <c r="BF42" s="861">
        <v>0</v>
      </c>
      <c r="BG42" s="853">
        <f>BG45</f>
        <v>0</v>
      </c>
      <c r="BH42" s="859">
        <f>BH45</f>
        <v>0</v>
      </c>
      <c r="BI42" s="859">
        <f>BI45</f>
        <v>0</v>
      </c>
      <c r="BJ42" s="861">
        <v>0</v>
      </c>
      <c r="BK42" s="854">
        <f>BK45</f>
        <v>0</v>
      </c>
      <c r="BL42" s="859">
        <f>BL45</f>
        <v>0</v>
      </c>
      <c r="BM42" s="859">
        <f>BM45</f>
        <v>0</v>
      </c>
      <c r="BN42" s="861">
        <v>0</v>
      </c>
      <c r="BO42" s="853">
        <f>BO45</f>
        <v>11.060378650000001</v>
      </c>
      <c r="BP42" s="859">
        <f>BP45</f>
        <v>15.415942680000001</v>
      </c>
      <c r="BQ42" s="859">
        <f>BQ45</f>
        <v>15.415942680000001</v>
      </c>
      <c r="BR42" s="860">
        <f>BQ42/BP42</f>
        <v>1</v>
      </c>
      <c r="BS42" s="854">
        <f>BS45</f>
        <v>0</v>
      </c>
      <c r="BT42" s="859">
        <f>BT45</f>
        <v>0</v>
      </c>
      <c r="BU42" s="859">
        <f>BU45</f>
        <v>0</v>
      </c>
      <c r="BV42" s="861">
        <v>0</v>
      </c>
      <c r="BW42" s="853">
        <f>BW45</f>
        <v>0</v>
      </c>
      <c r="BX42" s="859">
        <f>BX45</f>
        <v>0</v>
      </c>
      <c r="BY42" s="859">
        <f>BY45</f>
        <v>0</v>
      </c>
      <c r="BZ42" s="861">
        <v>0</v>
      </c>
      <c r="CA42" s="853">
        <f>CA45</f>
        <v>0</v>
      </c>
      <c r="CB42" s="859">
        <f>CB45</f>
        <v>0</v>
      </c>
      <c r="CC42" s="859">
        <f>CC45</f>
        <v>0</v>
      </c>
      <c r="CD42" s="861">
        <v>0</v>
      </c>
      <c r="CE42" s="862">
        <f>CE45</f>
        <v>0</v>
      </c>
      <c r="CF42" s="863">
        <f>CF45</f>
        <v>0</v>
      </c>
      <c r="CG42" s="863">
        <f>CG45</f>
        <v>0</v>
      </c>
      <c r="CH42" s="861">
        <v>0</v>
      </c>
      <c r="CI42" s="853">
        <f>CI45</f>
        <v>0</v>
      </c>
      <c r="CJ42" s="859">
        <f>CJ45</f>
        <v>0</v>
      </c>
      <c r="CK42" s="859">
        <f>CK45</f>
        <v>0</v>
      </c>
      <c r="CL42" s="861">
        <v>0</v>
      </c>
    </row>
    <row r="43" spans="2:90" x14ac:dyDescent="0.25">
      <c r="B43" s="8" t="s">
        <v>60</v>
      </c>
      <c r="C43" s="9">
        <v>11.060378650000001</v>
      </c>
      <c r="D43" s="6">
        <v>15.415942680000001</v>
      </c>
      <c r="E43" s="6">
        <v>15.415942680000001</v>
      </c>
      <c r="F43" s="85">
        <f>E43/D43</f>
        <v>1</v>
      </c>
      <c r="G43" s="9">
        <v>0</v>
      </c>
      <c r="H43" s="7">
        <v>0</v>
      </c>
      <c r="I43" s="7">
        <v>0</v>
      </c>
      <c r="J43" s="499">
        <v>0</v>
      </c>
      <c r="K43" s="6">
        <v>0</v>
      </c>
      <c r="L43" s="7">
        <v>0</v>
      </c>
      <c r="M43" s="7">
        <v>0</v>
      </c>
      <c r="N43" s="499">
        <v>0</v>
      </c>
      <c r="O43" s="9">
        <v>0</v>
      </c>
      <c r="P43" s="7">
        <v>0</v>
      </c>
      <c r="Q43" s="7">
        <v>0</v>
      </c>
      <c r="R43" s="499">
        <v>0</v>
      </c>
      <c r="S43" s="9">
        <v>0</v>
      </c>
      <c r="T43" s="7">
        <v>0</v>
      </c>
      <c r="U43" s="7">
        <v>0</v>
      </c>
      <c r="V43" s="499">
        <v>0</v>
      </c>
      <c r="W43" s="9">
        <v>0</v>
      </c>
      <c r="X43" s="7">
        <v>0</v>
      </c>
      <c r="Y43" s="7">
        <v>0</v>
      </c>
      <c r="Z43" s="499">
        <v>0</v>
      </c>
      <c r="AA43" s="6">
        <v>0</v>
      </c>
      <c r="AB43" s="7">
        <v>0</v>
      </c>
      <c r="AC43" s="7">
        <v>0</v>
      </c>
      <c r="AD43" s="499">
        <v>0</v>
      </c>
      <c r="AE43" s="9">
        <v>0</v>
      </c>
      <c r="AF43" s="7">
        <v>0</v>
      </c>
      <c r="AG43" s="7">
        <v>0</v>
      </c>
      <c r="AH43" s="499">
        <v>0</v>
      </c>
      <c r="AI43" s="9">
        <v>0</v>
      </c>
      <c r="AJ43" s="7">
        <v>0</v>
      </c>
      <c r="AK43" s="7">
        <v>0</v>
      </c>
      <c r="AL43" s="499">
        <v>0</v>
      </c>
      <c r="AM43" s="9">
        <v>0</v>
      </c>
      <c r="AN43" s="7">
        <v>0</v>
      </c>
      <c r="AO43" s="7">
        <v>0</v>
      </c>
      <c r="AP43" s="499">
        <v>0</v>
      </c>
      <c r="AQ43" s="9">
        <v>0</v>
      </c>
      <c r="AR43" s="7">
        <v>0</v>
      </c>
      <c r="AS43" s="7">
        <v>0</v>
      </c>
      <c r="AT43" s="499">
        <v>0</v>
      </c>
      <c r="AU43" s="9">
        <v>0</v>
      </c>
      <c r="AV43" s="7">
        <v>0</v>
      </c>
      <c r="AW43" s="7">
        <v>0</v>
      </c>
      <c r="AX43" s="499">
        <v>0</v>
      </c>
      <c r="AY43" s="9">
        <v>0</v>
      </c>
      <c r="AZ43" s="7">
        <v>0</v>
      </c>
      <c r="BA43" s="7">
        <v>0</v>
      </c>
      <c r="BB43" s="499">
        <v>0</v>
      </c>
      <c r="BC43" s="9">
        <v>0</v>
      </c>
      <c r="BD43" s="7">
        <v>0</v>
      </c>
      <c r="BE43" s="7">
        <v>0</v>
      </c>
      <c r="BF43" s="499">
        <v>0</v>
      </c>
      <c r="BG43" s="9">
        <v>0</v>
      </c>
      <c r="BH43" s="7">
        <v>0</v>
      </c>
      <c r="BI43" s="7">
        <v>0</v>
      </c>
      <c r="BJ43" s="499">
        <v>0</v>
      </c>
      <c r="BK43" s="6">
        <v>0</v>
      </c>
      <c r="BL43" s="7">
        <v>0</v>
      </c>
      <c r="BM43" s="7">
        <v>0</v>
      </c>
      <c r="BN43" s="499">
        <v>0</v>
      </c>
      <c r="BO43" s="9">
        <v>11.060378650000001</v>
      </c>
      <c r="BP43" s="7">
        <v>15.415942680000001</v>
      </c>
      <c r="BQ43" s="7">
        <v>15.415942680000001</v>
      </c>
      <c r="BR43" s="498">
        <f>BQ43/BP43</f>
        <v>1</v>
      </c>
      <c r="BS43" s="6">
        <v>0</v>
      </c>
      <c r="BT43" s="7">
        <v>0</v>
      </c>
      <c r="BU43" s="7">
        <v>0</v>
      </c>
      <c r="BV43" s="499">
        <v>0</v>
      </c>
      <c r="BW43" s="9">
        <v>0</v>
      </c>
      <c r="BX43" s="7">
        <v>0</v>
      </c>
      <c r="BY43" s="7">
        <v>0</v>
      </c>
      <c r="BZ43" s="499">
        <v>0</v>
      </c>
      <c r="CA43" s="9">
        <v>0</v>
      </c>
      <c r="CB43" s="7">
        <v>0</v>
      </c>
      <c r="CC43" s="7">
        <v>0</v>
      </c>
      <c r="CD43" s="499">
        <v>0</v>
      </c>
      <c r="CE43" s="322">
        <v>0</v>
      </c>
      <c r="CF43" s="321">
        <v>0</v>
      </c>
      <c r="CG43" s="321">
        <v>0</v>
      </c>
      <c r="CH43" s="12">
        <v>0</v>
      </c>
      <c r="CI43" s="9">
        <v>0</v>
      </c>
      <c r="CJ43" s="7">
        <v>0</v>
      </c>
      <c r="CK43" s="7">
        <v>0</v>
      </c>
      <c r="CL43" s="499">
        <v>0</v>
      </c>
    </row>
    <row r="44" spans="2:90" x14ac:dyDescent="0.25">
      <c r="B44" s="8" t="s">
        <v>62</v>
      </c>
      <c r="C44" s="9">
        <v>0</v>
      </c>
      <c r="D44" s="6">
        <v>0</v>
      </c>
      <c r="E44" s="6">
        <v>0</v>
      </c>
      <c r="F44" s="12">
        <v>0</v>
      </c>
      <c r="G44" s="9">
        <v>0</v>
      </c>
      <c r="H44" s="7">
        <v>0</v>
      </c>
      <c r="I44" s="7">
        <v>0</v>
      </c>
      <c r="J44" s="499">
        <v>0</v>
      </c>
      <c r="K44" s="6">
        <v>0</v>
      </c>
      <c r="L44" s="7">
        <v>0</v>
      </c>
      <c r="M44" s="7">
        <v>0</v>
      </c>
      <c r="N44" s="499">
        <v>0</v>
      </c>
      <c r="O44" s="9">
        <v>0</v>
      </c>
      <c r="P44" s="7">
        <v>0</v>
      </c>
      <c r="Q44" s="7">
        <v>0</v>
      </c>
      <c r="R44" s="499">
        <v>0</v>
      </c>
      <c r="S44" s="9">
        <v>0</v>
      </c>
      <c r="T44" s="7">
        <v>0</v>
      </c>
      <c r="U44" s="7">
        <v>0</v>
      </c>
      <c r="V44" s="499">
        <v>0</v>
      </c>
      <c r="W44" s="9">
        <v>0</v>
      </c>
      <c r="X44" s="7">
        <v>0</v>
      </c>
      <c r="Y44" s="7">
        <v>0</v>
      </c>
      <c r="Z44" s="499">
        <v>0</v>
      </c>
      <c r="AA44" s="6">
        <v>0</v>
      </c>
      <c r="AB44" s="7">
        <v>0</v>
      </c>
      <c r="AC44" s="7">
        <v>0</v>
      </c>
      <c r="AD44" s="499">
        <v>0</v>
      </c>
      <c r="AE44" s="9">
        <v>0</v>
      </c>
      <c r="AF44" s="7">
        <v>0</v>
      </c>
      <c r="AG44" s="7">
        <v>0</v>
      </c>
      <c r="AH44" s="499">
        <v>0</v>
      </c>
      <c r="AI44" s="9">
        <v>0</v>
      </c>
      <c r="AJ44" s="7">
        <v>0</v>
      </c>
      <c r="AK44" s="7">
        <v>0</v>
      </c>
      <c r="AL44" s="499">
        <v>0</v>
      </c>
      <c r="AM44" s="9">
        <v>0</v>
      </c>
      <c r="AN44" s="7">
        <v>0</v>
      </c>
      <c r="AO44" s="7">
        <v>0</v>
      </c>
      <c r="AP44" s="499">
        <v>0</v>
      </c>
      <c r="AQ44" s="9">
        <v>0</v>
      </c>
      <c r="AR44" s="7">
        <v>0</v>
      </c>
      <c r="AS44" s="7">
        <v>0</v>
      </c>
      <c r="AT44" s="499">
        <v>0</v>
      </c>
      <c r="AU44" s="9">
        <v>0</v>
      </c>
      <c r="AV44" s="7">
        <v>0</v>
      </c>
      <c r="AW44" s="7">
        <v>0</v>
      </c>
      <c r="AX44" s="499">
        <v>0</v>
      </c>
      <c r="AY44" s="9">
        <v>0</v>
      </c>
      <c r="AZ44" s="7">
        <v>0</v>
      </c>
      <c r="BA44" s="7">
        <v>0</v>
      </c>
      <c r="BB44" s="499">
        <v>0</v>
      </c>
      <c r="BC44" s="9">
        <v>0</v>
      </c>
      <c r="BD44" s="7">
        <v>0</v>
      </c>
      <c r="BE44" s="7">
        <v>0</v>
      </c>
      <c r="BF44" s="499">
        <v>0</v>
      </c>
      <c r="BG44" s="9">
        <v>0</v>
      </c>
      <c r="BH44" s="7">
        <v>0</v>
      </c>
      <c r="BI44" s="7">
        <v>0</v>
      </c>
      <c r="BJ44" s="499">
        <v>0</v>
      </c>
      <c r="BK44" s="6">
        <v>0</v>
      </c>
      <c r="BL44" s="7">
        <v>0</v>
      </c>
      <c r="BM44" s="7">
        <v>0</v>
      </c>
      <c r="BN44" s="499">
        <v>0</v>
      </c>
      <c r="BO44" s="9">
        <v>0</v>
      </c>
      <c r="BP44" s="7">
        <v>0</v>
      </c>
      <c r="BQ44" s="7">
        <v>0</v>
      </c>
      <c r="BR44" s="499">
        <v>0</v>
      </c>
      <c r="BS44" s="6">
        <v>0</v>
      </c>
      <c r="BT44" s="7">
        <v>0</v>
      </c>
      <c r="BU44" s="7">
        <v>0</v>
      </c>
      <c r="BV44" s="499">
        <v>0</v>
      </c>
      <c r="BW44" s="9">
        <v>0</v>
      </c>
      <c r="BX44" s="7">
        <v>0</v>
      </c>
      <c r="BY44" s="7">
        <v>0</v>
      </c>
      <c r="BZ44" s="499">
        <v>0</v>
      </c>
      <c r="CA44" s="9">
        <v>0</v>
      </c>
      <c r="CB44" s="7">
        <v>0</v>
      </c>
      <c r="CC44" s="7">
        <v>0</v>
      </c>
      <c r="CD44" s="499">
        <v>0</v>
      </c>
      <c r="CE44" s="322">
        <v>0</v>
      </c>
      <c r="CF44" s="321">
        <v>0</v>
      </c>
      <c r="CG44" s="321">
        <v>0</v>
      </c>
      <c r="CH44" s="12">
        <v>0</v>
      </c>
      <c r="CI44" s="9">
        <v>0</v>
      </c>
      <c r="CJ44" s="7">
        <v>0</v>
      </c>
      <c r="CK44" s="7">
        <v>0</v>
      </c>
      <c r="CL44" s="499">
        <v>0</v>
      </c>
    </row>
    <row r="45" spans="2:90" ht="15.75" thickBot="1" x14ac:dyDescent="0.3">
      <c r="B45" s="188" t="s">
        <v>63</v>
      </c>
      <c r="C45" s="181">
        <f>SUM(C43:C44)</f>
        <v>11.060378650000001</v>
      </c>
      <c r="D45" s="182">
        <f>SUM(D43:D44)</f>
        <v>15.415942680000001</v>
      </c>
      <c r="E45" s="182">
        <f>SUM(E43:E44)</f>
        <v>15.415942680000001</v>
      </c>
      <c r="F45" s="183">
        <f>E45/D45</f>
        <v>1</v>
      </c>
      <c r="G45" s="181">
        <f>SUM(G43:G44)</f>
        <v>0</v>
      </c>
      <c r="H45" s="356">
        <f>SUM(H43:H44)</f>
        <v>0</v>
      </c>
      <c r="I45" s="356">
        <f>SUM(I43:I44)</f>
        <v>0</v>
      </c>
      <c r="J45" s="357">
        <v>0</v>
      </c>
      <c r="K45" s="182">
        <f>SUM(K43:K44)</f>
        <v>0</v>
      </c>
      <c r="L45" s="356">
        <f>SUM(L43:L44)</f>
        <v>0</v>
      </c>
      <c r="M45" s="356">
        <f>SUM(M43:M44)</f>
        <v>0</v>
      </c>
      <c r="N45" s="357">
        <v>0</v>
      </c>
      <c r="O45" s="181">
        <f>SUM(O43:O44)</f>
        <v>0</v>
      </c>
      <c r="P45" s="356">
        <f>SUM(P43:P44)</f>
        <v>0</v>
      </c>
      <c r="Q45" s="356">
        <f>SUM(Q43:Q44)</f>
        <v>0</v>
      </c>
      <c r="R45" s="357">
        <v>0</v>
      </c>
      <c r="S45" s="181">
        <f>SUM(S43:S44)</f>
        <v>0</v>
      </c>
      <c r="T45" s="356">
        <f>SUM(T43:T44)</f>
        <v>0</v>
      </c>
      <c r="U45" s="356">
        <f>SUM(U43:U44)</f>
        <v>0</v>
      </c>
      <c r="V45" s="357">
        <v>0</v>
      </c>
      <c r="W45" s="181">
        <f>SUM(W43:W44)</f>
        <v>0</v>
      </c>
      <c r="X45" s="356">
        <f>SUM(X43:X44)</f>
        <v>0</v>
      </c>
      <c r="Y45" s="356">
        <f>SUM(Y43:Y44)</f>
        <v>0</v>
      </c>
      <c r="Z45" s="357">
        <v>0</v>
      </c>
      <c r="AA45" s="182">
        <f>SUM(AA43:AA44)</f>
        <v>0</v>
      </c>
      <c r="AB45" s="356">
        <f>SUM(AB43:AB44)</f>
        <v>0</v>
      </c>
      <c r="AC45" s="356">
        <f>SUM(AC43:AC44)</f>
        <v>0</v>
      </c>
      <c r="AD45" s="357">
        <v>0</v>
      </c>
      <c r="AE45" s="181">
        <f>SUM(AE43:AE44)</f>
        <v>0</v>
      </c>
      <c r="AF45" s="356">
        <f>SUM(AF43:AF44)</f>
        <v>0</v>
      </c>
      <c r="AG45" s="356">
        <f>SUM(AG43:AG44)</f>
        <v>0</v>
      </c>
      <c r="AH45" s="357">
        <v>0</v>
      </c>
      <c r="AI45" s="181">
        <f>SUM(AI43:AI44)</f>
        <v>0</v>
      </c>
      <c r="AJ45" s="356">
        <f>SUM(AJ43:AJ44)</f>
        <v>0</v>
      </c>
      <c r="AK45" s="356">
        <f>SUM(AK43:AK44)</f>
        <v>0</v>
      </c>
      <c r="AL45" s="357">
        <v>0</v>
      </c>
      <c r="AM45" s="181">
        <f>SUM(AM43:AM44)</f>
        <v>0</v>
      </c>
      <c r="AN45" s="356">
        <f>SUM(AN43:AN44)</f>
        <v>0</v>
      </c>
      <c r="AO45" s="356">
        <f>SUM(AO43:AO44)</f>
        <v>0</v>
      </c>
      <c r="AP45" s="357">
        <v>0</v>
      </c>
      <c r="AQ45" s="181">
        <f>SUM(AQ43:AQ44)</f>
        <v>0</v>
      </c>
      <c r="AR45" s="356">
        <f>SUM(AR43:AR44)</f>
        <v>0</v>
      </c>
      <c r="AS45" s="356">
        <f>SUM(AS43:AS44)</f>
        <v>0</v>
      </c>
      <c r="AT45" s="357">
        <v>0</v>
      </c>
      <c r="AU45" s="181">
        <f>SUM(AU43:AU44)</f>
        <v>0</v>
      </c>
      <c r="AV45" s="356">
        <f>SUM(AV43:AV44)</f>
        <v>0</v>
      </c>
      <c r="AW45" s="356">
        <f>SUM(AW43:AW44)</f>
        <v>0</v>
      </c>
      <c r="AX45" s="357">
        <v>0</v>
      </c>
      <c r="AY45" s="181">
        <f>SUM(AY43:AY44)</f>
        <v>0</v>
      </c>
      <c r="AZ45" s="356">
        <f>SUM(AZ43:AZ44)</f>
        <v>0</v>
      </c>
      <c r="BA45" s="356">
        <f>SUM(BA43:BA44)</f>
        <v>0</v>
      </c>
      <c r="BB45" s="357">
        <v>0</v>
      </c>
      <c r="BC45" s="181">
        <f>SUM(BC43:BC44)</f>
        <v>0</v>
      </c>
      <c r="BD45" s="356">
        <f>SUM(BD43:BD44)</f>
        <v>0</v>
      </c>
      <c r="BE45" s="356">
        <f>SUM(BE43:BE44)</f>
        <v>0</v>
      </c>
      <c r="BF45" s="357">
        <v>0</v>
      </c>
      <c r="BG45" s="181">
        <f>SUM(BG43:BG44)</f>
        <v>0</v>
      </c>
      <c r="BH45" s="356">
        <f>SUM(BH43:BH44)</f>
        <v>0</v>
      </c>
      <c r="BI45" s="356">
        <f>SUM(BI43:BI44)</f>
        <v>0</v>
      </c>
      <c r="BJ45" s="357">
        <v>0</v>
      </c>
      <c r="BK45" s="182">
        <f>SUM(BK43:BK44)</f>
        <v>0</v>
      </c>
      <c r="BL45" s="356">
        <f>SUM(BL43:BL44)</f>
        <v>0</v>
      </c>
      <c r="BM45" s="356">
        <f>SUM(BM43:BM44)</f>
        <v>0</v>
      </c>
      <c r="BN45" s="357">
        <v>0</v>
      </c>
      <c r="BO45" s="181">
        <f>SUM(BO43:BO44)</f>
        <v>11.060378650000001</v>
      </c>
      <c r="BP45" s="356">
        <f>SUM(BP43:BP44)</f>
        <v>15.415942680000001</v>
      </c>
      <c r="BQ45" s="356">
        <f>SUM(BQ43:BQ44)</f>
        <v>15.415942680000001</v>
      </c>
      <c r="BR45" s="500">
        <f t="shared" ref="BR45" si="225">BQ45/BP45</f>
        <v>1</v>
      </c>
      <c r="BS45" s="182">
        <f>SUM(BS43:BS44)</f>
        <v>0</v>
      </c>
      <c r="BT45" s="356">
        <f>SUM(BT43:BT44)</f>
        <v>0</v>
      </c>
      <c r="BU45" s="356">
        <f>SUM(BU43:BU44)</f>
        <v>0</v>
      </c>
      <c r="BV45" s="357">
        <v>0</v>
      </c>
      <c r="BW45" s="181">
        <f>SUM(BW43:BW44)</f>
        <v>0</v>
      </c>
      <c r="BX45" s="356">
        <f>SUM(BX43:BX44)</f>
        <v>0</v>
      </c>
      <c r="BY45" s="356">
        <f>SUM(BY43:BY44)</f>
        <v>0</v>
      </c>
      <c r="BZ45" s="357">
        <v>0</v>
      </c>
      <c r="CA45" s="181">
        <f>SUM(CA43:CA44)</f>
        <v>0</v>
      </c>
      <c r="CB45" s="356">
        <f>SUM(CB43:CB44)</f>
        <v>0</v>
      </c>
      <c r="CC45" s="356">
        <f>SUM(CC43:CC44)</f>
        <v>0</v>
      </c>
      <c r="CD45" s="357">
        <v>0</v>
      </c>
      <c r="CE45" s="355">
        <f>SUM(CE43:CE44)</f>
        <v>0</v>
      </c>
      <c r="CF45" s="353">
        <f>SUM(CF43:CF44)</f>
        <v>0</v>
      </c>
      <c r="CG45" s="353">
        <f>SUM(CG43:CG44)</f>
        <v>0</v>
      </c>
      <c r="CH45" s="357">
        <v>0</v>
      </c>
      <c r="CI45" s="181">
        <f>SUM(CI43:CI44)</f>
        <v>0</v>
      </c>
      <c r="CJ45" s="356">
        <f>SUM(CJ43:CJ44)</f>
        <v>0</v>
      </c>
      <c r="CK45" s="356">
        <f>SUM(CK43:CK44)</f>
        <v>0</v>
      </c>
      <c r="CL45" s="357">
        <v>0</v>
      </c>
    </row>
    <row r="46" spans="2:90" x14ac:dyDescent="0.25">
      <c r="B46" s="5"/>
      <c r="C46" s="3"/>
      <c r="D46" s="3"/>
      <c r="E46" s="3"/>
      <c r="F46" s="3"/>
      <c r="G46" s="3"/>
      <c r="H46" s="3"/>
      <c r="I46" s="3"/>
      <c r="K46" s="3"/>
      <c r="L46" s="3"/>
      <c r="M46" s="3"/>
      <c r="T46" s="3"/>
      <c r="U46" s="3"/>
      <c r="AI46" s="3"/>
      <c r="AJ46" s="3"/>
      <c r="AK46" s="3"/>
      <c r="AQ46" s="96"/>
      <c r="AR46" s="96"/>
      <c r="AS46" s="96"/>
      <c r="AY46" s="3"/>
      <c r="AZ46" s="3"/>
      <c r="BA46" s="759"/>
      <c r="BC46" s="96"/>
      <c r="BD46" s="96"/>
      <c r="BE46" s="96"/>
      <c r="BG46" s="3"/>
      <c r="BH46" s="3"/>
      <c r="BI46" s="3"/>
      <c r="BK46" s="3"/>
      <c r="BL46" s="3"/>
      <c r="BM46" s="3"/>
    </row>
    <row r="47" spans="2:90" ht="15.75" thickBot="1" x14ac:dyDescent="0.3">
      <c r="B47" s="5" t="s">
        <v>136</v>
      </c>
      <c r="C47" s="3"/>
      <c r="D47" s="3"/>
      <c r="E47" s="3"/>
      <c r="F47" s="3"/>
      <c r="G47" s="3"/>
      <c r="H47" s="3"/>
      <c r="I47" s="3"/>
      <c r="K47" s="3"/>
      <c r="L47" s="3"/>
      <c r="M47" s="3"/>
      <c r="T47" s="3"/>
      <c r="U47" s="3"/>
      <c r="AI47" s="3"/>
      <c r="AJ47" s="3"/>
      <c r="AK47" s="3"/>
      <c r="AQ47" s="96"/>
      <c r="AR47" s="96"/>
      <c r="AS47" s="96"/>
      <c r="AY47" s="3"/>
      <c r="AZ47" s="3"/>
      <c r="BA47" s="759"/>
      <c r="BC47" s="96"/>
      <c r="BD47" s="96"/>
      <c r="BE47" s="96"/>
      <c r="BG47" s="3"/>
      <c r="BH47" s="3"/>
      <c r="BI47" s="3"/>
      <c r="BK47" s="3"/>
      <c r="BL47" s="3"/>
      <c r="BM47" s="3"/>
    </row>
    <row r="48" spans="2:90" ht="27" customHeight="1" thickBot="1" x14ac:dyDescent="0.3">
      <c r="B48" s="949" t="s">
        <v>492</v>
      </c>
      <c r="C48" s="947" t="s">
        <v>225</v>
      </c>
      <c r="D48" s="945"/>
      <c r="E48" s="945"/>
      <c r="F48" s="946"/>
      <c r="G48" s="952" t="s">
        <v>255</v>
      </c>
      <c r="H48" s="953"/>
      <c r="I48" s="953"/>
      <c r="J48" s="954"/>
      <c r="K48" s="944" t="s">
        <v>447</v>
      </c>
      <c r="L48" s="947"/>
      <c r="M48" s="947"/>
      <c r="N48" s="948"/>
      <c r="O48" s="944" t="s">
        <v>14</v>
      </c>
      <c r="P48" s="945"/>
      <c r="Q48" s="945"/>
      <c r="R48" s="946"/>
      <c r="S48" s="944" t="s">
        <v>37</v>
      </c>
      <c r="T48" s="945"/>
      <c r="U48" s="945"/>
      <c r="V48" s="946"/>
      <c r="W48" s="944" t="s">
        <v>41</v>
      </c>
      <c r="X48" s="945"/>
      <c r="Y48" s="945"/>
      <c r="Z48" s="946"/>
      <c r="AA48" s="947" t="s">
        <v>448</v>
      </c>
      <c r="AB48" s="945"/>
      <c r="AC48" s="945"/>
      <c r="AD48" s="946"/>
      <c r="AE48" s="944" t="s">
        <v>449</v>
      </c>
      <c r="AF48" s="945"/>
      <c r="AG48" s="945"/>
      <c r="AH48" s="946"/>
      <c r="AI48" s="944" t="s">
        <v>239</v>
      </c>
      <c r="AJ48" s="945"/>
      <c r="AK48" s="945"/>
      <c r="AL48" s="946"/>
      <c r="AM48" s="944" t="s">
        <v>450</v>
      </c>
      <c r="AN48" s="945"/>
      <c r="AO48" s="945"/>
      <c r="AP48" s="946"/>
      <c r="AQ48" s="944" t="s">
        <v>76</v>
      </c>
      <c r="AR48" s="945"/>
      <c r="AS48" s="945"/>
      <c r="AT48" s="946"/>
      <c r="AU48" s="944" t="s">
        <v>256</v>
      </c>
      <c r="AV48" s="947"/>
      <c r="AW48" s="947"/>
      <c r="AX48" s="948"/>
      <c r="AY48" s="944" t="s">
        <v>451</v>
      </c>
      <c r="AZ48" s="947"/>
      <c r="BA48" s="947"/>
      <c r="BB48" s="948"/>
      <c r="BC48" s="944" t="s">
        <v>452</v>
      </c>
      <c r="BD48" s="947"/>
      <c r="BE48" s="947"/>
      <c r="BF48" s="948"/>
      <c r="BG48" s="944" t="s">
        <v>242</v>
      </c>
      <c r="BH48" s="947"/>
      <c r="BI48" s="947"/>
      <c r="BJ48" s="948"/>
      <c r="BK48" s="944" t="s">
        <v>453</v>
      </c>
      <c r="BL48" s="947"/>
      <c r="BM48" s="947"/>
      <c r="BN48" s="948"/>
      <c r="BO48" s="947" t="s">
        <v>194</v>
      </c>
      <c r="BP48" s="947"/>
      <c r="BQ48" s="947"/>
      <c r="BR48" s="948"/>
      <c r="BS48" s="944" t="s">
        <v>454</v>
      </c>
      <c r="BT48" s="945"/>
      <c r="BU48" s="945"/>
      <c r="BV48" s="946"/>
      <c r="BW48" s="944" t="s">
        <v>259</v>
      </c>
      <c r="BX48" s="945"/>
      <c r="BY48" s="945"/>
      <c r="BZ48" s="946"/>
      <c r="CA48" s="944" t="s">
        <v>456</v>
      </c>
      <c r="CB48" s="945"/>
      <c r="CC48" s="945"/>
      <c r="CD48" s="946"/>
      <c r="CE48" s="944" t="s">
        <v>457</v>
      </c>
      <c r="CF48" s="945"/>
      <c r="CG48" s="945"/>
      <c r="CH48" s="946"/>
      <c r="CI48" s="944" t="s">
        <v>399</v>
      </c>
      <c r="CJ48" s="945"/>
      <c r="CK48" s="945"/>
      <c r="CL48" s="946"/>
    </row>
    <row r="49" spans="2:90" ht="15" customHeight="1" x14ac:dyDescent="0.25">
      <c r="B49" s="950"/>
      <c r="C49" s="939" t="s">
        <v>107</v>
      </c>
      <c r="D49" s="933" t="s">
        <v>108</v>
      </c>
      <c r="E49" s="935" t="s">
        <v>50</v>
      </c>
      <c r="F49" s="937" t="s">
        <v>148</v>
      </c>
      <c r="G49" s="939" t="s">
        <v>107</v>
      </c>
      <c r="H49" s="933" t="s">
        <v>108</v>
      </c>
      <c r="I49" s="935" t="s">
        <v>50</v>
      </c>
      <c r="J49" s="937" t="s">
        <v>148</v>
      </c>
      <c r="K49" s="931" t="s">
        <v>107</v>
      </c>
      <c r="L49" s="933" t="s">
        <v>108</v>
      </c>
      <c r="M49" s="933" t="s">
        <v>50</v>
      </c>
      <c r="N49" s="937" t="s">
        <v>148</v>
      </c>
      <c r="O49" s="931" t="s">
        <v>107</v>
      </c>
      <c r="P49" s="933" t="s">
        <v>108</v>
      </c>
      <c r="Q49" s="935" t="s">
        <v>50</v>
      </c>
      <c r="R49" s="937" t="s">
        <v>148</v>
      </c>
      <c r="S49" s="931" t="s">
        <v>107</v>
      </c>
      <c r="T49" s="933" t="s">
        <v>108</v>
      </c>
      <c r="U49" s="935" t="s">
        <v>50</v>
      </c>
      <c r="V49" s="937" t="s">
        <v>148</v>
      </c>
      <c r="W49" s="931" t="s">
        <v>107</v>
      </c>
      <c r="X49" s="933" t="s">
        <v>108</v>
      </c>
      <c r="Y49" s="935" t="s">
        <v>50</v>
      </c>
      <c r="Z49" s="937" t="s">
        <v>148</v>
      </c>
      <c r="AA49" s="939" t="s">
        <v>107</v>
      </c>
      <c r="AB49" s="933" t="s">
        <v>108</v>
      </c>
      <c r="AC49" s="935" t="s">
        <v>50</v>
      </c>
      <c r="AD49" s="937" t="s">
        <v>148</v>
      </c>
      <c r="AE49" s="931" t="s">
        <v>107</v>
      </c>
      <c r="AF49" s="933" t="s">
        <v>108</v>
      </c>
      <c r="AG49" s="935" t="s">
        <v>50</v>
      </c>
      <c r="AH49" s="937" t="s">
        <v>148</v>
      </c>
      <c r="AI49" s="931" t="s">
        <v>107</v>
      </c>
      <c r="AJ49" s="933" t="s">
        <v>108</v>
      </c>
      <c r="AK49" s="935" t="s">
        <v>50</v>
      </c>
      <c r="AL49" s="937" t="s">
        <v>148</v>
      </c>
      <c r="AM49" s="931" t="s">
        <v>107</v>
      </c>
      <c r="AN49" s="933" t="s">
        <v>108</v>
      </c>
      <c r="AO49" s="935" t="s">
        <v>50</v>
      </c>
      <c r="AP49" s="937" t="s">
        <v>148</v>
      </c>
      <c r="AQ49" s="931" t="s">
        <v>107</v>
      </c>
      <c r="AR49" s="933" t="s">
        <v>108</v>
      </c>
      <c r="AS49" s="935" t="s">
        <v>50</v>
      </c>
      <c r="AT49" s="937" t="s">
        <v>148</v>
      </c>
      <c r="AU49" s="931" t="s">
        <v>107</v>
      </c>
      <c r="AV49" s="933" t="s">
        <v>108</v>
      </c>
      <c r="AW49" s="933" t="s">
        <v>50</v>
      </c>
      <c r="AX49" s="937" t="s">
        <v>148</v>
      </c>
      <c r="AY49" s="931" t="s">
        <v>107</v>
      </c>
      <c r="AZ49" s="933" t="s">
        <v>108</v>
      </c>
      <c r="BA49" s="933" t="s">
        <v>50</v>
      </c>
      <c r="BB49" s="937" t="s">
        <v>148</v>
      </c>
      <c r="BC49" s="931" t="s">
        <v>107</v>
      </c>
      <c r="BD49" s="933" t="s">
        <v>108</v>
      </c>
      <c r="BE49" s="933" t="s">
        <v>50</v>
      </c>
      <c r="BF49" s="937" t="s">
        <v>148</v>
      </c>
      <c r="BG49" s="931" t="s">
        <v>107</v>
      </c>
      <c r="BH49" s="933" t="s">
        <v>108</v>
      </c>
      <c r="BI49" s="933" t="s">
        <v>50</v>
      </c>
      <c r="BJ49" s="937" t="s">
        <v>148</v>
      </c>
      <c r="BK49" s="931" t="s">
        <v>107</v>
      </c>
      <c r="BL49" s="933" t="s">
        <v>108</v>
      </c>
      <c r="BM49" s="933" t="s">
        <v>50</v>
      </c>
      <c r="BN49" s="937" t="s">
        <v>148</v>
      </c>
      <c r="BO49" s="939" t="s">
        <v>107</v>
      </c>
      <c r="BP49" s="933" t="s">
        <v>108</v>
      </c>
      <c r="BQ49" s="933" t="s">
        <v>50</v>
      </c>
      <c r="BR49" s="937" t="s">
        <v>148</v>
      </c>
      <c r="BS49" s="931" t="s">
        <v>107</v>
      </c>
      <c r="BT49" s="933" t="s">
        <v>108</v>
      </c>
      <c r="BU49" s="935" t="s">
        <v>50</v>
      </c>
      <c r="BV49" s="937" t="s">
        <v>148</v>
      </c>
      <c r="BW49" s="931" t="s">
        <v>107</v>
      </c>
      <c r="BX49" s="933" t="s">
        <v>108</v>
      </c>
      <c r="BY49" s="935" t="s">
        <v>50</v>
      </c>
      <c r="BZ49" s="937" t="s">
        <v>148</v>
      </c>
      <c r="CA49" s="931" t="s">
        <v>107</v>
      </c>
      <c r="CB49" s="933" t="s">
        <v>108</v>
      </c>
      <c r="CC49" s="935" t="s">
        <v>50</v>
      </c>
      <c r="CD49" s="937" t="s">
        <v>148</v>
      </c>
      <c r="CE49" s="931" t="s">
        <v>107</v>
      </c>
      <c r="CF49" s="933" t="s">
        <v>108</v>
      </c>
      <c r="CG49" s="935" t="s">
        <v>50</v>
      </c>
      <c r="CH49" s="937" t="s">
        <v>148</v>
      </c>
      <c r="CI49" s="931" t="s">
        <v>107</v>
      </c>
      <c r="CJ49" s="933" t="s">
        <v>108</v>
      </c>
      <c r="CK49" s="935" t="s">
        <v>50</v>
      </c>
      <c r="CL49" s="937" t="s">
        <v>148</v>
      </c>
    </row>
    <row r="50" spans="2:90" ht="32.25" customHeight="1" thickBot="1" x14ac:dyDescent="0.3">
      <c r="B50" s="951"/>
      <c r="C50" s="940"/>
      <c r="D50" s="934"/>
      <c r="E50" s="936"/>
      <c r="F50" s="938"/>
      <c r="G50" s="940"/>
      <c r="H50" s="934"/>
      <c r="I50" s="936"/>
      <c r="J50" s="938"/>
      <c r="K50" s="932"/>
      <c r="L50" s="934"/>
      <c r="M50" s="934"/>
      <c r="N50" s="938"/>
      <c r="O50" s="932"/>
      <c r="P50" s="934"/>
      <c r="Q50" s="936"/>
      <c r="R50" s="938"/>
      <c r="S50" s="932"/>
      <c r="T50" s="934"/>
      <c r="U50" s="936"/>
      <c r="V50" s="938"/>
      <c r="W50" s="932"/>
      <c r="X50" s="934"/>
      <c r="Y50" s="936"/>
      <c r="Z50" s="938"/>
      <c r="AA50" s="940"/>
      <c r="AB50" s="934"/>
      <c r="AC50" s="936"/>
      <c r="AD50" s="938"/>
      <c r="AE50" s="932"/>
      <c r="AF50" s="934"/>
      <c r="AG50" s="936"/>
      <c r="AH50" s="938"/>
      <c r="AI50" s="932"/>
      <c r="AJ50" s="934"/>
      <c r="AK50" s="936"/>
      <c r="AL50" s="938"/>
      <c r="AM50" s="932"/>
      <c r="AN50" s="934"/>
      <c r="AO50" s="936"/>
      <c r="AP50" s="938"/>
      <c r="AQ50" s="932"/>
      <c r="AR50" s="934"/>
      <c r="AS50" s="936"/>
      <c r="AT50" s="938"/>
      <c r="AU50" s="932"/>
      <c r="AV50" s="934"/>
      <c r="AW50" s="934"/>
      <c r="AX50" s="938"/>
      <c r="AY50" s="932"/>
      <c r="AZ50" s="934"/>
      <c r="BA50" s="934"/>
      <c r="BB50" s="938"/>
      <c r="BC50" s="932"/>
      <c r="BD50" s="934"/>
      <c r="BE50" s="934"/>
      <c r="BF50" s="938"/>
      <c r="BG50" s="932"/>
      <c r="BH50" s="934"/>
      <c r="BI50" s="934"/>
      <c r="BJ50" s="938"/>
      <c r="BK50" s="932"/>
      <c r="BL50" s="934"/>
      <c r="BM50" s="934"/>
      <c r="BN50" s="938"/>
      <c r="BO50" s="940"/>
      <c r="BP50" s="934"/>
      <c r="BQ50" s="934"/>
      <c r="BR50" s="938"/>
      <c r="BS50" s="932"/>
      <c r="BT50" s="934"/>
      <c r="BU50" s="936"/>
      <c r="BV50" s="938"/>
      <c r="BW50" s="932"/>
      <c r="BX50" s="934"/>
      <c r="BY50" s="936"/>
      <c r="BZ50" s="938"/>
      <c r="CA50" s="932"/>
      <c r="CB50" s="934"/>
      <c r="CC50" s="936"/>
      <c r="CD50" s="938"/>
      <c r="CE50" s="932"/>
      <c r="CF50" s="934"/>
      <c r="CG50" s="936"/>
      <c r="CH50" s="938"/>
      <c r="CI50" s="932"/>
      <c r="CJ50" s="934"/>
      <c r="CK50" s="936"/>
      <c r="CL50" s="938"/>
    </row>
    <row r="51" spans="2:90" x14ac:dyDescent="0.25">
      <c r="B51" s="316" t="s">
        <v>67</v>
      </c>
      <c r="C51" s="206">
        <v>19682.642161015887</v>
      </c>
      <c r="D51" s="206">
        <v>21009.109572519999</v>
      </c>
      <c r="E51" s="206">
        <v>14384.81943037</v>
      </c>
      <c r="F51" s="318">
        <f t="shared" ref="F51:F59" si="226">E51/D51</f>
        <v>0.68469438843735686</v>
      </c>
      <c r="G51" s="206">
        <f>G58+G61</f>
        <v>8.9529600000000009</v>
      </c>
      <c r="H51" s="206">
        <f>H58+H61</f>
        <v>9.5529600000000006</v>
      </c>
      <c r="I51" s="206">
        <f>I58+I61</f>
        <v>16.680599520000001</v>
      </c>
      <c r="J51" s="318">
        <f>I51/H51</f>
        <v>1.7461184303085118</v>
      </c>
      <c r="K51" s="223">
        <f>K58+K61</f>
        <v>18.760379999999998</v>
      </c>
      <c r="L51" s="224">
        <f>L58+L61</f>
        <v>22.855031739999998</v>
      </c>
      <c r="M51" s="224">
        <f>M58+M61</f>
        <v>20.617533179999999</v>
      </c>
      <c r="N51" s="319">
        <f>M51/L51</f>
        <v>0.90210039585794954</v>
      </c>
      <c r="O51" s="206">
        <f>O58+O61</f>
        <v>524.45692273999998</v>
      </c>
      <c r="P51" s="206">
        <f>P58+P61</f>
        <v>608.2432566</v>
      </c>
      <c r="Q51" s="206">
        <f>Q58+Q61</f>
        <v>505.24238235000001</v>
      </c>
      <c r="R51" s="318">
        <f t="shared" ref="R51:R56" si="227">Q51/P51</f>
        <v>0.83065841974843857</v>
      </c>
      <c r="S51" s="206">
        <f>S58+S61</f>
        <v>21.363779999999998</v>
      </c>
      <c r="T51" s="206">
        <f>T58+T61</f>
        <v>32.839045999999996</v>
      </c>
      <c r="U51" s="206">
        <f>U58+U61</f>
        <v>21.189444140000003</v>
      </c>
      <c r="V51" s="318">
        <f t="shared" ref="V51:V53" si="228">U51/T51</f>
        <v>0.64525151370109857</v>
      </c>
      <c r="W51" s="206">
        <f>W58+W61</f>
        <v>5.0000000000000001E-3</v>
      </c>
      <c r="X51" s="206">
        <f>X58+X61</f>
        <v>5.0000000000000001E-3</v>
      </c>
      <c r="Y51" s="206">
        <f>Y58+Y61</f>
        <v>3.7499999999999999E-3</v>
      </c>
      <c r="Z51" s="317">
        <f>Y51/X51</f>
        <v>0.75</v>
      </c>
      <c r="AA51" s="206">
        <f>AA58+AA61</f>
        <v>36.928100000000001</v>
      </c>
      <c r="AB51" s="206">
        <f>AB58+AB61</f>
        <v>38.224193779999993</v>
      </c>
      <c r="AC51" s="206">
        <f>AC58+AC61</f>
        <v>31.646892279999999</v>
      </c>
      <c r="AD51" s="319">
        <f>AC51/AB51</f>
        <v>0.8279283132077091</v>
      </c>
      <c r="AE51" s="223">
        <f>AE58+AE61</f>
        <v>45.72824</v>
      </c>
      <c r="AF51" s="224">
        <f>AF58+AF61</f>
        <v>72.510170689999995</v>
      </c>
      <c r="AG51" s="224">
        <f>AG58+AG61</f>
        <v>56.020168260000005</v>
      </c>
      <c r="AH51" s="319">
        <f>AG51/AF51</f>
        <v>0.77258359381749253</v>
      </c>
      <c r="AI51" s="223">
        <f>AI58+AI61</f>
        <v>0.64724000000000004</v>
      </c>
      <c r="AJ51" s="224">
        <f>AJ58+AJ61</f>
        <v>1.9350229199999998</v>
      </c>
      <c r="AK51" s="224">
        <f>AK58+AK61</f>
        <v>0.17296300000000001</v>
      </c>
      <c r="AL51" s="319">
        <f>AK51/AJ51</f>
        <v>8.9385504539656838E-2</v>
      </c>
      <c r="AM51" s="223">
        <f>AM58+AM61</f>
        <v>6159.5133999999998</v>
      </c>
      <c r="AN51" s="224">
        <f>AN58+AN61</f>
        <v>7830.3177949600004</v>
      </c>
      <c r="AO51" s="224">
        <f>AO58+AO61</f>
        <v>5243.5814913300001</v>
      </c>
      <c r="AP51" s="319">
        <f>AO51/AN51</f>
        <v>0.66965117235791394</v>
      </c>
      <c r="AQ51" s="223">
        <f>AQ58+AQ61</f>
        <v>32.686874000000003</v>
      </c>
      <c r="AR51" s="224">
        <f>AR58+AR61</f>
        <v>66.151443279999995</v>
      </c>
      <c r="AS51" s="224">
        <f>AS58+AS61</f>
        <v>24.71214762</v>
      </c>
      <c r="AT51" s="319">
        <f>AS51/AR51</f>
        <v>0.37356928881204604</v>
      </c>
      <c r="AU51" s="223">
        <f>AU58+AU61</f>
        <v>110.86238152</v>
      </c>
      <c r="AV51" s="224">
        <f>AV58+AV61</f>
        <v>212.08005090999998</v>
      </c>
      <c r="AW51" s="224">
        <f>AW58+AW61</f>
        <v>113.76676696999999</v>
      </c>
      <c r="AX51" s="319">
        <f>AW51/AV51</f>
        <v>0.53643313683604776</v>
      </c>
      <c r="AY51" s="223">
        <f>AY58+AY61</f>
        <v>15.465</v>
      </c>
      <c r="AZ51" s="224">
        <f>AZ58+AZ61</f>
        <v>30.465000000000003</v>
      </c>
      <c r="BA51" s="224">
        <f>BA58+BA61</f>
        <v>16.783952360000001</v>
      </c>
      <c r="BB51" s="319">
        <f>BA51/AZ51</f>
        <v>0.55092572985393073</v>
      </c>
      <c r="BC51" s="223">
        <f>BC58+BC61</f>
        <v>6.5000000000000002E-2</v>
      </c>
      <c r="BD51" s="224">
        <f>BD58+BD61</f>
        <v>2.5000000000000001E-2</v>
      </c>
      <c r="BE51" s="224">
        <f>BE58+BE61</f>
        <v>0</v>
      </c>
      <c r="BF51" s="319">
        <f>BE51/BD51</f>
        <v>0</v>
      </c>
      <c r="BG51" s="223">
        <f>BG58+BG61</f>
        <v>1.05979</v>
      </c>
      <c r="BH51" s="224">
        <f>BH58+BH61</f>
        <v>1.5459972</v>
      </c>
      <c r="BI51" s="224">
        <f>BI58+BI61</f>
        <v>1.233222</v>
      </c>
      <c r="BJ51" s="361">
        <f>BI51/BH51</f>
        <v>0.79768708507363406</v>
      </c>
      <c r="BK51" s="223">
        <f>BK58+BK61</f>
        <v>2.0892599999999999</v>
      </c>
      <c r="BL51" s="224">
        <f>BL58+BL61</f>
        <v>2.2592599999999998</v>
      </c>
      <c r="BM51" s="224">
        <f>BM58+BM61</f>
        <v>0.38393664999999999</v>
      </c>
      <c r="BN51" s="317">
        <f>BM51/BL51</f>
        <v>0.16993911723307634</v>
      </c>
      <c r="BO51" s="223">
        <f>BO58+BO61</f>
        <v>7974.8091427558875</v>
      </c>
      <c r="BP51" s="224">
        <f>BP58+BP61</f>
        <v>6909.1235916500009</v>
      </c>
      <c r="BQ51" s="224">
        <f>BQ58+BQ61</f>
        <v>4409.65071687</v>
      </c>
      <c r="BR51" s="319">
        <f t="shared" ref="BR51:BR61" si="229">BQ51/BP51</f>
        <v>0.63823590045476519</v>
      </c>
      <c r="BS51" s="223">
        <f>BS58+BS61</f>
        <v>2.1</v>
      </c>
      <c r="BT51" s="224">
        <f>BT58+BT61</f>
        <v>63.816713159999999</v>
      </c>
      <c r="BU51" s="224">
        <f>BU58+BU61</f>
        <v>47.903032159999995</v>
      </c>
      <c r="BV51" s="319">
        <f>BU51/BT51</f>
        <v>0.75063458752409362</v>
      </c>
      <c r="BW51" s="223">
        <f>BW58+BW61</f>
        <v>0.70799999999999996</v>
      </c>
      <c r="BX51" s="224">
        <f>BX58+BX61</f>
        <v>0.93300000000000005</v>
      </c>
      <c r="BY51" s="224">
        <f>BY58+BY61</f>
        <v>0.92500000000000004</v>
      </c>
      <c r="BZ51" s="319">
        <f>BY51/BX51</f>
        <v>0.99142550911039651</v>
      </c>
      <c r="CA51" s="223">
        <f>CA58+CA61</f>
        <v>97</v>
      </c>
      <c r="CB51" s="224">
        <f>CB58+CB61</f>
        <v>174.13192841000003</v>
      </c>
      <c r="CC51" s="224">
        <f>CC58+CC61</f>
        <v>98.269223840000009</v>
      </c>
      <c r="CD51" s="319">
        <f>CC51/CB51</f>
        <v>0.56433776813532732</v>
      </c>
      <c r="CE51" s="223">
        <f>CE58+CE61</f>
        <v>4569.4406900000004</v>
      </c>
      <c r="CF51" s="224">
        <f>CF58+CF61</f>
        <v>4872.0951111900004</v>
      </c>
      <c r="CG51" s="224">
        <f>CG58+CG61</f>
        <v>3776.0357285199998</v>
      </c>
      <c r="CH51" s="319">
        <f t="shared" ref="CH51:CH59" si="230">CG51/CF51</f>
        <v>0.77503325414304358</v>
      </c>
      <c r="CI51" s="223">
        <f>CI58+CI61</f>
        <v>60</v>
      </c>
      <c r="CJ51" s="224">
        <f>CJ58+CJ61</f>
        <v>60</v>
      </c>
      <c r="CK51" s="224">
        <f>CK58+CK61</f>
        <v>0</v>
      </c>
      <c r="CL51" s="319">
        <f>CK51/CJ51</f>
        <v>0</v>
      </c>
    </row>
    <row r="52" spans="2:90" x14ac:dyDescent="0.25">
      <c r="B52" s="8" t="s">
        <v>57</v>
      </c>
      <c r="C52" s="257">
        <v>808.10140000000001</v>
      </c>
      <c r="D52" s="321">
        <v>799.44615673999999</v>
      </c>
      <c r="E52" s="321">
        <v>763.86212155999988</v>
      </c>
      <c r="F52" s="85">
        <f t="shared" si="226"/>
        <v>0.95548914097591575</v>
      </c>
      <c r="G52" s="257">
        <v>0</v>
      </c>
      <c r="H52" s="321">
        <v>0</v>
      </c>
      <c r="I52" s="321">
        <v>0</v>
      </c>
      <c r="J52" s="12">
        <v>0</v>
      </c>
      <c r="K52" s="322">
        <v>7.3895100000000005</v>
      </c>
      <c r="L52" s="321">
        <v>7.5798243899999997</v>
      </c>
      <c r="M52" s="321">
        <v>7.2000344199999997</v>
      </c>
      <c r="N52" s="85">
        <f>M52/L52</f>
        <v>0.94989462150322979</v>
      </c>
      <c r="O52" s="321">
        <v>84.081429999999997</v>
      </c>
      <c r="P52" s="321">
        <v>85.300925160000006</v>
      </c>
      <c r="Q52" s="321">
        <v>78.948545840000008</v>
      </c>
      <c r="R52" s="85">
        <f t="shared" si="227"/>
        <v>0.92552977229631728</v>
      </c>
      <c r="S52" s="322">
        <v>4.9611999999999998</v>
      </c>
      <c r="T52" s="321">
        <v>5.1184224699999996</v>
      </c>
      <c r="U52" s="321">
        <v>5.0101349400000004</v>
      </c>
      <c r="V52" s="85">
        <f t="shared" si="228"/>
        <v>0.97884357326213456</v>
      </c>
      <c r="W52" s="322">
        <v>0</v>
      </c>
      <c r="X52" s="321">
        <v>0</v>
      </c>
      <c r="Y52" s="321">
        <v>0</v>
      </c>
      <c r="Z52" s="12">
        <v>0</v>
      </c>
      <c r="AA52" s="257">
        <v>0</v>
      </c>
      <c r="AB52" s="321">
        <v>0</v>
      </c>
      <c r="AC52" s="321">
        <v>0</v>
      </c>
      <c r="AD52" s="12">
        <v>0</v>
      </c>
      <c r="AE52" s="321">
        <v>0</v>
      </c>
      <c r="AF52" s="321">
        <v>0</v>
      </c>
      <c r="AG52" s="321">
        <v>0</v>
      </c>
      <c r="AH52" s="12">
        <v>0</v>
      </c>
      <c r="AI52" s="322">
        <v>0</v>
      </c>
      <c r="AJ52" s="321">
        <v>0</v>
      </c>
      <c r="AK52" s="321">
        <v>0</v>
      </c>
      <c r="AL52" s="12">
        <v>0</v>
      </c>
      <c r="AM52" s="323">
        <v>0</v>
      </c>
      <c r="AN52" s="59">
        <v>0</v>
      </c>
      <c r="AO52" s="59">
        <v>0</v>
      </c>
      <c r="AP52" s="324">
        <v>0</v>
      </c>
      <c r="AQ52" s="322">
        <v>0</v>
      </c>
      <c r="AR52" s="321">
        <v>0</v>
      </c>
      <c r="AS52" s="321">
        <v>0</v>
      </c>
      <c r="AT52" s="12">
        <v>0</v>
      </c>
      <c r="AU52" s="322">
        <v>0</v>
      </c>
      <c r="AV52" s="321">
        <v>0</v>
      </c>
      <c r="AW52" s="321">
        <v>0</v>
      </c>
      <c r="AX52" s="12">
        <v>0</v>
      </c>
      <c r="AY52" s="322">
        <v>0</v>
      </c>
      <c r="AZ52" s="321">
        <v>0</v>
      </c>
      <c r="BA52" s="321">
        <v>0</v>
      </c>
      <c r="BB52" s="12">
        <v>0</v>
      </c>
      <c r="BC52" s="322">
        <v>0</v>
      </c>
      <c r="BD52" s="321">
        <v>0</v>
      </c>
      <c r="BE52" s="321">
        <v>0</v>
      </c>
      <c r="BF52" s="12">
        <v>0</v>
      </c>
      <c r="BG52" s="322">
        <v>0</v>
      </c>
      <c r="BH52" s="321">
        <v>0</v>
      </c>
      <c r="BI52" s="321">
        <v>0</v>
      </c>
      <c r="BJ52" s="6">
        <v>0</v>
      </c>
      <c r="BK52" s="322">
        <v>0</v>
      </c>
      <c r="BL52" s="321">
        <v>0</v>
      </c>
      <c r="BM52" s="321">
        <v>0</v>
      </c>
      <c r="BN52" s="12">
        <v>0</v>
      </c>
      <c r="BO52" s="257">
        <v>674.48943000000008</v>
      </c>
      <c r="BP52" s="321">
        <v>663.34793419000005</v>
      </c>
      <c r="BQ52" s="321">
        <v>636.79362903999993</v>
      </c>
      <c r="BR52" s="85">
        <f t="shared" si="229"/>
        <v>0.95996926532615945</v>
      </c>
      <c r="BS52" s="322">
        <v>0</v>
      </c>
      <c r="BT52" s="321">
        <v>0</v>
      </c>
      <c r="BU52" s="321">
        <v>0</v>
      </c>
      <c r="BV52" s="12">
        <v>0</v>
      </c>
      <c r="BW52" s="322">
        <v>0</v>
      </c>
      <c r="BX52" s="321">
        <v>0</v>
      </c>
      <c r="BY52" s="321">
        <v>0</v>
      </c>
      <c r="BZ52" s="12">
        <v>0</v>
      </c>
      <c r="CA52" s="322">
        <v>0</v>
      </c>
      <c r="CB52" s="321">
        <v>0</v>
      </c>
      <c r="CC52" s="321">
        <v>0</v>
      </c>
      <c r="CD52" s="12">
        <v>0</v>
      </c>
      <c r="CE52" s="322">
        <v>37.179829999999995</v>
      </c>
      <c r="CF52" s="321">
        <v>38.099050509999998</v>
      </c>
      <c r="CG52" s="321">
        <v>35.909777319999996</v>
      </c>
      <c r="CH52" s="85">
        <f t="shared" si="230"/>
        <v>0.94253732939025936</v>
      </c>
      <c r="CI52" s="322">
        <v>0</v>
      </c>
      <c r="CJ52" s="321">
        <v>0</v>
      </c>
      <c r="CK52" s="321">
        <v>0</v>
      </c>
      <c r="CL52" s="12">
        <v>0</v>
      </c>
    </row>
    <row r="53" spans="2:90" x14ac:dyDescent="0.25">
      <c r="B53" s="8" t="s">
        <v>58</v>
      </c>
      <c r="C53" s="321">
        <v>426.56449000000003</v>
      </c>
      <c r="D53" s="321">
        <v>467.89080814000005</v>
      </c>
      <c r="E53" s="321">
        <v>412.29287079999983</v>
      </c>
      <c r="F53" s="85">
        <f t="shared" si="226"/>
        <v>0.88117326441821342</v>
      </c>
      <c r="G53" s="321">
        <f>G64+G75</f>
        <v>0.505</v>
      </c>
      <c r="H53" s="321">
        <f>H64+H75</f>
        <v>0.505</v>
      </c>
      <c r="I53" s="321">
        <f>I64+I75</f>
        <v>0.37290711999999998</v>
      </c>
      <c r="J53" s="85">
        <f>I53/H53</f>
        <v>0.73842994059405931</v>
      </c>
      <c r="K53" s="322">
        <v>8.0070899999999998</v>
      </c>
      <c r="L53" s="321">
        <v>12.03985501</v>
      </c>
      <c r="M53" s="321">
        <v>10.5730536</v>
      </c>
      <c r="N53" s="85">
        <f>M53/L53</f>
        <v>0.87817117325900418</v>
      </c>
      <c r="O53" s="321">
        <v>56.39913</v>
      </c>
      <c r="P53" s="321">
        <v>63.01738091</v>
      </c>
      <c r="Q53" s="321">
        <v>43.69475164</v>
      </c>
      <c r="R53" s="85">
        <f t="shared" si="227"/>
        <v>0.69337619255239846</v>
      </c>
      <c r="S53" s="322">
        <v>2.3768899999999999</v>
      </c>
      <c r="T53" s="321">
        <v>2.4810849099999999</v>
      </c>
      <c r="U53" s="321">
        <v>1.5718686499999999</v>
      </c>
      <c r="V53" s="85">
        <f t="shared" si="228"/>
        <v>0.63354085290051598</v>
      </c>
      <c r="W53" s="322">
        <v>0</v>
      </c>
      <c r="X53" s="321">
        <v>0</v>
      </c>
      <c r="Y53" s="321">
        <v>0</v>
      </c>
      <c r="Z53" s="12">
        <v>0</v>
      </c>
      <c r="AA53" s="322">
        <v>0</v>
      </c>
      <c r="AB53" s="321">
        <v>0</v>
      </c>
      <c r="AC53" s="321">
        <v>5.0063699999999996E-3</v>
      </c>
      <c r="AD53" s="12">
        <v>0</v>
      </c>
      <c r="AE53" s="322">
        <v>0</v>
      </c>
      <c r="AF53" s="321">
        <v>0</v>
      </c>
      <c r="AG53" s="321">
        <v>0</v>
      </c>
      <c r="AH53" s="12">
        <v>0</v>
      </c>
      <c r="AI53" s="322">
        <v>0</v>
      </c>
      <c r="AJ53" s="321">
        <v>0</v>
      </c>
      <c r="AK53" s="321">
        <v>0</v>
      </c>
      <c r="AL53" s="12">
        <v>0</v>
      </c>
      <c r="AM53" s="257">
        <v>0.40500000000000003</v>
      </c>
      <c r="AN53" s="321">
        <v>0.7476719300000001</v>
      </c>
      <c r="AO53" s="321">
        <v>6.7116620000000002E-2</v>
      </c>
      <c r="AP53" s="85">
        <f>AO53/AN53</f>
        <v>8.9767473282031593E-2</v>
      </c>
      <c r="AQ53" s="322">
        <v>0</v>
      </c>
      <c r="AR53" s="321">
        <v>0</v>
      </c>
      <c r="AS53" s="321">
        <v>0</v>
      </c>
      <c r="AT53" s="12">
        <v>0</v>
      </c>
      <c r="AU53" s="322">
        <v>0</v>
      </c>
      <c r="AV53" s="321">
        <v>0</v>
      </c>
      <c r="AW53" s="321">
        <v>0</v>
      </c>
      <c r="AX53" s="12">
        <v>0</v>
      </c>
      <c r="AY53" s="322">
        <v>0</v>
      </c>
      <c r="AZ53" s="321">
        <v>0</v>
      </c>
      <c r="BA53" s="321">
        <v>0</v>
      </c>
      <c r="BB53" s="12">
        <v>0</v>
      </c>
      <c r="BC53" s="322">
        <v>0</v>
      </c>
      <c r="BD53" s="321">
        <v>0</v>
      </c>
      <c r="BE53" s="321">
        <v>0</v>
      </c>
      <c r="BF53" s="12">
        <v>0</v>
      </c>
      <c r="BG53" s="322">
        <v>0</v>
      </c>
      <c r="BH53" s="321">
        <v>0</v>
      </c>
      <c r="BI53" s="321">
        <v>0</v>
      </c>
      <c r="BJ53" s="6">
        <v>0</v>
      </c>
      <c r="BK53" s="322">
        <v>0</v>
      </c>
      <c r="BL53" s="321">
        <v>0</v>
      </c>
      <c r="BM53" s="321">
        <v>0</v>
      </c>
      <c r="BN53" s="12">
        <v>0</v>
      </c>
      <c r="BO53" s="257">
        <v>325.65868000000006</v>
      </c>
      <c r="BP53" s="321">
        <v>345.64385430000004</v>
      </c>
      <c r="BQ53" s="321">
        <v>334.32576777000008</v>
      </c>
      <c r="BR53" s="85">
        <f t="shared" si="229"/>
        <v>0.96725506214215373</v>
      </c>
      <c r="BS53" s="322">
        <v>0</v>
      </c>
      <c r="BT53" s="321">
        <v>0</v>
      </c>
      <c r="BU53" s="321">
        <v>0</v>
      </c>
      <c r="BV53" s="12">
        <v>0</v>
      </c>
      <c r="BW53" s="322">
        <v>0</v>
      </c>
      <c r="BX53" s="321">
        <v>0</v>
      </c>
      <c r="BY53" s="321">
        <v>0</v>
      </c>
      <c r="BZ53" s="12">
        <v>0</v>
      </c>
      <c r="CA53" s="322">
        <v>0</v>
      </c>
      <c r="CB53" s="321">
        <v>0</v>
      </c>
      <c r="CC53" s="321">
        <v>0</v>
      </c>
      <c r="CD53" s="12">
        <v>0</v>
      </c>
      <c r="CE53" s="322">
        <v>33.212699999999998</v>
      </c>
      <c r="CF53" s="321">
        <v>43.45596106</v>
      </c>
      <c r="CG53" s="321">
        <v>21.65144415</v>
      </c>
      <c r="CH53" s="85">
        <f t="shared" si="230"/>
        <v>0.49823875992768113</v>
      </c>
      <c r="CI53" s="322">
        <v>0</v>
      </c>
      <c r="CJ53" s="321">
        <v>0</v>
      </c>
      <c r="CK53" s="321">
        <v>0</v>
      </c>
      <c r="CL53" s="12">
        <v>0</v>
      </c>
    </row>
    <row r="54" spans="2:90" x14ac:dyDescent="0.25">
      <c r="B54" s="8" t="s">
        <v>59</v>
      </c>
      <c r="C54" s="257">
        <v>3.2765399999999998</v>
      </c>
      <c r="D54" s="321">
        <v>2.8939400099999997</v>
      </c>
      <c r="E54" s="321">
        <v>2.5154060199999999</v>
      </c>
      <c r="F54" s="85">
        <f t="shared" si="226"/>
        <v>0.86919770669330498</v>
      </c>
      <c r="G54" s="257">
        <v>0</v>
      </c>
      <c r="H54" s="321">
        <v>0</v>
      </c>
      <c r="I54" s="321">
        <v>0</v>
      </c>
      <c r="J54" s="12">
        <v>0</v>
      </c>
      <c r="K54" s="322">
        <v>0</v>
      </c>
      <c r="L54" s="321">
        <v>0</v>
      </c>
      <c r="M54" s="321">
        <v>0</v>
      </c>
      <c r="N54" s="12">
        <v>0</v>
      </c>
      <c r="O54" s="321">
        <v>0.31</v>
      </c>
      <c r="P54" s="321">
        <v>0.36</v>
      </c>
      <c r="Q54" s="321">
        <v>0.22161232</v>
      </c>
      <c r="R54" s="85">
        <f t="shared" si="227"/>
        <v>0.61558977777777779</v>
      </c>
      <c r="S54" s="322">
        <v>0</v>
      </c>
      <c r="T54" s="321">
        <v>0</v>
      </c>
      <c r="U54" s="321">
        <v>0</v>
      </c>
      <c r="V54" s="12">
        <v>0</v>
      </c>
      <c r="W54" s="322">
        <v>0</v>
      </c>
      <c r="X54" s="321">
        <v>0</v>
      </c>
      <c r="Y54" s="321">
        <v>0</v>
      </c>
      <c r="Z54" s="12">
        <v>0</v>
      </c>
      <c r="AA54" s="257">
        <v>0</v>
      </c>
      <c r="AB54" s="321">
        <v>0</v>
      </c>
      <c r="AC54" s="321">
        <v>0</v>
      </c>
      <c r="AD54" s="12">
        <v>0</v>
      </c>
      <c r="AE54" s="322">
        <v>0</v>
      </c>
      <c r="AF54" s="321">
        <v>0</v>
      </c>
      <c r="AG54" s="321">
        <v>0</v>
      </c>
      <c r="AH54" s="12">
        <v>0</v>
      </c>
      <c r="AI54" s="322">
        <v>0</v>
      </c>
      <c r="AJ54" s="321">
        <v>0</v>
      </c>
      <c r="AK54" s="321">
        <v>0</v>
      </c>
      <c r="AL54" s="12">
        <v>0</v>
      </c>
      <c r="AM54" s="257">
        <v>0</v>
      </c>
      <c r="AN54" s="321">
        <v>0</v>
      </c>
      <c r="AO54" s="321">
        <v>0</v>
      </c>
      <c r="AP54" s="12">
        <v>0</v>
      </c>
      <c r="AQ54" s="322">
        <v>0</v>
      </c>
      <c r="AR54" s="321">
        <v>0</v>
      </c>
      <c r="AS54" s="321">
        <v>0</v>
      </c>
      <c r="AT54" s="12">
        <v>0</v>
      </c>
      <c r="AU54" s="322">
        <v>0</v>
      </c>
      <c r="AV54" s="321">
        <v>0</v>
      </c>
      <c r="AW54" s="321">
        <v>0</v>
      </c>
      <c r="AX54" s="12">
        <v>0</v>
      </c>
      <c r="AY54" s="322">
        <v>0</v>
      </c>
      <c r="AZ54" s="321">
        <v>0</v>
      </c>
      <c r="BA54" s="321">
        <v>0</v>
      </c>
      <c r="BB54" s="12">
        <v>0</v>
      </c>
      <c r="BC54" s="322">
        <v>0</v>
      </c>
      <c r="BD54" s="321">
        <v>0</v>
      </c>
      <c r="BE54" s="321">
        <v>0</v>
      </c>
      <c r="BF54" s="12">
        <v>0</v>
      </c>
      <c r="BG54" s="322">
        <v>0</v>
      </c>
      <c r="BH54" s="321">
        <v>0</v>
      </c>
      <c r="BI54" s="321">
        <v>0</v>
      </c>
      <c r="BJ54" s="6">
        <v>0</v>
      </c>
      <c r="BK54" s="322">
        <v>0</v>
      </c>
      <c r="BL54" s="321">
        <v>0</v>
      </c>
      <c r="BM54" s="321">
        <v>0</v>
      </c>
      <c r="BN54" s="12">
        <v>0</v>
      </c>
      <c r="BO54" s="257">
        <v>2.9665400000000002</v>
      </c>
      <c r="BP54" s="321">
        <v>2.4439400100000004</v>
      </c>
      <c r="BQ54" s="132">
        <v>2.2799102900000001</v>
      </c>
      <c r="BR54" s="85">
        <f t="shared" si="229"/>
        <v>0.93288308251068719</v>
      </c>
      <c r="BS54" s="322">
        <v>0</v>
      </c>
      <c r="BT54" s="321">
        <v>0</v>
      </c>
      <c r="BU54" s="321">
        <v>0</v>
      </c>
      <c r="BV54" s="12">
        <v>0</v>
      </c>
      <c r="BW54" s="322">
        <v>0</v>
      </c>
      <c r="BX54" s="321">
        <v>0</v>
      </c>
      <c r="BY54" s="321">
        <v>0</v>
      </c>
      <c r="BZ54" s="12">
        <v>0</v>
      </c>
      <c r="CA54" s="322">
        <v>0</v>
      </c>
      <c r="CB54" s="321">
        <v>0</v>
      </c>
      <c r="CC54" s="321">
        <v>0</v>
      </c>
      <c r="CD54" s="12">
        <v>0</v>
      </c>
      <c r="CE54" s="322">
        <v>0</v>
      </c>
      <c r="CF54" s="321">
        <v>9.0000000000000011E-2</v>
      </c>
      <c r="CG54" s="321">
        <v>1.3865509999999999E-2</v>
      </c>
      <c r="CH54" s="85">
        <f t="shared" si="230"/>
        <v>0.15406122222222218</v>
      </c>
      <c r="CI54" s="322">
        <v>0</v>
      </c>
      <c r="CJ54" s="321">
        <v>0</v>
      </c>
      <c r="CK54" s="321">
        <v>0</v>
      </c>
      <c r="CL54" s="12">
        <v>0</v>
      </c>
    </row>
    <row r="55" spans="2:90" x14ac:dyDescent="0.25">
      <c r="B55" s="8" t="s">
        <v>60</v>
      </c>
      <c r="C55" s="257">
        <v>626.54974827588683</v>
      </c>
      <c r="D55" s="321">
        <v>611.87949509999999</v>
      </c>
      <c r="E55" s="321">
        <v>563.41794057999982</v>
      </c>
      <c r="F55" s="85">
        <f t="shared" si="226"/>
        <v>0.92079885842214726</v>
      </c>
      <c r="G55" s="257">
        <v>7.0702999999999996</v>
      </c>
      <c r="H55" s="321">
        <v>7.6703000000000001</v>
      </c>
      <c r="I55" s="321">
        <v>15.43570807</v>
      </c>
      <c r="J55" s="85">
        <f>I55/H55</f>
        <v>2.0123995241385604</v>
      </c>
      <c r="K55" s="322">
        <v>0.42410000000000003</v>
      </c>
      <c r="L55" s="321">
        <v>0.43119042000000002</v>
      </c>
      <c r="M55" s="321">
        <v>0.37877509000000004</v>
      </c>
      <c r="N55" s="85">
        <f>M55/L55</f>
        <v>0.87844041154717678</v>
      </c>
      <c r="O55" s="321">
        <v>1.84978</v>
      </c>
      <c r="P55" s="321">
        <v>1.7337799999999999</v>
      </c>
      <c r="Q55" s="321">
        <v>1.5148099499999998</v>
      </c>
      <c r="R55" s="85">
        <f t="shared" si="227"/>
        <v>0.87370367059257803</v>
      </c>
      <c r="S55" s="322">
        <v>0.18618999999999999</v>
      </c>
      <c r="T55" s="321">
        <v>0.18618999999999999</v>
      </c>
      <c r="U55" s="321">
        <v>0.11194487</v>
      </c>
      <c r="V55" s="85">
        <f t="shared" ref="V55:V56" si="231">U55/T55</f>
        <v>0.60123996992319673</v>
      </c>
      <c r="W55" s="322">
        <v>5.0000000000000001E-3</v>
      </c>
      <c r="X55" s="321">
        <v>5.0000000000000001E-3</v>
      </c>
      <c r="Y55" s="321">
        <v>3.7499999999999999E-3</v>
      </c>
      <c r="Z55" s="85">
        <f>Y55/X55</f>
        <v>0.75</v>
      </c>
      <c r="AA55" s="257">
        <v>2.0789200000000001</v>
      </c>
      <c r="AB55" s="321">
        <v>2.6171800900000002</v>
      </c>
      <c r="AC55" s="321">
        <v>2.0905082699999999</v>
      </c>
      <c r="AD55" s="85">
        <f>AC55/AB55</f>
        <v>0.79876363036217346</v>
      </c>
      <c r="AE55" s="322">
        <v>37.278239999999997</v>
      </c>
      <c r="AF55" s="321">
        <v>71.010170689999995</v>
      </c>
      <c r="AG55" s="321">
        <v>54.520168260000005</v>
      </c>
      <c r="AH55" s="85">
        <f>AG55/AF55</f>
        <v>0.76777971000818623</v>
      </c>
      <c r="AI55" s="322">
        <v>0.64724000000000004</v>
      </c>
      <c r="AJ55" s="321">
        <v>1.9350229199999998</v>
      </c>
      <c r="AK55" s="321">
        <v>0.17296300000000001</v>
      </c>
      <c r="AL55" s="85">
        <f>AK55/AJ55</f>
        <v>8.9385504539656838E-2</v>
      </c>
      <c r="AM55" s="257">
        <f>AM66+AM77</f>
        <v>177.51826</v>
      </c>
      <c r="AN55" s="321">
        <f>AN66+AN77</f>
        <v>9.9924279999999985</v>
      </c>
      <c r="AO55" s="321">
        <f>AO66+AO77</f>
        <v>5.0776483300000006</v>
      </c>
      <c r="AP55" s="85">
        <f>AO55/AN55</f>
        <v>0.50814960388005814</v>
      </c>
      <c r="AQ55" s="322">
        <v>1.1154640000000002</v>
      </c>
      <c r="AR55" s="321">
        <v>1.032464</v>
      </c>
      <c r="AS55" s="321">
        <v>0.51300000000000001</v>
      </c>
      <c r="AT55" s="85">
        <f>AS55/AR55</f>
        <v>0.49686962450991023</v>
      </c>
      <c r="AU55" s="322">
        <v>25.59079152</v>
      </c>
      <c r="AV55" s="321">
        <v>44.141857250000001</v>
      </c>
      <c r="AW55" s="321">
        <v>41.868876350000001</v>
      </c>
      <c r="AX55" s="85">
        <f>AW55/AV55</f>
        <v>0.94850735692594812</v>
      </c>
      <c r="AY55" s="322">
        <v>0.69899999999999995</v>
      </c>
      <c r="AZ55" s="321">
        <v>0.69899999999999995</v>
      </c>
      <c r="BA55" s="321">
        <v>0.38174510000000006</v>
      </c>
      <c r="BB55" s="85">
        <f>BA55/AZ55</f>
        <v>0.54613032904148795</v>
      </c>
      <c r="BC55" s="322">
        <v>0</v>
      </c>
      <c r="BD55" s="321">
        <v>0</v>
      </c>
      <c r="BE55" s="321">
        <v>0</v>
      </c>
      <c r="BF55" s="12">
        <v>0</v>
      </c>
      <c r="BG55" s="322">
        <v>0.45</v>
      </c>
      <c r="BH55" s="321">
        <v>0.31277520000000003</v>
      </c>
      <c r="BI55" s="321">
        <v>0</v>
      </c>
      <c r="BJ55" s="95">
        <f>BI55/BH55</f>
        <v>0</v>
      </c>
      <c r="BK55" s="322">
        <v>0.5948</v>
      </c>
      <c r="BL55" s="321">
        <v>0.76480000000000004</v>
      </c>
      <c r="BM55" s="321">
        <v>0.38393664999999999</v>
      </c>
      <c r="BN55" s="85">
        <f>BM55/BL55</f>
        <v>0.50200921809623422</v>
      </c>
      <c r="BO55" s="257">
        <f>BO66+BO77+BO85</f>
        <v>360.8808227558867</v>
      </c>
      <c r="BP55" s="257">
        <f>BP66+BP77+BP85</f>
        <v>410.69926366999999</v>
      </c>
      <c r="BQ55" s="257">
        <f>BQ66+BQ77+BQ85</f>
        <v>397.72839167000001</v>
      </c>
      <c r="BR55" s="85">
        <f t="shared" si="229"/>
        <v>0.9684175912951668</v>
      </c>
      <c r="BS55" s="257">
        <v>2.1</v>
      </c>
      <c r="BT55" s="321">
        <v>63.816713159999999</v>
      </c>
      <c r="BU55" s="321">
        <v>47.903032159999995</v>
      </c>
      <c r="BV55" s="85">
        <f>BU55/BT55</f>
        <v>0.75063458752409362</v>
      </c>
      <c r="BW55" s="322">
        <v>0.70799999999999996</v>
      </c>
      <c r="BX55" s="321">
        <v>0.93300000000000005</v>
      </c>
      <c r="BY55" s="321">
        <v>0.92500000000000004</v>
      </c>
      <c r="BZ55" s="85">
        <f>BY55/BX55</f>
        <v>0.99142550911039651</v>
      </c>
      <c r="CA55" s="322">
        <v>0</v>
      </c>
      <c r="CB55" s="321">
        <v>0</v>
      </c>
      <c r="CC55" s="321">
        <v>3.0954889999999999E-2</v>
      </c>
      <c r="CD55" s="12">
        <v>0</v>
      </c>
      <c r="CE55" s="322">
        <v>7.3528400000000005</v>
      </c>
      <c r="CF55" s="321">
        <v>11.975339999999999</v>
      </c>
      <c r="CG55" s="321">
        <v>10.975339999999999</v>
      </c>
      <c r="CH55" s="85">
        <f t="shared" si="230"/>
        <v>0.91649506402323444</v>
      </c>
      <c r="CI55" s="322">
        <v>0</v>
      </c>
      <c r="CJ55" s="321">
        <v>0</v>
      </c>
      <c r="CK55" s="321">
        <v>0</v>
      </c>
      <c r="CL55" s="12">
        <v>0</v>
      </c>
    </row>
    <row r="56" spans="2:90" x14ac:dyDescent="0.25">
      <c r="B56" s="8" t="s">
        <v>61</v>
      </c>
      <c r="C56" s="257">
        <v>1403.3942027400001</v>
      </c>
      <c r="D56" s="321">
        <v>1855.75573293</v>
      </c>
      <c r="E56" s="321">
        <v>1021.6679177900003</v>
      </c>
      <c r="F56" s="85">
        <f t="shared" si="226"/>
        <v>0.55054008437679336</v>
      </c>
      <c r="G56" s="257">
        <v>1.3596600000000001</v>
      </c>
      <c r="H56" s="321">
        <v>1.3596600000000001</v>
      </c>
      <c r="I56" s="321">
        <v>0.87198432999999997</v>
      </c>
      <c r="J56" s="85">
        <f>I56/H56</f>
        <v>0.64132527984937404</v>
      </c>
      <c r="K56" s="322">
        <v>2.9176299999999999</v>
      </c>
      <c r="L56" s="321">
        <v>2.7821119199999997</v>
      </c>
      <c r="M56" s="321">
        <v>2.45966007</v>
      </c>
      <c r="N56" s="85">
        <f>M56/L56</f>
        <v>0.88409817459823836</v>
      </c>
      <c r="O56" s="321">
        <v>381.56658274</v>
      </c>
      <c r="P56" s="321">
        <v>457.58117052</v>
      </c>
      <c r="Q56" s="321">
        <v>380.76500390000001</v>
      </c>
      <c r="R56" s="85">
        <f t="shared" si="227"/>
        <v>0.83212559526279173</v>
      </c>
      <c r="S56" s="322">
        <v>13.803759999999999</v>
      </c>
      <c r="T56" s="321">
        <v>25.017608620000001</v>
      </c>
      <c r="U56" s="321">
        <v>14.492783200000002</v>
      </c>
      <c r="V56" s="85">
        <f t="shared" si="231"/>
        <v>0.57930329873391395</v>
      </c>
      <c r="W56" s="322">
        <v>0</v>
      </c>
      <c r="X56" s="321">
        <v>0</v>
      </c>
      <c r="Y56" s="321">
        <v>0</v>
      </c>
      <c r="Z56" s="12">
        <v>0</v>
      </c>
      <c r="AA56" s="257">
        <v>34.849179999999997</v>
      </c>
      <c r="AB56" s="321">
        <v>35.607013689999995</v>
      </c>
      <c r="AC56" s="321">
        <v>29.551377639999998</v>
      </c>
      <c r="AD56" s="85">
        <f>AC56/AB56</f>
        <v>0.8299313696250612</v>
      </c>
      <c r="AE56" s="322">
        <v>0</v>
      </c>
      <c r="AF56" s="321">
        <v>0</v>
      </c>
      <c r="AG56" s="321">
        <v>0</v>
      </c>
      <c r="AH56" s="12">
        <v>0</v>
      </c>
      <c r="AI56" s="322">
        <v>0</v>
      </c>
      <c r="AJ56" s="321">
        <v>0</v>
      </c>
      <c r="AK56" s="321">
        <v>0</v>
      </c>
      <c r="AL56" s="12">
        <v>0</v>
      </c>
      <c r="AM56" s="257">
        <v>2</v>
      </c>
      <c r="AN56" s="321">
        <v>1.04283043</v>
      </c>
      <c r="AO56" s="321">
        <v>0.64024333</v>
      </c>
      <c r="AP56" s="85">
        <f>AO56/AN56</f>
        <v>0.61394768658601573</v>
      </c>
      <c r="AQ56" s="322">
        <v>0</v>
      </c>
      <c r="AR56" s="321">
        <v>0</v>
      </c>
      <c r="AS56" s="321">
        <v>0</v>
      </c>
      <c r="AT56" s="12">
        <v>0</v>
      </c>
      <c r="AU56" s="322">
        <v>1.3</v>
      </c>
      <c r="AV56" s="321">
        <v>1.3</v>
      </c>
      <c r="AW56" s="321">
        <v>1.2552451200000001</v>
      </c>
      <c r="AX56" s="85">
        <f>AW56/AV56</f>
        <v>0.9655731692307693</v>
      </c>
      <c r="AY56" s="322">
        <v>0</v>
      </c>
      <c r="AZ56" s="321">
        <v>0</v>
      </c>
      <c r="BA56" s="321">
        <v>0</v>
      </c>
      <c r="BB56" s="12">
        <v>0</v>
      </c>
      <c r="BC56" s="322">
        <v>0</v>
      </c>
      <c r="BD56" s="321">
        <v>0</v>
      </c>
      <c r="BE56" s="321">
        <v>0</v>
      </c>
      <c r="BF56" s="12">
        <v>0</v>
      </c>
      <c r="BG56" s="322">
        <v>0</v>
      </c>
      <c r="BH56" s="321">
        <v>0</v>
      </c>
      <c r="BI56" s="321">
        <v>0</v>
      </c>
      <c r="BJ56" s="6">
        <v>0</v>
      </c>
      <c r="BK56" s="322">
        <v>0</v>
      </c>
      <c r="BL56" s="321">
        <v>0</v>
      </c>
      <c r="BM56" s="321">
        <v>0</v>
      </c>
      <c r="BN56" s="12">
        <v>0</v>
      </c>
      <c r="BO56" s="257">
        <v>555.83969000000002</v>
      </c>
      <c r="BP56" s="321">
        <v>879.37111611</v>
      </c>
      <c r="BQ56" s="321">
        <v>453.91356927999993</v>
      </c>
      <c r="BR56" s="85">
        <f t="shared" si="229"/>
        <v>0.51617975728829846</v>
      </c>
      <c r="BS56" s="322">
        <v>0</v>
      </c>
      <c r="BT56" s="321">
        <v>0</v>
      </c>
      <c r="BU56" s="321">
        <v>0</v>
      </c>
      <c r="BV56" s="12">
        <v>0</v>
      </c>
      <c r="BW56" s="322">
        <v>0</v>
      </c>
      <c r="BX56" s="321">
        <v>0</v>
      </c>
      <c r="BY56" s="321">
        <v>0</v>
      </c>
      <c r="BZ56" s="12">
        <v>0</v>
      </c>
      <c r="CA56" s="322">
        <v>7</v>
      </c>
      <c r="CB56" s="321">
        <v>8.9947315799999998</v>
      </c>
      <c r="CC56" s="321">
        <v>1.1968389499999998</v>
      </c>
      <c r="CD56" s="85">
        <f>CC56/CB56</f>
        <v>0.13305999621614054</v>
      </c>
      <c r="CE56" s="322">
        <v>402.7577</v>
      </c>
      <c r="CF56" s="321">
        <v>442.69949006000002</v>
      </c>
      <c r="CG56" s="321">
        <v>136.52075055</v>
      </c>
      <c r="CH56" s="85">
        <f t="shared" si="230"/>
        <v>0.30838244365607254</v>
      </c>
      <c r="CI56" s="322">
        <v>0</v>
      </c>
      <c r="CJ56" s="321">
        <v>0</v>
      </c>
      <c r="CK56" s="321">
        <v>0</v>
      </c>
      <c r="CL56" s="12">
        <v>0</v>
      </c>
    </row>
    <row r="57" spans="2:90" x14ac:dyDescent="0.25">
      <c r="B57" s="8" t="s">
        <v>62</v>
      </c>
      <c r="C57" s="257">
        <v>8950.5033999999996</v>
      </c>
      <c r="D57" s="321">
        <v>7598.0043042000016</v>
      </c>
      <c r="E57" s="321">
        <v>5424.8080307</v>
      </c>
      <c r="F57" s="85">
        <f t="shared" si="226"/>
        <v>0.71397801495075375</v>
      </c>
      <c r="G57" s="257">
        <v>1.7999999999999999E-2</v>
      </c>
      <c r="H57" s="321">
        <v>1.7999999999999999E-2</v>
      </c>
      <c r="I57" s="321">
        <v>0</v>
      </c>
      <c r="J57" s="85">
        <f>I57/H57</f>
        <v>0</v>
      </c>
      <c r="K57" s="322">
        <v>0</v>
      </c>
      <c r="L57" s="321">
        <v>0</v>
      </c>
      <c r="M57" s="321">
        <v>0</v>
      </c>
      <c r="N57" s="12">
        <v>0</v>
      </c>
      <c r="O57" s="321">
        <v>0</v>
      </c>
      <c r="P57" s="321">
        <v>0</v>
      </c>
      <c r="Q57" s="321">
        <v>0</v>
      </c>
      <c r="R57" s="12">
        <v>0</v>
      </c>
      <c r="S57" s="322">
        <v>0</v>
      </c>
      <c r="T57" s="321">
        <v>0</v>
      </c>
      <c r="U57" s="321">
        <v>0</v>
      </c>
      <c r="V57" s="12">
        <v>0</v>
      </c>
      <c r="W57" s="322">
        <v>0</v>
      </c>
      <c r="X57" s="321">
        <v>0</v>
      </c>
      <c r="Y57" s="321">
        <v>0</v>
      </c>
      <c r="Z57" s="12">
        <v>0</v>
      </c>
      <c r="AA57" s="257">
        <v>0</v>
      </c>
      <c r="AB57" s="321">
        <v>0</v>
      </c>
      <c r="AC57" s="321">
        <v>0</v>
      </c>
      <c r="AD57" s="12">
        <v>0</v>
      </c>
      <c r="AE57" s="322">
        <v>8.4499999999999993</v>
      </c>
      <c r="AF57" s="321">
        <v>1.5</v>
      </c>
      <c r="AG57" s="321">
        <v>1.5</v>
      </c>
      <c r="AH57" s="85">
        <f>AG57/AF57</f>
        <v>1</v>
      </c>
      <c r="AI57" s="322">
        <v>0</v>
      </c>
      <c r="AJ57" s="321">
        <v>0</v>
      </c>
      <c r="AK57" s="321">
        <v>0</v>
      </c>
      <c r="AL57" s="12">
        <v>0</v>
      </c>
      <c r="AM57" s="257">
        <f>AM68+AM79</f>
        <v>2567.9399999999996</v>
      </c>
      <c r="AN57" s="257">
        <f>AN68+AN79</f>
        <v>3428.4051080899999</v>
      </c>
      <c r="AO57" s="257">
        <f>AO68+AO79</f>
        <v>1964.15902994</v>
      </c>
      <c r="AP57" s="85">
        <f>AO57/AN57</f>
        <v>0.57290750888953534</v>
      </c>
      <c r="AQ57" s="322">
        <f>AQ68+AQ79</f>
        <v>16.57141</v>
      </c>
      <c r="AR57" s="321">
        <f>AR68+AR79</f>
        <v>50.118979279999998</v>
      </c>
      <c r="AS57" s="321">
        <f>AS68+AS79</f>
        <v>14.19914762</v>
      </c>
      <c r="AT57" s="85">
        <f>AS57/AR57</f>
        <v>0.28330879487137073</v>
      </c>
      <c r="AU57" s="322">
        <v>61.971589999999999</v>
      </c>
      <c r="AV57" s="321">
        <v>144.63819365999998</v>
      </c>
      <c r="AW57" s="321">
        <v>70.6426455</v>
      </c>
      <c r="AX57" s="85">
        <f>AW57/AV57</f>
        <v>0.48840934550150139</v>
      </c>
      <c r="AY57" s="322">
        <v>3.766</v>
      </c>
      <c r="AZ57" s="321">
        <v>18.766000000000002</v>
      </c>
      <c r="BA57" s="321">
        <v>11.402207259999999</v>
      </c>
      <c r="BB57" s="85">
        <f>BA57/AZ57</f>
        <v>0.60759923585207276</v>
      </c>
      <c r="BC57" s="322">
        <v>6.5000000000000002E-2</v>
      </c>
      <c r="BD57" s="321">
        <v>2.5000000000000001E-2</v>
      </c>
      <c r="BE57" s="321">
        <v>0</v>
      </c>
      <c r="BF57" s="85">
        <f>BE57/BD57</f>
        <v>0</v>
      </c>
      <c r="BG57" s="322">
        <v>0.60979000000000005</v>
      </c>
      <c r="BH57" s="321">
        <v>1.233222</v>
      </c>
      <c r="BI57" s="321">
        <v>1.233222</v>
      </c>
      <c r="BJ57" s="95">
        <f>BI57/BH57</f>
        <v>1</v>
      </c>
      <c r="BK57" s="322">
        <v>1.4944599999999999</v>
      </c>
      <c r="BL57" s="321">
        <v>1.4944599999999999</v>
      </c>
      <c r="BM57" s="321">
        <v>0</v>
      </c>
      <c r="BN57" s="85">
        <f>BM57/BL57</f>
        <v>0</v>
      </c>
      <c r="BO57" s="257">
        <v>3028.5171500000001</v>
      </c>
      <c r="BP57" s="321">
        <v>2180.7053493399999</v>
      </c>
      <c r="BQ57" s="321">
        <v>2040.0186088500002</v>
      </c>
      <c r="BR57" s="85">
        <f t="shared" si="229"/>
        <v>0.93548567185723686</v>
      </c>
      <c r="BS57" s="322">
        <v>0</v>
      </c>
      <c r="BT57" s="321">
        <v>0</v>
      </c>
      <c r="BU57" s="321">
        <v>0</v>
      </c>
      <c r="BV57" s="12">
        <v>0</v>
      </c>
      <c r="BW57" s="322">
        <v>0</v>
      </c>
      <c r="BX57" s="321">
        <v>0</v>
      </c>
      <c r="BY57" s="321">
        <v>0</v>
      </c>
      <c r="BZ57" s="12">
        <v>0</v>
      </c>
      <c r="CA57" s="322">
        <v>90</v>
      </c>
      <c r="CB57" s="321">
        <v>165.13719683000002</v>
      </c>
      <c r="CC57" s="321">
        <v>97.041430000000005</v>
      </c>
      <c r="CD57" s="85">
        <f>CC57/CB57</f>
        <v>0.5876412574684734</v>
      </c>
      <c r="CE57" s="9">
        <f>CE68+CE79</f>
        <v>3111.1</v>
      </c>
      <c r="CF57" s="7">
        <f>CF68+CF79</f>
        <v>1527.8858147000001</v>
      </c>
      <c r="CG57" s="321">
        <f>CG68+CG79</f>
        <v>1208.0440823399999</v>
      </c>
      <c r="CH57" s="85">
        <f t="shared" si="230"/>
        <v>0.790663851131571</v>
      </c>
      <c r="CI57" s="322">
        <v>60</v>
      </c>
      <c r="CJ57" s="321">
        <v>60</v>
      </c>
      <c r="CK57" s="321">
        <v>0</v>
      </c>
      <c r="CL57" s="85">
        <f>CK57/CJ57</f>
        <v>0</v>
      </c>
    </row>
    <row r="58" spans="2:90" x14ac:dyDescent="0.25">
      <c r="B58" s="187" t="s">
        <v>63</v>
      </c>
      <c r="C58" s="325">
        <v>12218.389781015887</v>
      </c>
      <c r="D58" s="326">
        <v>11335.870437120002</v>
      </c>
      <c r="E58" s="326">
        <v>8188.5642874499999</v>
      </c>
      <c r="F58" s="178">
        <f t="shared" si="226"/>
        <v>0.72235866957653683</v>
      </c>
      <c r="G58" s="325">
        <f>SUM(G52:G57)</f>
        <v>8.9529600000000009</v>
      </c>
      <c r="H58" s="326">
        <f>SUM(H52:H57)</f>
        <v>9.5529600000000006</v>
      </c>
      <c r="I58" s="326">
        <f>SUM(I52:I57)</f>
        <v>16.680599520000001</v>
      </c>
      <c r="J58" s="178">
        <f>I58/H58</f>
        <v>1.7461184303085118</v>
      </c>
      <c r="K58" s="327">
        <f>SUM(K52:K57)</f>
        <v>18.738329999999998</v>
      </c>
      <c r="L58" s="326">
        <f>SUM(L52:L57)</f>
        <v>22.832981739999997</v>
      </c>
      <c r="M58" s="326">
        <f>SUM(M52:M57)</f>
        <v>20.611523179999999</v>
      </c>
      <c r="N58" s="178">
        <f>M58/L58</f>
        <v>0.90270834596655714</v>
      </c>
      <c r="O58" s="325">
        <f>SUM(O52:O57)</f>
        <v>524.20692273999998</v>
      </c>
      <c r="P58" s="326">
        <f>SUM(P52:P57)</f>
        <v>607.99325658999999</v>
      </c>
      <c r="Q58" s="326">
        <f>SUM(Q52:Q57)</f>
        <v>505.14472365</v>
      </c>
      <c r="R58" s="178">
        <f t="shared" ref="R58:R59" si="232">Q58/P58</f>
        <v>0.83083935253354979</v>
      </c>
      <c r="S58" s="327">
        <f>SUM(S52:S57)</f>
        <v>21.328039999999998</v>
      </c>
      <c r="T58" s="326">
        <f>SUM(T52:T57)</f>
        <v>32.803305999999999</v>
      </c>
      <c r="U58" s="326">
        <f>SUM(U52:U57)</f>
        <v>21.186731660000003</v>
      </c>
      <c r="V58" s="178">
        <f>U58/T58</f>
        <v>0.64587184169790701</v>
      </c>
      <c r="W58" s="327">
        <f>SUM(W52:W57)</f>
        <v>5.0000000000000001E-3</v>
      </c>
      <c r="X58" s="326">
        <f>SUM(X52:X57)</f>
        <v>5.0000000000000001E-3</v>
      </c>
      <c r="Y58" s="326">
        <f>SUM(Y52:Y57)</f>
        <v>3.7499999999999999E-3</v>
      </c>
      <c r="Z58" s="178">
        <f>Y58/X58</f>
        <v>0.75</v>
      </c>
      <c r="AA58" s="325">
        <f>SUM(AA52:AA57)</f>
        <v>36.928100000000001</v>
      </c>
      <c r="AB58" s="326">
        <f>SUM(AB52:AB57)</f>
        <v>38.224193779999993</v>
      </c>
      <c r="AC58" s="326">
        <f>SUM(AC52:AC57)</f>
        <v>31.646892279999999</v>
      </c>
      <c r="AD58" s="178">
        <f>AC58/AB58</f>
        <v>0.8279283132077091</v>
      </c>
      <c r="AE58" s="327">
        <f>SUM(AE52:AE57)</f>
        <v>45.72824</v>
      </c>
      <c r="AF58" s="326">
        <f>SUM(AF52:AF57)</f>
        <v>72.510170689999995</v>
      </c>
      <c r="AG58" s="326">
        <f>SUM(AG52:AG57)</f>
        <v>56.020168260000005</v>
      </c>
      <c r="AH58" s="178">
        <f>AG58/AF58</f>
        <v>0.77258359381749253</v>
      </c>
      <c r="AI58" s="327">
        <f>SUM(AI52:AI57)</f>
        <v>0.64724000000000004</v>
      </c>
      <c r="AJ58" s="326">
        <f>SUM(AJ52:AJ57)</f>
        <v>1.9350229199999998</v>
      </c>
      <c r="AK58" s="326">
        <f>SUM(AK52:AK57)</f>
        <v>0.17296300000000001</v>
      </c>
      <c r="AL58" s="178">
        <f>AK58/AJ58</f>
        <v>8.9385504539656838E-2</v>
      </c>
      <c r="AM58" s="325">
        <f>SUM(AM52:AM57)</f>
        <v>2747.8632599999996</v>
      </c>
      <c r="AN58" s="326">
        <f>SUM(AN52:AN57)</f>
        <v>3440.18803845</v>
      </c>
      <c r="AO58" s="326">
        <f>SUM(AO52:AO57)</f>
        <v>1969.94403822</v>
      </c>
      <c r="AP58" s="178">
        <f>AO58/AN58</f>
        <v>0.57262684952174059</v>
      </c>
      <c r="AQ58" s="327">
        <f>SUM(AQ52:AQ57)</f>
        <v>17.686874</v>
      </c>
      <c r="AR58" s="326">
        <f>SUM(AR52:AR57)</f>
        <v>51.151443279999995</v>
      </c>
      <c r="AS58" s="326">
        <f>SUM(AS52:AS57)</f>
        <v>14.71214762</v>
      </c>
      <c r="AT58" s="178">
        <f>AS58/AR58</f>
        <v>0.28761940380580403</v>
      </c>
      <c r="AU58" s="327">
        <f>SUM(AU52:AU57)</f>
        <v>88.86238152</v>
      </c>
      <c r="AV58" s="326">
        <f>SUM(AV52:AV57)</f>
        <v>190.08005090999998</v>
      </c>
      <c r="AW58" s="326">
        <f>SUM(AW52:AW57)</f>
        <v>113.76676696999999</v>
      </c>
      <c r="AX58" s="178">
        <f>AW58/AV58</f>
        <v>0.59852028882224373</v>
      </c>
      <c r="AY58" s="327">
        <f>SUM(AY52:AY57)</f>
        <v>4.4649999999999999</v>
      </c>
      <c r="AZ58" s="326">
        <f>SUM(AZ52:AZ57)</f>
        <v>19.465000000000003</v>
      </c>
      <c r="BA58" s="326">
        <f>SUM(BA52:BA57)</f>
        <v>11.783952359999999</v>
      </c>
      <c r="BB58" s="178">
        <f>BA58/AZ58</f>
        <v>0.60539184998715623</v>
      </c>
      <c r="BC58" s="327">
        <f>SUM(BC52:BC57)</f>
        <v>6.5000000000000002E-2</v>
      </c>
      <c r="BD58" s="326">
        <f>SUM(BD52:BD57)</f>
        <v>2.5000000000000001E-2</v>
      </c>
      <c r="BE58" s="326">
        <f>SUM(BE52:BE57)</f>
        <v>0</v>
      </c>
      <c r="BF58" s="178">
        <f>BE58/BD58</f>
        <v>0</v>
      </c>
      <c r="BG58" s="327">
        <f>SUM(BG52:BG57)</f>
        <v>1.05979</v>
      </c>
      <c r="BH58" s="326">
        <f>SUM(BH52:BH57)</f>
        <v>1.5459972</v>
      </c>
      <c r="BI58" s="326">
        <f>SUM(BI52:BI57)</f>
        <v>1.233222</v>
      </c>
      <c r="BJ58" s="180">
        <f>BI58/BH58</f>
        <v>0.79768708507363406</v>
      </c>
      <c r="BK58" s="327">
        <f>SUM(BK52:BK57)</f>
        <v>2.0892599999999999</v>
      </c>
      <c r="BL58" s="326">
        <f>SUM(BL52:BL57)</f>
        <v>2.2592599999999998</v>
      </c>
      <c r="BM58" s="326">
        <f>SUM(BM52:BM57)</f>
        <v>0.38393664999999999</v>
      </c>
      <c r="BN58" s="178">
        <f>BM58/BL58</f>
        <v>0.16993911723307634</v>
      </c>
      <c r="BO58" s="325">
        <f>SUM(BO52:BO57)</f>
        <v>4948.3523127558874</v>
      </c>
      <c r="BP58" s="326">
        <f>SUM(BP52:BP57)</f>
        <v>4482.2114576200001</v>
      </c>
      <c r="BQ58" s="326">
        <f>SUM(BQ52:BQ57)</f>
        <v>3865.0598768999998</v>
      </c>
      <c r="BR58" s="178">
        <f t="shared" si="229"/>
        <v>0.86231091804675808</v>
      </c>
      <c r="BS58" s="327">
        <f>SUM(BS52:BS57)</f>
        <v>2.1</v>
      </c>
      <c r="BT58" s="326">
        <f>SUM(BT52:BT57)</f>
        <v>63.816713159999999</v>
      </c>
      <c r="BU58" s="326">
        <f>SUM(BU52:BU57)</f>
        <v>47.903032159999995</v>
      </c>
      <c r="BV58" s="178">
        <f>BU58/BT58</f>
        <v>0.75063458752409362</v>
      </c>
      <c r="BW58" s="327">
        <f>SUM(BW52:BW57)</f>
        <v>0.70799999999999996</v>
      </c>
      <c r="BX58" s="326">
        <f>SUM(BX52:BX57)</f>
        <v>0.93300000000000005</v>
      </c>
      <c r="BY58" s="326">
        <f>SUM(BY52:BY57)</f>
        <v>0.92500000000000004</v>
      </c>
      <c r="BZ58" s="178">
        <f>BY58/BX58</f>
        <v>0.99142550911039651</v>
      </c>
      <c r="CA58" s="327">
        <f>SUM(CA52:CA57)</f>
        <v>97</v>
      </c>
      <c r="CB58" s="326">
        <f>SUM(CB52:CB57)</f>
        <v>174.13192841000003</v>
      </c>
      <c r="CC58" s="326">
        <f>SUM(CC52:CC57)</f>
        <v>98.269223840000009</v>
      </c>
      <c r="CD58" s="178">
        <f>CC58/CB58</f>
        <v>0.56433776813532732</v>
      </c>
      <c r="CE58" s="327">
        <f>SUM(CE52:CE57)</f>
        <v>3591.6030700000001</v>
      </c>
      <c r="CF58" s="326">
        <f>SUM(CF52:CF57)</f>
        <v>2064.2056563300002</v>
      </c>
      <c r="CG58" s="326">
        <f>SUM(CG52:CG57)</f>
        <v>1413.11525987</v>
      </c>
      <c r="CH58" s="178">
        <f t="shared" si="230"/>
        <v>0.68458065480859642</v>
      </c>
      <c r="CI58" s="327">
        <f>SUM(CI52:CI57)</f>
        <v>60</v>
      </c>
      <c r="CJ58" s="326">
        <f>SUM(CJ52:CJ57)</f>
        <v>60</v>
      </c>
      <c r="CK58" s="326">
        <f>SUM(CK52:CK57)</f>
        <v>0</v>
      </c>
      <c r="CL58" s="178">
        <f>CK58/CJ58</f>
        <v>0</v>
      </c>
    </row>
    <row r="59" spans="2:90" x14ac:dyDescent="0.25">
      <c r="B59" s="8" t="s">
        <v>64</v>
      </c>
      <c r="C59" s="257">
        <v>7464.2523799999999</v>
      </c>
      <c r="D59" s="321">
        <v>9673.2391353999992</v>
      </c>
      <c r="E59" s="321">
        <v>6196.2551429200003</v>
      </c>
      <c r="F59" s="85">
        <f t="shared" si="226"/>
        <v>0.64055639028340616</v>
      </c>
      <c r="G59" s="257">
        <v>0</v>
      </c>
      <c r="H59" s="321">
        <v>0</v>
      </c>
      <c r="I59" s="321">
        <v>0</v>
      </c>
      <c r="J59" s="12">
        <v>0</v>
      </c>
      <c r="K59" s="322">
        <v>2.205E-2</v>
      </c>
      <c r="L59" s="321">
        <v>2.205E-2</v>
      </c>
      <c r="M59" s="321">
        <v>6.0099999999999997E-3</v>
      </c>
      <c r="N59" s="85">
        <f>M59/L59</f>
        <v>0.27256235827664399</v>
      </c>
      <c r="O59" s="321">
        <v>0.25</v>
      </c>
      <c r="P59" s="321">
        <v>0.25000000999999999</v>
      </c>
      <c r="Q59" s="321">
        <v>9.7658700000000001E-2</v>
      </c>
      <c r="R59" s="85">
        <f t="shared" si="232"/>
        <v>0.39063478437460863</v>
      </c>
      <c r="S59" s="322">
        <v>3.5740000000000001E-2</v>
      </c>
      <c r="T59" s="321">
        <v>3.5740000000000001E-2</v>
      </c>
      <c r="U59" s="321">
        <v>2.7124800000000002E-3</v>
      </c>
      <c r="V59" s="85">
        <f>U59/T59</f>
        <v>7.5894795747062122E-2</v>
      </c>
      <c r="W59" s="322">
        <v>0</v>
      </c>
      <c r="X59" s="321">
        <v>0</v>
      </c>
      <c r="Y59" s="321">
        <v>0</v>
      </c>
      <c r="Z59" s="12">
        <v>0</v>
      </c>
      <c r="AA59" s="257">
        <v>0</v>
      </c>
      <c r="AB59" s="321">
        <v>0</v>
      </c>
      <c r="AC59" s="321">
        <v>0</v>
      </c>
      <c r="AD59" s="12">
        <v>0</v>
      </c>
      <c r="AE59" s="322">
        <v>0</v>
      </c>
      <c r="AF59" s="321">
        <v>0</v>
      </c>
      <c r="AG59" s="321">
        <v>0</v>
      </c>
      <c r="AH59" s="12">
        <v>0</v>
      </c>
      <c r="AI59" s="322">
        <v>0</v>
      </c>
      <c r="AJ59" s="321">
        <v>0</v>
      </c>
      <c r="AK59" s="321">
        <v>0</v>
      </c>
      <c r="AL59" s="12">
        <v>0</v>
      </c>
      <c r="AM59" s="257">
        <f>AM70+AM81</f>
        <v>3411.6501399999997</v>
      </c>
      <c r="AN59" s="257">
        <f>AN70+AN81</f>
        <v>4390.1297565100003</v>
      </c>
      <c r="AO59" s="257">
        <f>AO70+AO81</f>
        <v>3273.63745311</v>
      </c>
      <c r="AP59" s="85">
        <f>AO59/AN59</f>
        <v>0.7456812519619983</v>
      </c>
      <c r="AQ59" s="322">
        <v>15</v>
      </c>
      <c r="AR59" s="321">
        <v>15</v>
      </c>
      <c r="AS59" s="321">
        <v>10</v>
      </c>
      <c r="AT59" s="85">
        <f>AS59/AR59</f>
        <v>0.66666666666666663</v>
      </c>
      <c r="AU59" s="322">
        <v>22</v>
      </c>
      <c r="AV59" s="321">
        <v>22</v>
      </c>
      <c r="AW59" s="321">
        <v>0</v>
      </c>
      <c r="AX59" s="85">
        <v>0.99991293906652223</v>
      </c>
      <c r="AY59" s="322">
        <v>11</v>
      </c>
      <c r="AZ59" s="321">
        <v>11</v>
      </c>
      <c r="BA59" s="321">
        <v>5</v>
      </c>
      <c r="BB59" s="85">
        <f>BA59/AZ59</f>
        <v>0.45454545454545453</v>
      </c>
      <c r="BC59" s="322">
        <v>0</v>
      </c>
      <c r="BD59" s="321">
        <v>0</v>
      </c>
      <c r="BE59" s="321">
        <v>0</v>
      </c>
      <c r="BF59" s="12">
        <v>0</v>
      </c>
      <c r="BG59" s="322">
        <v>0</v>
      </c>
      <c r="BH59" s="321">
        <v>0</v>
      </c>
      <c r="BI59" s="321">
        <v>0</v>
      </c>
      <c r="BJ59" s="6">
        <v>0</v>
      </c>
      <c r="BK59" s="322">
        <v>0</v>
      </c>
      <c r="BL59" s="321">
        <v>0</v>
      </c>
      <c r="BM59" s="321">
        <v>0</v>
      </c>
      <c r="BN59" s="12">
        <v>0</v>
      </c>
      <c r="BO59" s="257">
        <v>3026.4568300000001</v>
      </c>
      <c r="BP59" s="321">
        <v>2426.9121340300003</v>
      </c>
      <c r="BQ59" s="321">
        <v>544.59083997000016</v>
      </c>
      <c r="BR59" s="85">
        <f t="shared" si="229"/>
        <v>0.22439660354150595</v>
      </c>
      <c r="BS59" s="322">
        <v>0</v>
      </c>
      <c r="BT59" s="321">
        <v>0</v>
      </c>
      <c r="BU59" s="321">
        <v>0</v>
      </c>
      <c r="BV59" s="12">
        <v>0</v>
      </c>
      <c r="BW59" s="322">
        <v>0</v>
      </c>
      <c r="BX59" s="321">
        <v>0</v>
      </c>
      <c r="BY59" s="321">
        <v>0</v>
      </c>
      <c r="BZ59" s="12">
        <v>0</v>
      </c>
      <c r="CA59" s="322">
        <v>0</v>
      </c>
      <c r="CB59" s="321">
        <v>0</v>
      </c>
      <c r="CC59" s="321">
        <v>0</v>
      </c>
      <c r="CD59" s="12">
        <v>0</v>
      </c>
      <c r="CE59" s="322">
        <v>977.83762000000002</v>
      </c>
      <c r="CF59" s="321">
        <v>2807.8894548600001</v>
      </c>
      <c r="CG59" s="321">
        <v>2362.9204686499997</v>
      </c>
      <c r="CH59" s="85">
        <f t="shared" si="230"/>
        <v>0.84152902264730134</v>
      </c>
      <c r="CI59" s="322">
        <v>0</v>
      </c>
      <c r="CJ59" s="321">
        <v>0</v>
      </c>
      <c r="CK59" s="321">
        <v>0</v>
      </c>
      <c r="CL59" s="12">
        <v>0</v>
      </c>
    </row>
    <row r="60" spans="2:90" x14ac:dyDescent="0.25">
      <c r="B60" s="8" t="s">
        <v>65</v>
      </c>
      <c r="C60" s="257">
        <v>0</v>
      </c>
      <c r="D60" s="321">
        <v>0</v>
      </c>
      <c r="E60" s="321">
        <v>0</v>
      </c>
      <c r="F60" s="12">
        <v>0</v>
      </c>
      <c r="G60" s="257">
        <v>0</v>
      </c>
      <c r="H60" s="321">
        <v>0</v>
      </c>
      <c r="I60" s="321">
        <v>0</v>
      </c>
      <c r="J60" s="12">
        <v>0</v>
      </c>
      <c r="K60" s="322">
        <v>0</v>
      </c>
      <c r="L60" s="321">
        <v>0</v>
      </c>
      <c r="M60" s="321">
        <v>0</v>
      </c>
      <c r="N60" s="12">
        <v>0</v>
      </c>
      <c r="O60" s="257">
        <v>0</v>
      </c>
      <c r="P60" s="321">
        <v>0</v>
      </c>
      <c r="Q60" s="321">
        <v>0</v>
      </c>
      <c r="R60" s="12">
        <v>0</v>
      </c>
      <c r="S60" s="322">
        <v>0</v>
      </c>
      <c r="T60" s="321">
        <v>0</v>
      </c>
      <c r="U60" s="321">
        <v>0</v>
      </c>
      <c r="V60" s="12">
        <v>0</v>
      </c>
      <c r="W60" s="322">
        <v>0</v>
      </c>
      <c r="X60" s="321">
        <v>0</v>
      </c>
      <c r="Y60" s="321">
        <v>0</v>
      </c>
      <c r="Z60" s="12">
        <v>0</v>
      </c>
      <c r="AA60" s="257">
        <v>0</v>
      </c>
      <c r="AB60" s="321">
        <v>0</v>
      </c>
      <c r="AC60" s="321">
        <v>0</v>
      </c>
      <c r="AD60" s="12">
        <v>0</v>
      </c>
      <c r="AE60" s="322">
        <v>0</v>
      </c>
      <c r="AF60" s="321">
        <v>0</v>
      </c>
      <c r="AG60" s="321">
        <v>0</v>
      </c>
      <c r="AH60" s="12">
        <v>0</v>
      </c>
      <c r="AI60" s="322">
        <v>0</v>
      </c>
      <c r="AJ60" s="321">
        <v>0</v>
      </c>
      <c r="AK60" s="321">
        <v>0</v>
      </c>
      <c r="AL60" s="12">
        <v>0</v>
      </c>
      <c r="AM60" s="257">
        <v>0</v>
      </c>
      <c r="AN60" s="321">
        <v>0</v>
      </c>
      <c r="AO60" s="321">
        <v>0</v>
      </c>
      <c r="AP60" s="12">
        <v>0</v>
      </c>
      <c r="AQ60" s="322">
        <v>0</v>
      </c>
      <c r="AR60" s="321">
        <v>0</v>
      </c>
      <c r="AS60" s="321">
        <v>0</v>
      </c>
      <c r="AT60" s="12">
        <v>0</v>
      </c>
      <c r="AU60" s="322">
        <v>0</v>
      </c>
      <c r="AV60" s="321">
        <v>0</v>
      </c>
      <c r="AW60" s="321">
        <v>0</v>
      </c>
      <c r="AX60" s="12">
        <v>0</v>
      </c>
      <c r="AY60" s="322">
        <v>0</v>
      </c>
      <c r="AZ60" s="321">
        <v>0</v>
      </c>
      <c r="BA60" s="321">
        <v>0</v>
      </c>
      <c r="BB60" s="12">
        <v>0</v>
      </c>
      <c r="BC60" s="322">
        <v>0</v>
      </c>
      <c r="BD60" s="321">
        <v>0</v>
      </c>
      <c r="BE60" s="321">
        <v>0</v>
      </c>
      <c r="BF60" s="12">
        <v>0</v>
      </c>
      <c r="BG60" s="322">
        <v>0</v>
      </c>
      <c r="BH60" s="321">
        <v>0</v>
      </c>
      <c r="BI60" s="321">
        <v>0</v>
      </c>
      <c r="BJ60" s="6">
        <v>0</v>
      </c>
      <c r="BK60" s="322">
        <v>0</v>
      </c>
      <c r="BL60" s="321">
        <v>0</v>
      </c>
      <c r="BM60" s="321">
        <v>0</v>
      </c>
      <c r="BN60" s="12">
        <v>0</v>
      </c>
      <c r="BO60" s="257">
        <v>0</v>
      </c>
      <c r="BP60" s="321">
        <v>0</v>
      </c>
      <c r="BQ60" s="321">
        <v>0</v>
      </c>
      <c r="BR60" s="12">
        <v>0</v>
      </c>
      <c r="BS60" s="322">
        <v>0</v>
      </c>
      <c r="BT60" s="321">
        <v>0</v>
      </c>
      <c r="BU60" s="321">
        <v>0</v>
      </c>
      <c r="BV60" s="12">
        <v>0</v>
      </c>
      <c r="BW60" s="322">
        <v>0</v>
      </c>
      <c r="BX60" s="321">
        <v>0</v>
      </c>
      <c r="BY60" s="321">
        <v>0</v>
      </c>
      <c r="BZ60" s="12">
        <v>0</v>
      </c>
      <c r="CA60" s="322">
        <v>0</v>
      </c>
      <c r="CB60" s="321">
        <v>0</v>
      </c>
      <c r="CC60" s="321">
        <v>0</v>
      </c>
      <c r="CD60" s="12">
        <v>0</v>
      </c>
      <c r="CE60" s="322">
        <v>0</v>
      </c>
      <c r="CF60" s="321">
        <v>0</v>
      </c>
      <c r="CG60" s="321">
        <v>0</v>
      </c>
      <c r="CH60" s="12">
        <v>0</v>
      </c>
      <c r="CI60" s="322">
        <v>0</v>
      </c>
      <c r="CJ60" s="321">
        <v>0</v>
      </c>
      <c r="CK60" s="321">
        <v>0</v>
      </c>
      <c r="CL60" s="12">
        <v>0</v>
      </c>
    </row>
    <row r="61" spans="2:90" x14ac:dyDescent="0.25">
      <c r="B61" s="328" t="s">
        <v>66</v>
      </c>
      <c r="C61" s="329">
        <v>7464.2523799999999</v>
      </c>
      <c r="D61" s="330">
        <v>9673.2391353999992</v>
      </c>
      <c r="E61" s="330">
        <v>6196.2551429200003</v>
      </c>
      <c r="F61" s="178">
        <f t="shared" ref="F61:F70" si="233">E61/D61</f>
        <v>0.64055639028340616</v>
      </c>
      <c r="G61" s="329">
        <v>0</v>
      </c>
      <c r="H61" s="330">
        <v>0</v>
      </c>
      <c r="I61" s="330">
        <v>0</v>
      </c>
      <c r="J61" s="331">
        <v>0</v>
      </c>
      <c r="K61" s="176">
        <f>SUM(K59:K60)</f>
        <v>2.205E-2</v>
      </c>
      <c r="L61" s="330">
        <f>SUM(L59:L60)</f>
        <v>2.205E-2</v>
      </c>
      <c r="M61" s="330">
        <f>SUM(M59:M60)</f>
        <v>6.0099999999999997E-3</v>
      </c>
      <c r="N61" s="178">
        <f>M61/L61</f>
        <v>0.27256235827664399</v>
      </c>
      <c r="O61" s="333">
        <f>SUM(O59:O60)</f>
        <v>0.25</v>
      </c>
      <c r="P61" s="334">
        <f>SUM(P59:P60)</f>
        <v>0.25000000999999999</v>
      </c>
      <c r="Q61" s="334">
        <f>SUM(Q59:Q60)</f>
        <v>9.7658700000000001E-2</v>
      </c>
      <c r="R61" s="178">
        <f t="shared" ref="R61:R67" si="234">Q61/P61</f>
        <v>0.39063478437460863</v>
      </c>
      <c r="S61" s="332">
        <f>SUM(S59:S60)</f>
        <v>3.5740000000000001E-2</v>
      </c>
      <c r="T61" s="329">
        <f>SUM(T59:T60)</f>
        <v>3.5740000000000001E-2</v>
      </c>
      <c r="U61" s="329">
        <f>SUM(U59:U60)</f>
        <v>2.7124800000000002E-3</v>
      </c>
      <c r="V61" s="178">
        <f t="shared" ref="V61:V64" si="235">U61/T61</f>
        <v>7.5894795747062122E-2</v>
      </c>
      <c r="W61" s="333">
        <v>0</v>
      </c>
      <c r="X61" s="334">
        <v>0</v>
      </c>
      <c r="Y61" s="334">
        <v>0</v>
      </c>
      <c r="Z61" s="335">
        <v>0</v>
      </c>
      <c r="AA61" s="336">
        <v>0</v>
      </c>
      <c r="AB61" s="334">
        <v>0</v>
      </c>
      <c r="AC61" s="334">
        <v>0</v>
      </c>
      <c r="AD61" s="335">
        <v>0</v>
      </c>
      <c r="AE61" s="333">
        <v>0</v>
      </c>
      <c r="AF61" s="334">
        <v>0</v>
      </c>
      <c r="AG61" s="334">
        <v>0</v>
      </c>
      <c r="AH61" s="335">
        <v>0</v>
      </c>
      <c r="AI61" s="333">
        <v>0</v>
      </c>
      <c r="AJ61" s="334">
        <v>0</v>
      </c>
      <c r="AK61" s="334">
        <v>0</v>
      </c>
      <c r="AL61" s="335">
        <v>0</v>
      </c>
      <c r="AM61" s="337">
        <f>SUM(AM59:AM60)</f>
        <v>3411.6501399999997</v>
      </c>
      <c r="AN61" s="338">
        <f>SUM(AN59:AN60)</f>
        <v>4390.1297565100003</v>
      </c>
      <c r="AO61" s="334">
        <f>SUM(AO59:AO60)</f>
        <v>3273.63745311</v>
      </c>
      <c r="AP61" s="339">
        <f>AO61/AN61</f>
        <v>0.7456812519619983</v>
      </c>
      <c r="AQ61" s="340">
        <f t="shared" ref="AQ61:AS61" si="236">SUM(AQ59:AQ60)</f>
        <v>15</v>
      </c>
      <c r="AR61" s="334">
        <f t="shared" si="236"/>
        <v>15</v>
      </c>
      <c r="AS61" s="334">
        <f t="shared" si="236"/>
        <v>10</v>
      </c>
      <c r="AT61" s="339">
        <f>AS61/AR61</f>
        <v>0.66666666666666663</v>
      </c>
      <c r="AU61" s="340">
        <f t="shared" ref="AU61:AW61" si="237">SUM(AU59:AU60)</f>
        <v>22</v>
      </c>
      <c r="AV61" s="334">
        <f t="shared" si="237"/>
        <v>22</v>
      </c>
      <c r="AW61" s="334">
        <f t="shared" si="237"/>
        <v>0</v>
      </c>
      <c r="AX61" s="339">
        <f>AW61/AV61</f>
        <v>0</v>
      </c>
      <c r="AY61" s="176">
        <f>SUM(AY59:AY60)</f>
        <v>11</v>
      </c>
      <c r="AZ61" s="330">
        <f>SUM(AZ59:AZ60)</f>
        <v>11</v>
      </c>
      <c r="BA61" s="330">
        <f>SUM(BA59:BA60)</f>
        <v>5</v>
      </c>
      <c r="BB61" s="178">
        <f>BA61/AZ61</f>
        <v>0.45454545454545453</v>
      </c>
      <c r="BC61" s="176">
        <f>SUM(BC59:BC60)</f>
        <v>0</v>
      </c>
      <c r="BD61" s="330">
        <f>SUM(BD59:BD60)</f>
        <v>0</v>
      </c>
      <c r="BE61" s="330">
        <f>SUM(BE59:BE60)</f>
        <v>0</v>
      </c>
      <c r="BF61" s="331">
        <v>0</v>
      </c>
      <c r="BG61" s="176">
        <f>SUM(BG59:BG60)</f>
        <v>0</v>
      </c>
      <c r="BH61" s="330">
        <f>SUM(BH59:BH60)</f>
        <v>0</v>
      </c>
      <c r="BI61" s="330">
        <f>SUM(BI59:BI60)</f>
        <v>0</v>
      </c>
      <c r="BJ61" s="177">
        <v>0</v>
      </c>
      <c r="BK61" s="340">
        <f>SUM(BK59:BK60)</f>
        <v>0</v>
      </c>
      <c r="BL61" s="334">
        <f>SUM(BL59:BL60)</f>
        <v>0</v>
      </c>
      <c r="BM61" s="334">
        <f>SUM(BM59:BM60)</f>
        <v>0</v>
      </c>
      <c r="BN61" s="335">
        <v>0</v>
      </c>
      <c r="BO61" s="177">
        <f>SUM(BO59:BO60)</f>
        <v>3026.4568300000001</v>
      </c>
      <c r="BP61" s="330">
        <f>SUM(BP59:BP60)</f>
        <v>2426.9121340300003</v>
      </c>
      <c r="BQ61" s="330">
        <f>SUM(BQ59:BQ60)</f>
        <v>544.59083997000016</v>
      </c>
      <c r="BR61" s="178">
        <f t="shared" si="229"/>
        <v>0.22439660354150595</v>
      </c>
      <c r="BS61" s="340">
        <f t="shared" ref="BS61:CL61" si="238">SUM(BS59:BS60)</f>
        <v>0</v>
      </c>
      <c r="BT61" s="334">
        <f t="shared" si="238"/>
        <v>0</v>
      </c>
      <c r="BU61" s="334">
        <f t="shared" si="238"/>
        <v>0</v>
      </c>
      <c r="BV61" s="341">
        <f t="shared" si="238"/>
        <v>0</v>
      </c>
      <c r="BW61" s="340">
        <f t="shared" si="238"/>
        <v>0</v>
      </c>
      <c r="BX61" s="334">
        <f t="shared" si="238"/>
        <v>0</v>
      </c>
      <c r="BY61" s="334">
        <f t="shared" si="238"/>
        <v>0</v>
      </c>
      <c r="BZ61" s="341">
        <f t="shared" si="238"/>
        <v>0</v>
      </c>
      <c r="CA61" s="340">
        <f t="shared" si="238"/>
        <v>0</v>
      </c>
      <c r="CB61" s="334">
        <f t="shared" si="238"/>
        <v>0</v>
      </c>
      <c r="CC61" s="334">
        <f t="shared" si="238"/>
        <v>0</v>
      </c>
      <c r="CD61" s="341">
        <f t="shared" si="238"/>
        <v>0</v>
      </c>
      <c r="CE61" s="340">
        <f t="shared" si="238"/>
        <v>977.83762000000002</v>
      </c>
      <c r="CF61" s="334">
        <f t="shared" si="238"/>
        <v>2807.8894548600001</v>
      </c>
      <c r="CG61" s="334">
        <f t="shared" si="238"/>
        <v>2362.9204686499997</v>
      </c>
      <c r="CH61" s="341">
        <f t="shared" si="238"/>
        <v>0.84152902264730134</v>
      </c>
      <c r="CI61" s="340">
        <f t="shared" si="238"/>
        <v>0</v>
      </c>
      <c r="CJ61" s="334">
        <f t="shared" si="238"/>
        <v>0</v>
      </c>
      <c r="CK61" s="334">
        <f t="shared" si="238"/>
        <v>0</v>
      </c>
      <c r="CL61" s="341">
        <f t="shared" si="238"/>
        <v>0</v>
      </c>
    </row>
    <row r="62" spans="2:90" x14ac:dyDescent="0.25">
      <c r="B62" s="342" t="s">
        <v>175</v>
      </c>
      <c r="C62" s="206">
        <v>17796.951220000003</v>
      </c>
      <c r="D62" s="206">
        <v>19930.142703760001</v>
      </c>
      <c r="E62" s="206">
        <v>13605.883882259999</v>
      </c>
      <c r="F62" s="318">
        <f t="shared" si="233"/>
        <v>0.68267869851695173</v>
      </c>
      <c r="G62" s="206">
        <f>G69+G72</f>
        <v>1.7596600000000002</v>
      </c>
      <c r="H62" s="206">
        <f>H69+H72</f>
        <v>1.7596600000000002</v>
      </c>
      <c r="I62" s="206">
        <f>I69+I72</f>
        <v>1.1398914499999999</v>
      </c>
      <c r="J62" s="318">
        <f t="shared" ref="J62" si="239">I62/H62</f>
        <v>0.64779073798347397</v>
      </c>
      <c r="K62" s="208">
        <f>K69+K72</f>
        <v>18.760379999999998</v>
      </c>
      <c r="L62" s="206">
        <f>L69+L72</f>
        <v>22.855031739999998</v>
      </c>
      <c r="M62" s="206">
        <f>M69+M72</f>
        <v>20.617533179999999</v>
      </c>
      <c r="N62" s="346">
        <f>M62/L62</f>
        <v>0.90210039585794954</v>
      </c>
      <c r="O62" s="206">
        <f>O69+O72</f>
        <v>232.10147999999998</v>
      </c>
      <c r="P62" s="206">
        <f>P69+P72</f>
        <v>316.00381386000004</v>
      </c>
      <c r="Q62" s="206">
        <f>Q69+Q72</f>
        <v>213.00293961</v>
      </c>
      <c r="R62" s="318">
        <f t="shared" si="234"/>
        <v>0.67405180022405431</v>
      </c>
      <c r="S62" s="208">
        <f>S69+S72</f>
        <v>21.363779999999998</v>
      </c>
      <c r="T62" s="206">
        <f>T69+T72</f>
        <v>32.839045999999996</v>
      </c>
      <c r="U62" s="206">
        <f>U69+U72</f>
        <v>21.189444140000003</v>
      </c>
      <c r="V62" s="318">
        <f t="shared" si="235"/>
        <v>0.64525151370109857</v>
      </c>
      <c r="W62" s="208">
        <f>W69+W72</f>
        <v>0</v>
      </c>
      <c r="X62" s="206">
        <f>X69+X72</f>
        <v>0</v>
      </c>
      <c r="Y62" s="206">
        <f>Y69+Y72</f>
        <v>0</v>
      </c>
      <c r="Z62" s="813">
        <f t="shared" ref="Z62:BB62" si="240">Z69+Z72</f>
        <v>0</v>
      </c>
      <c r="AA62" s="320">
        <f t="shared" si="240"/>
        <v>34.849179999999997</v>
      </c>
      <c r="AB62" s="224">
        <f t="shared" si="240"/>
        <v>35.607013689999995</v>
      </c>
      <c r="AC62" s="224">
        <f t="shared" si="240"/>
        <v>29.556384009999999</v>
      </c>
      <c r="AD62" s="813">
        <f t="shared" si="240"/>
        <v>0.83007197029558033</v>
      </c>
      <c r="AE62" s="223">
        <f t="shared" si="240"/>
        <v>0</v>
      </c>
      <c r="AF62" s="224">
        <f t="shared" si="240"/>
        <v>0</v>
      </c>
      <c r="AG62" s="224">
        <f t="shared" si="240"/>
        <v>0</v>
      </c>
      <c r="AH62" s="344">
        <f t="shared" si="240"/>
        <v>0</v>
      </c>
      <c r="AI62" s="223">
        <f t="shared" si="240"/>
        <v>0</v>
      </c>
      <c r="AJ62" s="224">
        <f t="shared" si="240"/>
        <v>0</v>
      </c>
      <c r="AK62" s="224">
        <f t="shared" si="240"/>
        <v>0</v>
      </c>
      <c r="AL62" s="344">
        <f t="shared" si="240"/>
        <v>0</v>
      </c>
      <c r="AM62" s="320">
        <f t="shared" si="240"/>
        <v>4874.66014</v>
      </c>
      <c r="AN62" s="224">
        <f t="shared" si="240"/>
        <v>7632.92026953</v>
      </c>
      <c r="AO62" s="224">
        <f t="shared" si="240"/>
        <v>5150.0303356200002</v>
      </c>
      <c r="AP62" s="813">
        <f>AO62/AN62</f>
        <v>0.67471297403413266</v>
      </c>
      <c r="AQ62" s="223">
        <f t="shared" si="240"/>
        <v>0</v>
      </c>
      <c r="AR62" s="224">
        <f t="shared" si="240"/>
        <v>20</v>
      </c>
      <c r="AS62" s="224">
        <f t="shared" si="240"/>
        <v>0</v>
      </c>
      <c r="AT62" s="813">
        <f>AS62/AR62</f>
        <v>0</v>
      </c>
      <c r="AU62" s="223">
        <f t="shared" si="240"/>
        <v>0</v>
      </c>
      <c r="AV62" s="224">
        <f t="shared" si="240"/>
        <v>0</v>
      </c>
      <c r="AW62" s="224">
        <f t="shared" si="240"/>
        <v>0</v>
      </c>
      <c r="AX62" s="344">
        <f t="shared" si="240"/>
        <v>0</v>
      </c>
      <c r="AY62" s="208">
        <f t="shared" si="240"/>
        <v>0</v>
      </c>
      <c r="AZ62" s="206">
        <f t="shared" si="240"/>
        <v>0</v>
      </c>
      <c r="BA62" s="206">
        <f t="shared" si="240"/>
        <v>0</v>
      </c>
      <c r="BB62" s="345">
        <f t="shared" si="240"/>
        <v>0</v>
      </c>
      <c r="BC62" s="208">
        <f t="shared" ref="BC62:BF62" si="241">BC69+BC72</f>
        <v>0</v>
      </c>
      <c r="BD62" s="206">
        <f t="shared" si="241"/>
        <v>0</v>
      </c>
      <c r="BE62" s="206">
        <f t="shared" si="241"/>
        <v>0</v>
      </c>
      <c r="BF62" s="345">
        <f t="shared" si="241"/>
        <v>0</v>
      </c>
      <c r="BG62" s="208">
        <f t="shared" ref="BG62:BN62" si="242">BG69+BG72</f>
        <v>0</v>
      </c>
      <c r="BH62" s="206">
        <f t="shared" si="242"/>
        <v>0</v>
      </c>
      <c r="BI62" s="206">
        <f t="shared" si="242"/>
        <v>0</v>
      </c>
      <c r="BJ62" s="362">
        <f t="shared" si="242"/>
        <v>0</v>
      </c>
      <c r="BK62" s="223">
        <f t="shared" si="242"/>
        <v>0</v>
      </c>
      <c r="BL62" s="224">
        <f t="shared" si="242"/>
        <v>0</v>
      </c>
      <c r="BM62" s="224">
        <f t="shared" si="242"/>
        <v>0</v>
      </c>
      <c r="BN62" s="362">
        <f t="shared" si="242"/>
        <v>0</v>
      </c>
      <c r="BO62" s="208">
        <f>BO69+BO72</f>
        <v>7962.0159100000001</v>
      </c>
      <c r="BP62" s="206">
        <f>BP69+BP72</f>
        <v>6848.1308293100001</v>
      </c>
      <c r="BQ62" s="206">
        <f>BQ69+BQ72</f>
        <v>4351.0271038300007</v>
      </c>
      <c r="BR62" s="346">
        <f t="shared" ref="BR62:BR70" si="243">BQ62/BP62</f>
        <v>0.6353598101846426</v>
      </c>
      <c r="BS62" s="223">
        <f>BS69+BS72</f>
        <v>0</v>
      </c>
      <c r="BT62" s="224">
        <f>BT69+BT72</f>
        <v>0</v>
      </c>
      <c r="BU62" s="224">
        <f>BU69+BU72</f>
        <v>0</v>
      </c>
      <c r="BV62" s="345">
        <v>0</v>
      </c>
      <c r="BW62" s="223">
        <f>BW69+BW72</f>
        <v>0</v>
      </c>
      <c r="BX62" s="224">
        <f>BX69+BX72</f>
        <v>0</v>
      </c>
      <c r="BY62" s="224">
        <f>BY69+BY72</f>
        <v>0</v>
      </c>
      <c r="BZ62" s="345">
        <v>0</v>
      </c>
      <c r="CA62" s="223">
        <f>CA69+CA72</f>
        <v>97</v>
      </c>
      <c r="CB62" s="224">
        <f>CB69+CB72</f>
        <v>174.13192841000003</v>
      </c>
      <c r="CC62" s="224">
        <f>CC69+CC72</f>
        <v>98.269223840000009</v>
      </c>
      <c r="CD62" s="345">
        <v>0</v>
      </c>
      <c r="CE62" s="223">
        <f>CE69+CE72</f>
        <v>4554.4406899999994</v>
      </c>
      <c r="CF62" s="224">
        <f>CF69+CF72</f>
        <v>4845.8951111900005</v>
      </c>
      <c r="CG62" s="224">
        <f>CG69+CG72</f>
        <v>3721.0510265600001</v>
      </c>
      <c r="CH62" s="318">
        <f t="shared" ref="CH62:CH68" si="244">CG62/CF62</f>
        <v>0.76787692287591136</v>
      </c>
      <c r="CI62" s="223">
        <f>CI69+CI72</f>
        <v>0</v>
      </c>
      <c r="CJ62" s="224">
        <f>CJ69+CJ72</f>
        <v>0</v>
      </c>
      <c r="CK62" s="224">
        <f>CK69+CK72</f>
        <v>0</v>
      </c>
      <c r="CL62" s="345">
        <v>0</v>
      </c>
    </row>
    <row r="63" spans="2:90" x14ac:dyDescent="0.25">
      <c r="B63" s="8" t="s">
        <v>57</v>
      </c>
      <c r="C63" s="257">
        <v>808.10140000000001</v>
      </c>
      <c r="D63" s="321">
        <v>799.44615673999999</v>
      </c>
      <c r="E63" s="321">
        <v>763.86212155999988</v>
      </c>
      <c r="F63" s="85">
        <f t="shared" si="233"/>
        <v>0.95548914097591575</v>
      </c>
      <c r="G63" s="257">
        <v>0</v>
      </c>
      <c r="H63" s="321">
        <v>0</v>
      </c>
      <c r="I63" s="321">
        <v>0</v>
      </c>
      <c r="J63" s="12">
        <v>0</v>
      </c>
      <c r="K63" s="322">
        <v>7.3895100000000005</v>
      </c>
      <c r="L63" s="321">
        <v>7.5798243899999997</v>
      </c>
      <c r="M63" s="321">
        <v>7.2000344199999997</v>
      </c>
      <c r="N63" s="85">
        <f>M63/L63</f>
        <v>0.94989462150322979</v>
      </c>
      <c r="O63" s="321">
        <v>84.081429999999997</v>
      </c>
      <c r="P63" s="321">
        <v>85.300925160000006</v>
      </c>
      <c r="Q63" s="321">
        <v>78.948545840000008</v>
      </c>
      <c r="R63" s="85">
        <f t="shared" si="234"/>
        <v>0.92552977229631728</v>
      </c>
      <c r="S63" s="322">
        <v>4.9611999999999998</v>
      </c>
      <c r="T63" s="321">
        <v>5.1184224699999996</v>
      </c>
      <c r="U63" s="321">
        <v>5.0101349400000004</v>
      </c>
      <c r="V63" s="85">
        <f t="shared" si="235"/>
        <v>0.97884357326213456</v>
      </c>
      <c r="W63" s="322">
        <v>0</v>
      </c>
      <c r="X63" s="321">
        <v>0</v>
      </c>
      <c r="Y63" s="321">
        <v>0</v>
      </c>
      <c r="Z63" s="12">
        <v>0</v>
      </c>
      <c r="AA63" s="257">
        <v>0</v>
      </c>
      <c r="AB63" s="321">
        <v>0</v>
      </c>
      <c r="AC63" s="321">
        <v>0</v>
      </c>
      <c r="AD63" s="12">
        <v>0</v>
      </c>
      <c r="AE63" s="322">
        <v>0</v>
      </c>
      <c r="AF63" s="321">
        <v>0</v>
      </c>
      <c r="AG63" s="321">
        <v>0</v>
      </c>
      <c r="AH63" s="12">
        <v>0</v>
      </c>
      <c r="AI63" s="322">
        <v>0</v>
      </c>
      <c r="AJ63" s="321">
        <v>0</v>
      </c>
      <c r="AK63" s="321">
        <v>0</v>
      </c>
      <c r="AL63" s="12">
        <v>0</v>
      </c>
      <c r="AM63" s="257">
        <v>0</v>
      </c>
      <c r="AN63" s="321">
        <v>0</v>
      </c>
      <c r="AO63" s="321">
        <v>0</v>
      </c>
      <c r="AP63" s="12">
        <v>0</v>
      </c>
      <c r="AQ63" s="322">
        <v>0</v>
      </c>
      <c r="AR63" s="321">
        <v>0</v>
      </c>
      <c r="AS63" s="321">
        <v>0</v>
      </c>
      <c r="AT63" s="12">
        <v>0</v>
      </c>
      <c r="AU63" s="322">
        <v>0</v>
      </c>
      <c r="AV63" s="321">
        <v>0</v>
      </c>
      <c r="AW63" s="321">
        <v>0</v>
      </c>
      <c r="AX63" s="12">
        <v>0</v>
      </c>
      <c r="AY63" s="322">
        <v>0</v>
      </c>
      <c r="AZ63" s="321">
        <v>0</v>
      </c>
      <c r="BA63" s="321">
        <v>0</v>
      </c>
      <c r="BB63" s="12">
        <v>0</v>
      </c>
      <c r="BC63" s="322">
        <v>0</v>
      </c>
      <c r="BD63" s="321">
        <v>0</v>
      </c>
      <c r="BE63" s="321">
        <v>0</v>
      </c>
      <c r="BF63" s="12">
        <v>0</v>
      </c>
      <c r="BG63" s="322">
        <v>0</v>
      </c>
      <c r="BH63" s="321">
        <v>0</v>
      </c>
      <c r="BI63" s="321">
        <v>0</v>
      </c>
      <c r="BJ63" s="6">
        <v>0</v>
      </c>
      <c r="BK63" s="322">
        <v>0</v>
      </c>
      <c r="BL63" s="321">
        <v>0</v>
      </c>
      <c r="BM63" s="321">
        <v>0</v>
      </c>
      <c r="BN63" s="12">
        <v>0</v>
      </c>
      <c r="BO63" s="257">
        <v>674.48943000000008</v>
      </c>
      <c r="BP63" s="321">
        <v>663.34793418999982</v>
      </c>
      <c r="BQ63" s="321">
        <v>636.79362903999993</v>
      </c>
      <c r="BR63" s="85">
        <f t="shared" si="243"/>
        <v>0.95996926532615978</v>
      </c>
      <c r="BS63" s="322">
        <v>0</v>
      </c>
      <c r="BT63" s="321">
        <v>0</v>
      </c>
      <c r="BU63" s="321">
        <v>0</v>
      </c>
      <c r="BV63" s="12">
        <v>0</v>
      </c>
      <c r="BW63" s="322">
        <v>0</v>
      </c>
      <c r="BX63" s="321">
        <v>0</v>
      </c>
      <c r="BY63" s="321">
        <v>0</v>
      </c>
      <c r="BZ63" s="12">
        <v>0</v>
      </c>
      <c r="CA63" s="322">
        <v>0</v>
      </c>
      <c r="CB63" s="321">
        <v>0</v>
      </c>
      <c r="CC63" s="321">
        <v>0</v>
      </c>
      <c r="CD63" s="12">
        <v>0</v>
      </c>
      <c r="CE63" s="322">
        <v>37.179829999999995</v>
      </c>
      <c r="CF63" s="321">
        <v>38.099050509999998</v>
      </c>
      <c r="CG63" s="321">
        <v>35.909777319999996</v>
      </c>
      <c r="CH63" s="85">
        <f t="shared" si="244"/>
        <v>0.94253732939025936</v>
      </c>
      <c r="CI63" s="322">
        <v>0</v>
      </c>
      <c r="CJ63" s="321">
        <v>0</v>
      </c>
      <c r="CK63" s="321">
        <v>0</v>
      </c>
      <c r="CL63" s="12">
        <v>0</v>
      </c>
    </row>
    <row r="64" spans="2:90" x14ac:dyDescent="0.25">
      <c r="B64" s="8" t="s">
        <v>58</v>
      </c>
      <c r="C64" s="321">
        <v>426.45949000000002</v>
      </c>
      <c r="D64" s="321">
        <v>467.78580814000003</v>
      </c>
      <c r="E64" s="321">
        <v>412.18787079999981</v>
      </c>
      <c r="F64" s="85">
        <f t="shared" si="233"/>
        <v>0.8811465923665629</v>
      </c>
      <c r="G64" s="321">
        <v>0.4</v>
      </c>
      <c r="H64" s="321">
        <v>0.4</v>
      </c>
      <c r="I64" s="321">
        <v>0.26790712</v>
      </c>
      <c r="J64" s="85">
        <f>I64/H64</f>
        <v>0.66976779999999991</v>
      </c>
      <c r="K64" s="322">
        <v>8.0070899999999998</v>
      </c>
      <c r="L64" s="321">
        <v>12.03985501</v>
      </c>
      <c r="M64" s="321">
        <v>10.5730536</v>
      </c>
      <c r="N64" s="85">
        <f>M64/L64</f>
        <v>0.87817117325900418</v>
      </c>
      <c r="O64" s="321">
        <v>56.39913</v>
      </c>
      <c r="P64" s="321">
        <v>63.01738091</v>
      </c>
      <c r="Q64" s="321">
        <v>43.69475164</v>
      </c>
      <c r="R64" s="85">
        <f t="shared" si="234"/>
        <v>0.69337619255239846</v>
      </c>
      <c r="S64" s="322">
        <v>2.3768899999999999</v>
      </c>
      <c r="T64" s="321">
        <v>2.4810849099999999</v>
      </c>
      <c r="U64" s="321">
        <v>1.5718686499999999</v>
      </c>
      <c r="V64" s="85">
        <f t="shared" si="235"/>
        <v>0.63354085290051598</v>
      </c>
      <c r="W64" s="642">
        <v>0</v>
      </c>
      <c r="X64" s="132">
        <v>0</v>
      </c>
      <c r="Y64" s="132">
        <v>0</v>
      </c>
      <c r="Z64" s="643">
        <v>0</v>
      </c>
      <c r="AA64" s="322">
        <v>0</v>
      </c>
      <c r="AB64" s="321">
        <v>0</v>
      </c>
      <c r="AC64" s="321">
        <v>5.0063699999999996E-3</v>
      </c>
      <c r="AD64" s="12">
        <v>0</v>
      </c>
      <c r="AE64" s="322">
        <v>0</v>
      </c>
      <c r="AF64" s="321">
        <v>0</v>
      </c>
      <c r="AG64" s="321">
        <v>0</v>
      </c>
      <c r="AH64" s="12">
        <v>0</v>
      </c>
      <c r="AI64" s="322">
        <v>0</v>
      </c>
      <c r="AJ64" s="321">
        <v>0</v>
      </c>
      <c r="AK64" s="321">
        <v>0</v>
      </c>
      <c r="AL64" s="12">
        <v>0</v>
      </c>
      <c r="AM64" s="257">
        <v>0.40500000000000003</v>
      </c>
      <c r="AN64" s="321">
        <v>0.7476719300000001</v>
      </c>
      <c r="AO64" s="321">
        <v>6.7116620000000002E-2</v>
      </c>
      <c r="AP64" s="85">
        <f>AO64/AN64</f>
        <v>8.9767473282031593E-2</v>
      </c>
      <c r="AQ64" s="322">
        <v>0</v>
      </c>
      <c r="AR64" s="321">
        <v>0</v>
      </c>
      <c r="AS64" s="321">
        <v>0</v>
      </c>
      <c r="AT64" s="12">
        <v>0</v>
      </c>
      <c r="AU64" s="322">
        <v>0</v>
      </c>
      <c r="AV64" s="321">
        <v>0</v>
      </c>
      <c r="AW64" s="321">
        <v>0</v>
      </c>
      <c r="AX64" s="12">
        <v>0</v>
      </c>
      <c r="AY64" s="322">
        <v>0</v>
      </c>
      <c r="AZ64" s="321">
        <v>0</v>
      </c>
      <c r="BA64" s="321">
        <v>0</v>
      </c>
      <c r="BB64" s="12">
        <v>0</v>
      </c>
      <c r="BC64" s="322">
        <v>0</v>
      </c>
      <c r="BD64" s="321">
        <v>0</v>
      </c>
      <c r="BE64" s="321">
        <v>0</v>
      </c>
      <c r="BF64" s="12">
        <v>0</v>
      </c>
      <c r="BG64" s="322">
        <v>0</v>
      </c>
      <c r="BH64" s="321">
        <v>0</v>
      </c>
      <c r="BI64" s="321">
        <v>0</v>
      </c>
      <c r="BJ64" s="6">
        <v>0</v>
      </c>
      <c r="BK64" s="322">
        <v>0</v>
      </c>
      <c r="BL64" s="321">
        <v>0</v>
      </c>
      <c r="BM64" s="321">
        <v>0</v>
      </c>
      <c r="BN64" s="12">
        <v>0</v>
      </c>
      <c r="BO64" s="257">
        <v>325.65868</v>
      </c>
      <c r="BP64" s="321">
        <v>345.64385429999999</v>
      </c>
      <c r="BQ64" s="321">
        <v>334.32576777000008</v>
      </c>
      <c r="BR64" s="85">
        <f t="shared" si="243"/>
        <v>0.96725506214215395</v>
      </c>
      <c r="BS64" s="322">
        <v>0</v>
      </c>
      <c r="BT64" s="321">
        <v>0</v>
      </c>
      <c r="BU64" s="321">
        <v>0</v>
      </c>
      <c r="BV64" s="12">
        <v>0</v>
      </c>
      <c r="BW64" s="322">
        <v>0</v>
      </c>
      <c r="BX64" s="321">
        <v>0</v>
      </c>
      <c r="BY64" s="321">
        <v>0</v>
      </c>
      <c r="BZ64" s="12">
        <v>0</v>
      </c>
      <c r="CA64" s="322">
        <v>0</v>
      </c>
      <c r="CB64" s="321">
        <v>0</v>
      </c>
      <c r="CC64" s="321">
        <v>0</v>
      </c>
      <c r="CD64" s="12">
        <v>0</v>
      </c>
      <c r="CE64" s="322">
        <v>33.212699999999998</v>
      </c>
      <c r="CF64" s="321">
        <v>43.45596106</v>
      </c>
      <c r="CG64" s="321">
        <v>21.651444150000003</v>
      </c>
      <c r="CH64" s="85">
        <f t="shared" si="244"/>
        <v>0.49823875992768124</v>
      </c>
      <c r="CI64" s="322">
        <v>0</v>
      </c>
      <c r="CJ64" s="321">
        <v>0</v>
      </c>
      <c r="CK64" s="321">
        <v>0</v>
      </c>
      <c r="CL64" s="12">
        <v>0</v>
      </c>
    </row>
    <row r="65" spans="2:90" x14ac:dyDescent="0.25">
      <c r="B65" s="8" t="s">
        <v>59</v>
      </c>
      <c r="C65" s="257">
        <v>3.2765399999999998</v>
      </c>
      <c r="D65" s="321">
        <v>2.8939400099999997</v>
      </c>
      <c r="E65" s="321">
        <v>2.5154060199999999</v>
      </c>
      <c r="F65" s="85">
        <f t="shared" si="233"/>
        <v>0.86919770669330498</v>
      </c>
      <c r="G65" s="257">
        <v>0</v>
      </c>
      <c r="H65" s="321">
        <v>0</v>
      </c>
      <c r="I65" s="321">
        <v>0</v>
      </c>
      <c r="J65" s="12">
        <v>0</v>
      </c>
      <c r="K65" s="322">
        <v>0</v>
      </c>
      <c r="L65" s="321">
        <v>0</v>
      </c>
      <c r="M65" s="321">
        <v>0</v>
      </c>
      <c r="N65" s="12">
        <v>0</v>
      </c>
      <c r="O65" s="321">
        <v>0.31</v>
      </c>
      <c r="P65" s="321">
        <v>0.36</v>
      </c>
      <c r="Q65" s="321">
        <v>0.22161232</v>
      </c>
      <c r="R65" s="85">
        <f t="shared" si="234"/>
        <v>0.61558977777777779</v>
      </c>
      <c r="S65" s="322">
        <v>0</v>
      </c>
      <c r="T65" s="321">
        <v>0</v>
      </c>
      <c r="U65" s="321">
        <v>0</v>
      </c>
      <c r="V65" s="12">
        <v>0</v>
      </c>
      <c r="W65" s="322">
        <v>0</v>
      </c>
      <c r="X65" s="321">
        <v>0</v>
      </c>
      <c r="Y65" s="321">
        <v>0</v>
      </c>
      <c r="Z65" s="12">
        <v>0</v>
      </c>
      <c r="AA65" s="257">
        <v>0</v>
      </c>
      <c r="AB65" s="321">
        <v>0</v>
      </c>
      <c r="AC65" s="321">
        <v>0</v>
      </c>
      <c r="AD65" s="12">
        <v>0</v>
      </c>
      <c r="AE65" s="322">
        <v>0</v>
      </c>
      <c r="AF65" s="321">
        <v>0</v>
      </c>
      <c r="AG65" s="321">
        <v>0</v>
      </c>
      <c r="AH65" s="12">
        <v>0</v>
      </c>
      <c r="AI65" s="322">
        <v>0</v>
      </c>
      <c r="AJ65" s="321">
        <v>0</v>
      </c>
      <c r="AK65" s="321">
        <v>0</v>
      </c>
      <c r="AL65" s="12">
        <v>0</v>
      </c>
      <c r="AM65" s="257">
        <v>0</v>
      </c>
      <c r="AN65" s="321">
        <v>0</v>
      </c>
      <c r="AO65" s="321">
        <v>0</v>
      </c>
      <c r="AP65" s="12">
        <v>0</v>
      </c>
      <c r="AQ65" s="322">
        <v>0</v>
      </c>
      <c r="AR65" s="321">
        <v>0</v>
      </c>
      <c r="AS65" s="321">
        <v>0</v>
      </c>
      <c r="AT65" s="12">
        <v>0</v>
      </c>
      <c r="AU65" s="322">
        <v>0</v>
      </c>
      <c r="AV65" s="321">
        <v>0</v>
      </c>
      <c r="AW65" s="321">
        <v>0</v>
      </c>
      <c r="AX65" s="12">
        <v>0</v>
      </c>
      <c r="AY65" s="322">
        <v>0</v>
      </c>
      <c r="AZ65" s="321">
        <v>0</v>
      </c>
      <c r="BA65" s="321">
        <v>0</v>
      </c>
      <c r="BB65" s="12">
        <v>0</v>
      </c>
      <c r="BC65" s="322">
        <v>0</v>
      </c>
      <c r="BD65" s="321">
        <v>0</v>
      </c>
      <c r="BE65" s="321">
        <v>0</v>
      </c>
      <c r="BF65" s="12">
        <v>0</v>
      </c>
      <c r="BG65" s="322">
        <v>0</v>
      </c>
      <c r="BH65" s="321">
        <v>0</v>
      </c>
      <c r="BI65" s="321">
        <v>0</v>
      </c>
      <c r="BJ65" s="6">
        <v>0</v>
      </c>
      <c r="BK65" s="322">
        <v>0</v>
      </c>
      <c r="BL65" s="321">
        <v>0</v>
      </c>
      <c r="BM65" s="321">
        <v>0</v>
      </c>
      <c r="BN65" s="12">
        <v>0</v>
      </c>
      <c r="BO65" s="257">
        <v>2.9665399999999997</v>
      </c>
      <c r="BP65" s="321">
        <v>2.4439400099999995</v>
      </c>
      <c r="BQ65" s="132">
        <v>2.2799281699999998</v>
      </c>
      <c r="BR65" s="85">
        <f t="shared" si="243"/>
        <v>0.93289039856587985</v>
      </c>
      <c r="BS65" s="322">
        <v>0</v>
      </c>
      <c r="BT65" s="321">
        <v>0</v>
      </c>
      <c r="BU65" s="321">
        <v>0</v>
      </c>
      <c r="BV65" s="12">
        <v>0</v>
      </c>
      <c r="BW65" s="322">
        <v>0</v>
      </c>
      <c r="BX65" s="321">
        <v>0</v>
      </c>
      <c r="BY65" s="321">
        <v>0</v>
      </c>
      <c r="BZ65" s="12">
        <v>0</v>
      </c>
      <c r="CA65" s="322">
        <v>0</v>
      </c>
      <c r="CB65" s="321">
        <v>0</v>
      </c>
      <c r="CC65" s="321">
        <v>0</v>
      </c>
      <c r="CD65" s="12">
        <v>0</v>
      </c>
      <c r="CE65" s="322">
        <v>0</v>
      </c>
      <c r="CF65" s="321">
        <v>9.0000000000000011E-2</v>
      </c>
      <c r="CG65" s="321">
        <v>1.3865509999999999E-2</v>
      </c>
      <c r="CH65" s="85">
        <f t="shared" si="244"/>
        <v>0.15406122222222218</v>
      </c>
      <c r="CI65" s="322">
        <v>0</v>
      </c>
      <c r="CJ65" s="321">
        <v>0</v>
      </c>
      <c r="CK65" s="321">
        <v>0</v>
      </c>
      <c r="CL65" s="12">
        <v>0</v>
      </c>
    </row>
    <row r="66" spans="2:90" x14ac:dyDescent="0.25">
      <c r="B66" s="8" t="s">
        <v>60</v>
      </c>
      <c r="C66" s="257">
        <v>411.99450000000002</v>
      </c>
      <c r="D66" s="321">
        <v>364.56800175000001</v>
      </c>
      <c r="E66" s="321">
        <v>352.62016923999983</v>
      </c>
      <c r="F66" s="85">
        <f t="shared" si="233"/>
        <v>0.96722742409468698</v>
      </c>
      <c r="G66" s="257">
        <v>0</v>
      </c>
      <c r="H66" s="321">
        <v>0</v>
      </c>
      <c r="I66" s="321">
        <v>0</v>
      </c>
      <c r="J66" s="12">
        <v>0</v>
      </c>
      <c r="K66" s="322">
        <v>0.42410000000000003</v>
      </c>
      <c r="L66" s="321">
        <v>0.43119042000000002</v>
      </c>
      <c r="M66" s="321">
        <v>0.37877509000000004</v>
      </c>
      <c r="N66" s="85">
        <f>M66/L66</f>
        <v>0.87844041154717678</v>
      </c>
      <c r="O66" s="321">
        <v>1.6687799999999999</v>
      </c>
      <c r="P66" s="321">
        <v>1.6687799999999999</v>
      </c>
      <c r="Q66" s="321">
        <v>1.4498099499999999</v>
      </c>
      <c r="R66" s="85">
        <f t="shared" si="234"/>
        <v>0.86878435144237109</v>
      </c>
      <c r="S66" s="322">
        <v>0.18618999999999999</v>
      </c>
      <c r="T66" s="321">
        <v>0.18618999999999999</v>
      </c>
      <c r="U66" s="321">
        <v>0.11194487</v>
      </c>
      <c r="V66" s="85">
        <f t="shared" ref="V66:V67" si="245">U66/T66</f>
        <v>0.60123996992319673</v>
      </c>
      <c r="W66" s="642">
        <v>0</v>
      </c>
      <c r="X66" s="132">
        <v>0</v>
      </c>
      <c r="Y66" s="132">
        <v>0</v>
      </c>
      <c r="Z66" s="643">
        <v>0</v>
      </c>
      <c r="AA66" s="257">
        <v>0</v>
      </c>
      <c r="AB66" s="321">
        <v>0</v>
      </c>
      <c r="AC66" s="321">
        <v>0</v>
      </c>
      <c r="AD66" s="12">
        <v>0</v>
      </c>
      <c r="AE66" s="322">
        <v>0</v>
      </c>
      <c r="AF66" s="321">
        <v>0</v>
      </c>
      <c r="AG66" s="321">
        <v>0</v>
      </c>
      <c r="AH66" s="12">
        <v>0</v>
      </c>
      <c r="AI66" s="322">
        <v>0</v>
      </c>
      <c r="AJ66" s="321">
        <v>0</v>
      </c>
      <c r="AK66" s="321">
        <v>0</v>
      </c>
      <c r="AL66" s="12">
        <v>0</v>
      </c>
      <c r="AM66" s="257">
        <v>54.274999999999999</v>
      </c>
      <c r="AN66" s="321">
        <v>0.6</v>
      </c>
      <c r="AO66" s="321">
        <v>0.6</v>
      </c>
      <c r="AP66" s="85">
        <f>AO66/AN66</f>
        <v>1</v>
      </c>
      <c r="AQ66" s="322">
        <v>0</v>
      </c>
      <c r="AR66" s="321">
        <v>0</v>
      </c>
      <c r="AS66" s="321">
        <v>0</v>
      </c>
      <c r="AT66" s="12">
        <v>0</v>
      </c>
      <c r="AU66" s="322">
        <v>0</v>
      </c>
      <c r="AV66" s="321">
        <v>0</v>
      </c>
      <c r="AW66" s="321">
        <v>0</v>
      </c>
      <c r="AX66" s="12">
        <v>0</v>
      </c>
      <c r="AY66" s="322">
        <v>0</v>
      </c>
      <c r="AZ66" s="321">
        <v>0</v>
      </c>
      <c r="BA66" s="321">
        <v>0</v>
      </c>
      <c r="BB66" s="12">
        <v>0</v>
      </c>
      <c r="BC66" s="322">
        <v>0</v>
      </c>
      <c r="BD66" s="321">
        <v>0</v>
      </c>
      <c r="BE66" s="321">
        <v>0</v>
      </c>
      <c r="BF66" s="12">
        <v>0</v>
      </c>
      <c r="BG66" s="322">
        <v>0</v>
      </c>
      <c r="BH66" s="321">
        <v>0</v>
      </c>
      <c r="BI66" s="321">
        <v>0</v>
      </c>
      <c r="BJ66" s="6">
        <v>0</v>
      </c>
      <c r="BK66" s="322">
        <v>0</v>
      </c>
      <c r="BL66" s="321">
        <v>0</v>
      </c>
      <c r="BM66" s="321">
        <v>0</v>
      </c>
      <c r="BN66" s="12">
        <v>0</v>
      </c>
      <c r="BO66" s="257">
        <v>348.08758999999998</v>
      </c>
      <c r="BP66" s="321">
        <v>349.70650132999998</v>
      </c>
      <c r="BQ66" s="321">
        <v>339.10429933</v>
      </c>
      <c r="BR66" s="85">
        <f t="shared" si="243"/>
        <v>0.96968257107123312</v>
      </c>
      <c r="BS66" s="322">
        <v>0</v>
      </c>
      <c r="BT66" s="321">
        <v>0</v>
      </c>
      <c r="BU66" s="321">
        <v>0</v>
      </c>
      <c r="BV66" s="12">
        <v>0</v>
      </c>
      <c r="BW66" s="322">
        <v>0</v>
      </c>
      <c r="BX66" s="321">
        <v>0</v>
      </c>
      <c r="BY66" s="321">
        <v>0</v>
      </c>
      <c r="BZ66" s="12">
        <v>0</v>
      </c>
      <c r="CA66" s="322">
        <v>0</v>
      </c>
      <c r="CB66" s="321">
        <v>0</v>
      </c>
      <c r="CC66" s="321">
        <v>3.0954889999999999E-2</v>
      </c>
      <c r="CD66" s="12">
        <v>0</v>
      </c>
      <c r="CE66" s="322">
        <v>7.3528400000000005</v>
      </c>
      <c r="CF66" s="321">
        <v>11.975340000000001</v>
      </c>
      <c r="CG66" s="321">
        <v>10.975340000000001</v>
      </c>
      <c r="CH66" s="85">
        <f t="shared" si="244"/>
        <v>0.91649506402323444</v>
      </c>
      <c r="CI66" s="322">
        <v>0</v>
      </c>
      <c r="CJ66" s="321">
        <v>0</v>
      </c>
      <c r="CK66" s="321">
        <v>0</v>
      </c>
      <c r="CL66" s="12">
        <v>0</v>
      </c>
    </row>
    <row r="67" spans="2:90" x14ac:dyDescent="0.25">
      <c r="B67" s="8" t="s">
        <v>61</v>
      </c>
      <c r="C67" s="257">
        <v>1109.91976</v>
      </c>
      <c r="D67" s="321">
        <v>1562.2812901899999</v>
      </c>
      <c r="E67" s="321">
        <v>728.23822993000022</v>
      </c>
      <c r="F67" s="85">
        <f t="shared" si="233"/>
        <v>0.46613771444541469</v>
      </c>
      <c r="G67" s="257">
        <v>1.3596600000000001</v>
      </c>
      <c r="H67" s="321">
        <v>1.3596600000000001</v>
      </c>
      <c r="I67" s="321">
        <v>0.87198432999999997</v>
      </c>
      <c r="J67" s="85">
        <f>I67/H67</f>
        <v>0.64132527984937404</v>
      </c>
      <c r="K67" s="322">
        <v>2.9176299999999999</v>
      </c>
      <c r="L67" s="321">
        <v>2.7821119199999997</v>
      </c>
      <c r="M67" s="321">
        <v>2.45966007</v>
      </c>
      <c r="N67" s="85">
        <f>M67/L67</f>
        <v>0.88409817459823836</v>
      </c>
      <c r="O67" s="321">
        <v>89.392139999999998</v>
      </c>
      <c r="P67" s="321">
        <v>165.40672778000001</v>
      </c>
      <c r="Q67" s="321">
        <v>88.590561159999993</v>
      </c>
      <c r="R67" s="85">
        <f t="shared" si="234"/>
        <v>0.53559224796363958</v>
      </c>
      <c r="S67" s="322">
        <v>13.803759999999999</v>
      </c>
      <c r="T67" s="321">
        <v>25.017608620000001</v>
      </c>
      <c r="U67" s="321">
        <v>14.492783200000002</v>
      </c>
      <c r="V67" s="85">
        <f t="shared" si="245"/>
        <v>0.57930329873391395</v>
      </c>
      <c r="W67" s="642">
        <v>0</v>
      </c>
      <c r="X67" s="132">
        <v>0</v>
      </c>
      <c r="Y67" s="132">
        <v>0</v>
      </c>
      <c r="Z67" s="643">
        <v>0</v>
      </c>
      <c r="AA67" s="257">
        <v>34.849179999999997</v>
      </c>
      <c r="AB67" s="321">
        <v>35.607013689999995</v>
      </c>
      <c r="AC67" s="321">
        <v>29.551377639999998</v>
      </c>
      <c r="AD67" s="85">
        <f>AC67/AB67</f>
        <v>0.8299313696250612</v>
      </c>
      <c r="AE67" s="322">
        <v>0</v>
      </c>
      <c r="AF67" s="321">
        <v>0</v>
      </c>
      <c r="AG67" s="321">
        <v>0</v>
      </c>
      <c r="AH67" s="12">
        <v>0</v>
      </c>
      <c r="AI67" s="322">
        <v>0</v>
      </c>
      <c r="AJ67" s="321">
        <v>0</v>
      </c>
      <c r="AK67" s="321">
        <v>0</v>
      </c>
      <c r="AL67" s="12">
        <v>0</v>
      </c>
      <c r="AM67" s="257">
        <v>2</v>
      </c>
      <c r="AN67" s="321">
        <v>1.04283043</v>
      </c>
      <c r="AO67" s="321">
        <v>0.64024333</v>
      </c>
      <c r="AP67" s="85">
        <f>AO67/AN67</f>
        <v>0.61394768658601573</v>
      </c>
      <c r="AQ67" s="322">
        <v>0</v>
      </c>
      <c r="AR67" s="321">
        <v>0</v>
      </c>
      <c r="AS67" s="321">
        <v>0</v>
      </c>
      <c r="AT67" s="12">
        <v>0</v>
      </c>
      <c r="AU67" s="322">
        <v>0</v>
      </c>
      <c r="AV67" s="321">
        <v>0</v>
      </c>
      <c r="AW67" s="321">
        <v>0</v>
      </c>
      <c r="AX67" s="12">
        <v>0</v>
      </c>
      <c r="AY67" s="322">
        <v>0</v>
      </c>
      <c r="AZ67" s="321">
        <v>0</v>
      </c>
      <c r="BA67" s="321">
        <v>0</v>
      </c>
      <c r="BB67" s="12">
        <v>0</v>
      </c>
      <c r="BC67" s="322">
        <v>0</v>
      </c>
      <c r="BD67" s="321">
        <v>0</v>
      </c>
      <c r="BE67" s="321">
        <v>0</v>
      </c>
      <c r="BF67" s="12">
        <v>0</v>
      </c>
      <c r="BG67" s="322">
        <v>0</v>
      </c>
      <c r="BH67" s="321">
        <v>0</v>
      </c>
      <c r="BI67" s="321">
        <v>0</v>
      </c>
      <c r="BJ67" s="6">
        <v>0</v>
      </c>
      <c r="BK67" s="322">
        <v>0</v>
      </c>
      <c r="BL67" s="321">
        <v>0</v>
      </c>
      <c r="BM67" s="321">
        <v>0</v>
      </c>
      <c r="BN67" s="12">
        <v>0</v>
      </c>
      <c r="BO67" s="257">
        <v>555.83969000000013</v>
      </c>
      <c r="BP67" s="321">
        <v>879.37111611</v>
      </c>
      <c r="BQ67" s="321">
        <v>453.91403070000013</v>
      </c>
      <c r="BR67" s="85">
        <f t="shared" si="243"/>
        <v>0.51618028200419119</v>
      </c>
      <c r="BS67" s="322">
        <v>0</v>
      </c>
      <c r="BT67" s="321">
        <v>0</v>
      </c>
      <c r="BU67" s="321">
        <v>0</v>
      </c>
      <c r="BV67" s="12">
        <v>0</v>
      </c>
      <c r="BW67" s="322">
        <v>0</v>
      </c>
      <c r="BX67" s="321">
        <v>0</v>
      </c>
      <c r="BY67" s="321">
        <v>0</v>
      </c>
      <c r="BZ67" s="12">
        <v>0</v>
      </c>
      <c r="CA67" s="322">
        <v>7</v>
      </c>
      <c r="CB67" s="321">
        <v>8.9947315799999998</v>
      </c>
      <c r="CC67" s="321">
        <v>1.1968389499999998</v>
      </c>
      <c r="CD67" s="85">
        <f t="shared" ref="CD67:CD68" si="246">CC67/CB67</f>
        <v>0.13305999621614054</v>
      </c>
      <c r="CE67" s="322">
        <v>402.75769999999994</v>
      </c>
      <c r="CF67" s="321">
        <v>442.69949005999996</v>
      </c>
      <c r="CG67" s="321">
        <v>136.52075055</v>
      </c>
      <c r="CH67" s="85">
        <f t="shared" si="244"/>
        <v>0.30838244365607259</v>
      </c>
      <c r="CI67" s="322">
        <v>0</v>
      </c>
      <c r="CJ67" s="321">
        <v>0</v>
      </c>
      <c r="CK67" s="321">
        <v>0</v>
      </c>
      <c r="CL67" s="12">
        <v>0</v>
      </c>
    </row>
    <row r="68" spans="2:90" x14ac:dyDescent="0.25">
      <c r="B68" s="8" t="s">
        <v>62</v>
      </c>
      <c r="C68" s="257">
        <v>7719.44715</v>
      </c>
      <c r="D68" s="321">
        <v>7185.9283715300016</v>
      </c>
      <c r="E68" s="321">
        <v>5224.6379417899998</v>
      </c>
      <c r="F68" s="85">
        <f t="shared" si="233"/>
        <v>0.72706512946741064</v>
      </c>
      <c r="G68" s="257">
        <v>0</v>
      </c>
      <c r="H68" s="321">
        <v>0</v>
      </c>
      <c r="I68" s="321">
        <v>0</v>
      </c>
      <c r="J68" s="12">
        <v>0</v>
      </c>
      <c r="K68" s="322">
        <v>0</v>
      </c>
      <c r="L68" s="321">
        <v>0</v>
      </c>
      <c r="M68" s="321">
        <v>0</v>
      </c>
      <c r="N68" s="12">
        <v>0</v>
      </c>
      <c r="O68" s="257">
        <v>0</v>
      </c>
      <c r="P68" s="321">
        <v>0</v>
      </c>
      <c r="Q68" s="321">
        <v>0</v>
      </c>
      <c r="R68" s="12">
        <v>0</v>
      </c>
      <c r="S68" s="322">
        <v>0</v>
      </c>
      <c r="T68" s="321">
        <v>0</v>
      </c>
      <c r="U68" s="321">
        <v>0</v>
      </c>
      <c r="V68" s="12">
        <v>0</v>
      </c>
      <c r="W68" s="322">
        <v>0</v>
      </c>
      <c r="X68" s="321">
        <v>0</v>
      </c>
      <c r="Y68" s="321">
        <v>0</v>
      </c>
      <c r="Z68" s="12">
        <v>0</v>
      </c>
      <c r="AA68" s="257">
        <v>0</v>
      </c>
      <c r="AB68" s="321">
        <v>0</v>
      </c>
      <c r="AC68" s="321">
        <v>0</v>
      </c>
      <c r="AD68" s="12">
        <v>0</v>
      </c>
      <c r="AE68" s="322">
        <v>0</v>
      </c>
      <c r="AF68" s="321">
        <v>0</v>
      </c>
      <c r="AG68" s="321">
        <v>0</v>
      </c>
      <c r="AH68" s="12">
        <v>0</v>
      </c>
      <c r="AI68" s="322">
        <v>0</v>
      </c>
      <c r="AJ68" s="321">
        <v>0</v>
      </c>
      <c r="AK68" s="321">
        <v>0</v>
      </c>
      <c r="AL68" s="12">
        <v>0</v>
      </c>
      <c r="AM68" s="257">
        <v>1504.83</v>
      </c>
      <c r="AN68" s="321">
        <v>3318.4000106599997</v>
      </c>
      <c r="AO68" s="321">
        <v>1934.5185225600001</v>
      </c>
      <c r="AP68" s="85">
        <f>AO68/AN68</f>
        <v>0.58296724817549705</v>
      </c>
      <c r="AQ68" s="322">
        <v>0</v>
      </c>
      <c r="AR68" s="321">
        <v>20</v>
      </c>
      <c r="AS68" s="321">
        <v>0</v>
      </c>
      <c r="AT68" s="85">
        <f>AS68/AR68</f>
        <v>0</v>
      </c>
      <c r="AU68" s="322">
        <v>0</v>
      </c>
      <c r="AV68" s="321">
        <v>0</v>
      </c>
      <c r="AW68" s="321">
        <v>0</v>
      </c>
      <c r="AX68" s="12">
        <v>0</v>
      </c>
      <c r="AY68" s="322">
        <v>0</v>
      </c>
      <c r="AZ68" s="321">
        <v>0</v>
      </c>
      <c r="BA68" s="321">
        <v>0</v>
      </c>
      <c r="BB68" s="12">
        <v>0</v>
      </c>
      <c r="BC68" s="322">
        <v>0</v>
      </c>
      <c r="BD68" s="321">
        <v>0</v>
      </c>
      <c r="BE68" s="321">
        <v>0</v>
      </c>
      <c r="BF68" s="12">
        <v>0</v>
      </c>
      <c r="BG68" s="322">
        <v>0</v>
      </c>
      <c r="BH68" s="321">
        <v>0</v>
      </c>
      <c r="BI68" s="321">
        <v>0</v>
      </c>
      <c r="BJ68" s="6">
        <v>0</v>
      </c>
      <c r="BK68" s="322">
        <v>0</v>
      </c>
      <c r="BL68" s="321">
        <v>0</v>
      </c>
      <c r="BM68" s="321">
        <v>0</v>
      </c>
      <c r="BN68" s="12">
        <v>0</v>
      </c>
      <c r="BO68" s="257">
        <v>3028.5171499999997</v>
      </c>
      <c r="BP68" s="321">
        <v>2180.7053493400003</v>
      </c>
      <c r="BQ68" s="321">
        <v>2040.0186088500002</v>
      </c>
      <c r="BR68" s="85">
        <f t="shared" si="243"/>
        <v>0.93548567185723663</v>
      </c>
      <c r="BS68" s="322">
        <v>0</v>
      </c>
      <c r="BT68" s="321">
        <v>0</v>
      </c>
      <c r="BU68" s="321">
        <v>0</v>
      </c>
      <c r="BV68" s="12">
        <v>0</v>
      </c>
      <c r="BW68" s="322">
        <v>0</v>
      </c>
      <c r="BX68" s="321">
        <v>0</v>
      </c>
      <c r="BY68" s="321">
        <v>0</v>
      </c>
      <c r="BZ68" s="12">
        <v>0</v>
      </c>
      <c r="CA68" s="322">
        <v>90</v>
      </c>
      <c r="CB68" s="321">
        <v>165.13719683000002</v>
      </c>
      <c r="CC68" s="321">
        <v>97.041430000000005</v>
      </c>
      <c r="CD68" s="85">
        <f t="shared" si="246"/>
        <v>0.5876412574684734</v>
      </c>
      <c r="CE68" s="322">
        <v>3096.1</v>
      </c>
      <c r="CF68" s="321">
        <v>1501.6858147</v>
      </c>
      <c r="CG68" s="321">
        <v>1153.05938038</v>
      </c>
      <c r="CH68" s="85">
        <f t="shared" si="244"/>
        <v>0.76784329258004813</v>
      </c>
      <c r="CI68" s="322">
        <v>0</v>
      </c>
      <c r="CJ68" s="321">
        <v>0</v>
      </c>
      <c r="CK68" s="321">
        <v>0</v>
      </c>
      <c r="CL68" s="12">
        <v>0</v>
      </c>
    </row>
    <row r="69" spans="2:90" x14ac:dyDescent="0.25">
      <c r="B69" s="187" t="s">
        <v>63</v>
      </c>
      <c r="C69" s="326">
        <v>10479.198840000001</v>
      </c>
      <c r="D69" s="326">
        <v>10382.903568360001</v>
      </c>
      <c r="E69" s="326">
        <v>7484.0617393399989</v>
      </c>
      <c r="F69" s="178">
        <f t="shared" si="233"/>
        <v>0.72080624558108264</v>
      </c>
      <c r="G69" s="326">
        <f>SUM(G63:G68)</f>
        <v>1.7596600000000002</v>
      </c>
      <c r="H69" s="326">
        <f>SUM(H63:H68)</f>
        <v>1.7596600000000002</v>
      </c>
      <c r="I69" s="326">
        <f>SUM(I63:I68)</f>
        <v>1.1398914499999999</v>
      </c>
      <c r="J69" s="178">
        <f>I69/H69</f>
        <v>0.64779073798347397</v>
      </c>
      <c r="K69" s="176">
        <f>SUM(K63:K68)</f>
        <v>18.738329999999998</v>
      </c>
      <c r="L69" s="189">
        <f>SUM(L63:L68)</f>
        <v>22.832981739999997</v>
      </c>
      <c r="M69" s="330">
        <f>SUM(M63:M68)</f>
        <v>20.611523179999999</v>
      </c>
      <c r="N69" s="178">
        <f>M69/L69</f>
        <v>0.90270834596655714</v>
      </c>
      <c r="O69" s="326">
        <f>SUM(O63:O68)</f>
        <v>231.85147999999998</v>
      </c>
      <c r="P69" s="326">
        <f>SUM(P63:P68)</f>
        <v>315.75381385000003</v>
      </c>
      <c r="Q69" s="326">
        <f>SUM(Q63:Q68)</f>
        <v>212.90528090999999</v>
      </c>
      <c r="R69" s="178">
        <f>Q69/P69</f>
        <v>0.6742761973768</v>
      </c>
      <c r="S69" s="327">
        <f>SUM(S63:S68)</f>
        <v>21.328039999999998</v>
      </c>
      <c r="T69" s="326">
        <f>SUM(T63:T68)</f>
        <v>32.803305999999999</v>
      </c>
      <c r="U69" s="326">
        <f>SUM(U63:U68)</f>
        <v>21.186731660000003</v>
      </c>
      <c r="V69" s="178">
        <f>U69/T69</f>
        <v>0.64587184169790701</v>
      </c>
      <c r="W69" s="176">
        <f t="shared" ref="W69:AC69" si="247">SUM(W63:W68)</f>
        <v>0</v>
      </c>
      <c r="X69" s="330">
        <f t="shared" si="247"/>
        <v>0</v>
      </c>
      <c r="Y69" s="330">
        <f t="shared" si="247"/>
        <v>0</v>
      </c>
      <c r="Z69" s="348">
        <f t="shared" si="247"/>
        <v>0</v>
      </c>
      <c r="AA69" s="177">
        <f t="shared" si="247"/>
        <v>34.849179999999997</v>
      </c>
      <c r="AB69" s="330">
        <f t="shared" si="247"/>
        <v>35.607013689999995</v>
      </c>
      <c r="AC69" s="330">
        <f t="shared" si="247"/>
        <v>29.556384009999999</v>
      </c>
      <c r="AD69" s="180">
        <f>AC69/AB69</f>
        <v>0.83007197029558033</v>
      </c>
      <c r="AE69" s="176">
        <f>SUM(AE63:AE68)</f>
        <v>0</v>
      </c>
      <c r="AF69" s="330">
        <f>SUM(AF63:AF68)</f>
        <v>0</v>
      </c>
      <c r="AG69" s="330">
        <f>SUM(AG63:AG68)</f>
        <v>0</v>
      </c>
      <c r="AH69" s="331">
        <v>0</v>
      </c>
      <c r="AI69" s="347">
        <v>0</v>
      </c>
      <c r="AJ69" s="330">
        <f>SUM(AJ63:AJ68)</f>
        <v>0</v>
      </c>
      <c r="AK69" s="330">
        <f>SUM(AK63:AK68)</f>
        <v>0</v>
      </c>
      <c r="AL69" s="331">
        <v>0</v>
      </c>
      <c r="AM69" s="329">
        <f>SUM(AM63:AM68)</f>
        <v>1561.51</v>
      </c>
      <c r="AN69" s="189">
        <f>SUM(AN63:AN68)</f>
        <v>3320.7905130199997</v>
      </c>
      <c r="AO69" s="330">
        <f>SUM(AO63:AO68)</f>
        <v>1935.8258825100002</v>
      </c>
      <c r="AP69" s="178">
        <f>AO69/AN69</f>
        <v>0.58294128308308057</v>
      </c>
      <c r="AQ69" s="332">
        <f>SUM(AQ63:AQ68)</f>
        <v>0</v>
      </c>
      <c r="AR69" s="189">
        <f>SUM(AR63:AR68)</f>
        <v>20</v>
      </c>
      <c r="AS69" s="330">
        <f>SUM(AS63:AS68)</f>
        <v>0</v>
      </c>
      <c r="AT69" s="178">
        <f>AS69/AR69</f>
        <v>0</v>
      </c>
      <c r="AU69" s="176">
        <f>SUM(AU67:AU68)</f>
        <v>0</v>
      </c>
      <c r="AV69" s="189">
        <f>SUM(AV67:AV68)</f>
        <v>0</v>
      </c>
      <c r="AW69" s="330">
        <f>SUM(AW67:AW68)</f>
        <v>0</v>
      </c>
      <c r="AX69" s="177">
        <v>0</v>
      </c>
      <c r="AY69" s="176">
        <f>SUM(AY67:AY68)</f>
        <v>0</v>
      </c>
      <c r="AZ69" s="189">
        <f>SUM(AZ67:AZ68)</f>
        <v>0</v>
      </c>
      <c r="BA69" s="330">
        <f>SUM(BA67:BA68)</f>
        <v>0</v>
      </c>
      <c r="BB69" s="331">
        <v>0</v>
      </c>
      <c r="BC69" s="176">
        <f>SUM(BC67:BC68)</f>
        <v>0</v>
      </c>
      <c r="BD69" s="189">
        <f>SUM(BD67:BD68)</f>
        <v>0</v>
      </c>
      <c r="BE69" s="330">
        <f>SUM(BE67:BE68)</f>
        <v>0</v>
      </c>
      <c r="BF69" s="331">
        <v>0</v>
      </c>
      <c r="BG69" s="176">
        <f>SUM(BG67:BG68)</f>
        <v>0</v>
      </c>
      <c r="BH69" s="189">
        <f>SUM(BH67:BH68)</f>
        <v>0</v>
      </c>
      <c r="BI69" s="330">
        <f>SUM(BI67:BI68)</f>
        <v>0</v>
      </c>
      <c r="BJ69" s="177">
        <v>0</v>
      </c>
      <c r="BK69" s="327">
        <f>SUM(BK63:BK68)</f>
        <v>0</v>
      </c>
      <c r="BL69" s="326">
        <f>SUM(BL63:BL68)</f>
        <v>0</v>
      </c>
      <c r="BM69" s="326">
        <f>SUM(BM63:BM68)</f>
        <v>0</v>
      </c>
      <c r="BN69" s="177">
        <v>0</v>
      </c>
      <c r="BO69" s="332">
        <f>SUM(BO63:BO68)</f>
        <v>4935.55908</v>
      </c>
      <c r="BP69" s="330">
        <f>SUM(BP63:BP68)</f>
        <v>4421.2186952800002</v>
      </c>
      <c r="BQ69" s="330">
        <f>SUM(BQ63:BQ68)</f>
        <v>3806.4362638600005</v>
      </c>
      <c r="BR69" s="349">
        <f t="shared" si="243"/>
        <v>0.86094729218522292</v>
      </c>
      <c r="BS69" s="332">
        <f t="shared" ref="BS69:BU69" si="248">SUM(BS63:BS68)</f>
        <v>0</v>
      </c>
      <c r="BT69" s="189">
        <f t="shared" si="248"/>
        <v>0</v>
      </c>
      <c r="BU69" s="330">
        <f t="shared" si="248"/>
        <v>0</v>
      </c>
      <c r="BV69" s="177">
        <v>0</v>
      </c>
      <c r="BW69" s="332">
        <f t="shared" ref="BW69:CG69" si="249">SUM(BW63:BW68)</f>
        <v>0</v>
      </c>
      <c r="BX69" s="189">
        <f t="shared" si="249"/>
        <v>0</v>
      </c>
      <c r="BY69" s="330">
        <f t="shared" si="249"/>
        <v>0</v>
      </c>
      <c r="BZ69" s="348">
        <f t="shared" si="249"/>
        <v>0</v>
      </c>
      <c r="CA69" s="332">
        <f t="shared" si="249"/>
        <v>97</v>
      </c>
      <c r="CB69" s="189">
        <f t="shared" si="249"/>
        <v>174.13192841000003</v>
      </c>
      <c r="CC69" s="330">
        <f t="shared" si="249"/>
        <v>98.269223840000009</v>
      </c>
      <c r="CD69" s="348">
        <f t="shared" si="249"/>
        <v>0.72070125368461391</v>
      </c>
      <c r="CE69" s="332">
        <f t="shared" si="249"/>
        <v>3576.6030699999997</v>
      </c>
      <c r="CF69" s="189">
        <f t="shared" si="249"/>
        <v>2038.00565633</v>
      </c>
      <c r="CG69" s="330">
        <f t="shared" si="249"/>
        <v>1358.1305579099999</v>
      </c>
      <c r="CH69" s="349">
        <f t="shared" ref="CH69" si="250">CG69/CF69</f>
        <v>0.66640176080555846</v>
      </c>
      <c r="CI69" s="332">
        <f t="shared" ref="CI69:CL69" si="251">SUM(CI63:CI68)</f>
        <v>0</v>
      </c>
      <c r="CJ69" s="189">
        <f t="shared" si="251"/>
        <v>0</v>
      </c>
      <c r="CK69" s="330">
        <f t="shared" si="251"/>
        <v>0</v>
      </c>
      <c r="CL69" s="348">
        <f t="shared" si="251"/>
        <v>0</v>
      </c>
    </row>
    <row r="70" spans="2:90" x14ac:dyDescent="0.25">
      <c r="B70" s="8" t="s">
        <v>64</v>
      </c>
      <c r="C70" s="257">
        <v>7317.7523799999999</v>
      </c>
      <c r="D70" s="321">
        <v>9547.2391353999992</v>
      </c>
      <c r="E70" s="321">
        <v>6121.8221429200003</v>
      </c>
      <c r="F70" s="85">
        <f t="shared" si="233"/>
        <v>0.64121386885775489</v>
      </c>
      <c r="G70" s="257">
        <v>0</v>
      </c>
      <c r="H70" s="321">
        <v>0</v>
      </c>
      <c r="I70" s="321">
        <v>0</v>
      </c>
      <c r="J70" s="12">
        <v>0</v>
      </c>
      <c r="K70" s="322">
        <v>2.205E-2</v>
      </c>
      <c r="L70" s="321">
        <v>2.205E-2</v>
      </c>
      <c r="M70" s="321">
        <v>6.0099999999999997E-3</v>
      </c>
      <c r="N70" s="85">
        <f>M70/L70</f>
        <v>0.27256235827664399</v>
      </c>
      <c r="O70" s="321">
        <v>0.25</v>
      </c>
      <c r="P70" s="321">
        <v>0.25000000999999999</v>
      </c>
      <c r="Q70" s="321">
        <v>9.7658700000000001E-2</v>
      </c>
      <c r="R70" s="85">
        <f>Q70/P70</f>
        <v>0.39063478437460863</v>
      </c>
      <c r="S70" s="322">
        <v>3.5740000000000001E-2</v>
      </c>
      <c r="T70" s="321">
        <v>3.5740000000000001E-2</v>
      </c>
      <c r="U70" s="321">
        <v>2.7124800000000002E-3</v>
      </c>
      <c r="V70" s="85">
        <f>U70/T70</f>
        <v>7.5894795747062122E-2</v>
      </c>
      <c r="W70" s="322">
        <v>0</v>
      </c>
      <c r="X70" s="321">
        <v>0</v>
      </c>
      <c r="Y70" s="321">
        <v>0</v>
      </c>
      <c r="Z70" s="12">
        <v>0</v>
      </c>
      <c r="AA70" s="257">
        <v>0</v>
      </c>
      <c r="AB70" s="321">
        <v>0</v>
      </c>
      <c r="AC70" s="321">
        <v>0</v>
      </c>
      <c r="AD70" s="12">
        <v>0</v>
      </c>
      <c r="AE70" s="322">
        <v>0</v>
      </c>
      <c r="AF70" s="321">
        <v>0</v>
      </c>
      <c r="AG70" s="321">
        <v>0</v>
      </c>
      <c r="AH70" s="12">
        <v>0</v>
      </c>
      <c r="AI70" s="322">
        <v>0</v>
      </c>
      <c r="AJ70" s="321">
        <v>0</v>
      </c>
      <c r="AK70" s="321">
        <v>0</v>
      </c>
      <c r="AL70" s="12">
        <v>0</v>
      </c>
      <c r="AM70" s="257">
        <v>3313.1501399999997</v>
      </c>
      <c r="AN70" s="321">
        <v>4312.1297565100003</v>
      </c>
      <c r="AO70" s="321">
        <v>3214.20445311</v>
      </c>
      <c r="AP70" s="85">
        <f>AO70/AN70</f>
        <v>0.74538676584523733</v>
      </c>
      <c r="AQ70" s="322">
        <v>0</v>
      </c>
      <c r="AR70" s="321">
        <v>0</v>
      </c>
      <c r="AS70" s="321">
        <v>0</v>
      </c>
      <c r="AT70" s="12">
        <v>0</v>
      </c>
      <c r="AU70" s="322">
        <v>0</v>
      </c>
      <c r="AV70" s="321">
        <v>0</v>
      </c>
      <c r="AW70" s="321">
        <v>0</v>
      </c>
      <c r="AX70" s="12">
        <v>0</v>
      </c>
      <c r="AY70" s="322">
        <v>0</v>
      </c>
      <c r="AZ70" s="321">
        <v>0</v>
      </c>
      <c r="BA70" s="321">
        <v>0</v>
      </c>
      <c r="BB70" s="12">
        <v>0</v>
      </c>
      <c r="BC70" s="322">
        <v>0</v>
      </c>
      <c r="BD70" s="321">
        <v>0</v>
      </c>
      <c r="BE70" s="321">
        <v>0</v>
      </c>
      <c r="BF70" s="12">
        <v>0</v>
      </c>
      <c r="BG70" s="322">
        <v>0</v>
      </c>
      <c r="BH70" s="321">
        <v>0</v>
      </c>
      <c r="BI70" s="321">
        <v>0</v>
      </c>
      <c r="BJ70" s="6">
        <v>0</v>
      </c>
      <c r="BK70" s="322">
        <v>0</v>
      </c>
      <c r="BL70" s="321">
        <v>0</v>
      </c>
      <c r="BM70" s="321">
        <v>0</v>
      </c>
      <c r="BN70" s="12">
        <v>0</v>
      </c>
      <c r="BO70" s="257">
        <v>3026.4568299999996</v>
      </c>
      <c r="BP70" s="321">
        <v>2426.9121340299998</v>
      </c>
      <c r="BQ70" s="321">
        <v>544.59083997000005</v>
      </c>
      <c r="BR70" s="85">
        <f t="shared" si="243"/>
        <v>0.22439660354150595</v>
      </c>
      <c r="BS70" s="322">
        <v>0</v>
      </c>
      <c r="BT70" s="321">
        <v>0</v>
      </c>
      <c r="BU70" s="321">
        <v>0</v>
      </c>
      <c r="BV70" s="12">
        <v>0</v>
      </c>
      <c r="BW70" s="322">
        <v>0</v>
      </c>
      <c r="BX70" s="321">
        <v>0</v>
      </c>
      <c r="BY70" s="321">
        <v>0</v>
      </c>
      <c r="BZ70" s="12">
        <v>0</v>
      </c>
      <c r="CA70" s="322">
        <v>0</v>
      </c>
      <c r="CB70" s="321">
        <v>0</v>
      </c>
      <c r="CC70" s="321">
        <v>0</v>
      </c>
      <c r="CD70" s="12">
        <v>0</v>
      </c>
      <c r="CE70" s="322">
        <v>977.8376199999999</v>
      </c>
      <c r="CF70" s="321">
        <v>2807.8894548600006</v>
      </c>
      <c r="CG70" s="321">
        <v>2362.9204686500002</v>
      </c>
      <c r="CH70" s="85">
        <f>CG70/CF70</f>
        <v>0.84152902264730145</v>
      </c>
      <c r="CI70" s="322">
        <v>0</v>
      </c>
      <c r="CJ70" s="321">
        <v>0</v>
      </c>
      <c r="CK70" s="321">
        <v>0</v>
      </c>
      <c r="CL70" s="12">
        <v>0</v>
      </c>
    </row>
    <row r="71" spans="2:90" x14ac:dyDescent="0.25">
      <c r="B71" s="8" t="s">
        <v>65</v>
      </c>
      <c r="C71" s="257">
        <v>0</v>
      </c>
      <c r="D71" s="321">
        <v>0</v>
      </c>
      <c r="E71" s="321">
        <v>0</v>
      </c>
      <c r="F71" s="12">
        <v>0</v>
      </c>
      <c r="G71" s="257">
        <v>0</v>
      </c>
      <c r="H71" s="321">
        <v>0</v>
      </c>
      <c r="I71" s="321">
        <v>0</v>
      </c>
      <c r="J71" s="12">
        <v>0</v>
      </c>
      <c r="K71" s="322">
        <v>0</v>
      </c>
      <c r="L71" s="321">
        <v>0</v>
      </c>
      <c r="M71" s="321">
        <v>0</v>
      </c>
      <c r="N71" s="12">
        <v>0</v>
      </c>
      <c r="O71" s="257">
        <v>0</v>
      </c>
      <c r="P71" s="321">
        <v>0</v>
      </c>
      <c r="Q71" s="321">
        <v>0</v>
      </c>
      <c r="R71" s="12">
        <v>0</v>
      </c>
      <c r="S71" s="322">
        <v>0</v>
      </c>
      <c r="T71" s="321">
        <v>0</v>
      </c>
      <c r="U71" s="321">
        <v>0</v>
      </c>
      <c r="V71" s="12">
        <v>0</v>
      </c>
      <c r="W71" s="322">
        <v>0</v>
      </c>
      <c r="X71" s="321">
        <v>0</v>
      </c>
      <c r="Y71" s="321">
        <v>0</v>
      </c>
      <c r="Z71" s="12">
        <v>0</v>
      </c>
      <c r="AA71" s="257">
        <v>0</v>
      </c>
      <c r="AB71" s="321">
        <v>0</v>
      </c>
      <c r="AC71" s="321">
        <v>0</v>
      </c>
      <c r="AD71" s="12">
        <v>0</v>
      </c>
      <c r="AE71" s="322">
        <v>0</v>
      </c>
      <c r="AF71" s="321">
        <v>0</v>
      </c>
      <c r="AG71" s="321">
        <v>0</v>
      </c>
      <c r="AH71" s="12">
        <v>0</v>
      </c>
      <c r="AI71" s="322">
        <v>0</v>
      </c>
      <c r="AJ71" s="321">
        <v>0</v>
      </c>
      <c r="AK71" s="321">
        <v>0</v>
      </c>
      <c r="AL71" s="12">
        <v>0</v>
      </c>
      <c r="AM71" s="257">
        <v>0</v>
      </c>
      <c r="AN71" s="321">
        <v>0</v>
      </c>
      <c r="AO71" s="321">
        <v>0</v>
      </c>
      <c r="AP71" s="12">
        <v>0</v>
      </c>
      <c r="AQ71" s="322">
        <v>0</v>
      </c>
      <c r="AR71" s="321">
        <v>0</v>
      </c>
      <c r="AS71" s="321">
        <v>0</v>
      </c>
      <c r="AT71" s="12">
        <v>0</v>
      </c>
      <c r="AU71" s="322">
        <v>0</v>
      </c>
      <c r="AV71" s="321">
        <v>0</v>
      </c>
      <c r="AW71" s="321">
        <v>0</v>
      </c>
      <c r="AX71" s="12">
        <v>0</v>
      </c>
      <c r="AY71" s="322">
        <v>0</v>
      </c>
      <c r="AZ71" s="321">
        <v>0</v>
      </c>
      <c r="BA71" s="321">
        <v>0</v>
      </c>
      <c r="BB71" s="12">
        <v>0</v>
      </c>
      <c r="BC71" s="322">
        <v>0</v>
      </c>
      <c r="BD71" s="321">
        <v>0</v>
      </c>
      <c r="BE71" s="321">
        <v>0</v>
      </c>
      <c r="BF71" s="12">
        <v>0</v>
      </c>
      <c r="BG71" s="322">
        <v>0</v>
      </c>
      <c r="BH71" s="321">
        <v>0</v>
      </c>
      <c r="BI71" s="321">
        <v>0</v>
      </c>
      <c r="BJ71" s="6">
        <v>0</v>
      </c>
      <c r="BK71" s="322">
        <v>0</v>
      </c>
      <c r="BL71" s="321">
        <v>0</v>
      </c>
      <c r="BM71" s="321">
        <v>0</v>
      </c>
      <c r="BN71" s="12">
        <v>0</v>
      </c>
      <c r="BO71" s="257">
        <v>0</v>
      </c>
      <c r="BP71" s="321">
        <v>0</v>
      </c>
      <c r="BQ71" s="321">
        <v>0</v>
      </c>
      <c r="BR71" s="12">
        <v>0</v>
      </c>
      <c r="BS71" s="322">
        <v>0</v>
      </c>
      <c r="BT71" s="321">
        <v>0</v>
      </c>
      <c r="BU71" s="321">
        <v>0</v>
      </c>
      <c r="BV71" s="12">
        <v>0</v>
      </c>
      <c r="BW71" s="322">
        <v>0</v>
      </c>
      <c r="BX71" s="321">
        <v>0</v>
      </c>
      <c r="BY71" s="321">
        <v>0</v>
      </c>
      <c r="BZ71" s="12">
        <v>0</v>
      </c>
      <c r="CA71" s="322">
        <v>0</v>
      </c>
      <c r="CB71" s="321">
        <v>0</v>
      </c>
      <c r="CC71" s="321">
        <v>0</v>
      </c>
      <c r="CD71" s="12">
        <v>0</v>
      </c>
      <c r="CE71" s="322">
        <v>0</v>
      </c>
      <c r="CF71" s="321">
        <v>0</v>
      </c>
      <c r="CG71" s="321">
        <v>0</v>
      </c>
      <c r="CH71" s="12">
        <v>0</v>
      </c>
      <c r="CI71" s="322">
        <v>0</v>
      </c>
      <c r="CJ71" s="321">
        <v>0</v>
      </c>
      <c r="CK71" s="321">
        <v>0</v>
      </c>
      <c r="CL71" s="12">
        <v>0</v>
      </c>
    </row>
    <row r="72" spans="2:90" x14ac:dyDescent="0.25">
      <c r="B72" s="328" t="s">
        <v>66</v>
      </c>
      <c r="C72" s="329">
        <v>7317.7523799999999</v>
      </c>
      <c r="D72" s="330">
        <v>9547.2391353999992</v>
      </c>
      <c r="E72" s="330">
        <v>6121.8221429200003</v>
      </c>
      <c r="F72" s="178">
        <f t="shared" ref="F72:F73" si="252">E72/D72</f>
        <v>0.64121386885775489</v>
      </c>
      <c r="G72" s="329">
        <v>0</v>
      </c>
      <c r="H72" s="330">
        <v>0</v>
      </c>
      <c r="I72" s="330">
        <v>0</v>
      </c>
      <c r="J72" s="331">
        <v>0</v>
      </c>
      <c r="K72" s="176">
        <f>SUM(K70:K71)</f>
        <v>2.205E-2</v>
      </c>
      <c r="L72" s="338">
        <f>SUM(L70:L71)</f>
        <v>2.205E-2</v>
      </c>
      <c r="M72" s="334">
        <f>SUM(M70:M71)</f>
        <v>6.0099999999999997E-3</v>
      </c>
      <c r="N72" s="350">
        <f>M72/L72</f>
        <v>0.27256235827664399</v>
      </c>
      <c r="O72" s="333">
        <f>SUM(O70:O71)</f>
        <v>0.25</v>
      </c>
      <c r="P72" s="334">
        <f>SUM(P70:P71)</f>
        <v>0.25000000999999999</v>
      </c>
      <c r="Q72" s="334">
        <f>SUM(Q70:Q71)</f>
        <v>9.7658700000000001E-2</v>
      </c>
      <c r="R72" s="178">
        <f>Q72/P72</f>
        <v>0.39063478437460863</v>
      </c>
      <c r="S72" s="332">
        <f>SUM(S70:S71)</f>
        <v>3.5740000000000001E-2</v>
      </c>
      <c r="T72" s="329">
        <f>SUM(T70:T71)</f>
        <v>3.5740000000000001E-2</v>
      </c>
      <c r="U72" s="329">
        <f>SUM(U70:U71)</f>
        <v>2.7124800000000002E-3</v>
      </c>
      <c r="V72" s="178">
        <f>U72/T72</f>
        <v>7.5894795747062122E-2</v>
      </c>
      <c r="W72" s="332">
        <v>0</v>
      </c>
      <c r="X72" s="330">
        <v>0</v>
      </c>
      <c r="Y72" s="330">
        <v>0</v>
      </c>
      <c r="Z72" s="331">
        <v>0</v>
      </c>
      <c r="AA72" s="329">
        <v>0</v>
      </c>
      <c r="AB72" s="330">
        <v>0</v>
      </c>
      <c r="AC72" s="330">
        <v>0</v>
      </c>
      <c r="AD72" s="331">
        <v>0</v>
      </c>
      <c r="AE72" s="332">
        <v>0</v>
      </c>
      <c r="AF72" s="330">
        <v>0</v>
      </c>
      <c r="AG72" s="330">
        <v>0</v>
      </c>
      <c r="AH72" s="331">
        <v>0</v>
      </c>
      <c r="AI72" s="332">
        <v>0</v>
      </c>
      <c r="AJ72" s="330">
        <v>0</v>
      </c>
      <c r="AK72" s="330">
        <v>0</v>
      </c>
      <c r="AL72" s="331">
        <v>0</v>
      </c>
      <c r="AM72" s="177">
        <f>SUM(AM70:AM71)</f>
        <v>3313.1501399999997</v>
      </c>
      <c r="AN72" s="338">
        <f>SUM(AN70:AN71)</f>
        <v>4312.1297565100003</v>
      </c>
      <c r="AO72" s="334">
        <f>SUM(AO70:AO71)</f>
        <v>3214.20445311</v>
      </c>
      <c r="AP72" s="178">
        <f>AO72/AN72</f>
        <v>0.74538676584523733</v>
      </c>
      <c r="AQ72" s="176">
        <f>SUM(AQ70:AQ71)</f>
        <v>0</v>
      </c>
      <c r="AR72" s="338">
        <f>SUM(AR70:AR71)</f>
        <v>0</v>
      </c>
      <c r="AS72" s="334">
        <f>SUM(AS70:AS71)</f>
        <v>0</v>
      </c>
      <c r="AT72" s="348">
        <f>SUM(AT66:AT71)</f>
        <v>0</v>
      </c>
      <c r="AU72" s="176">
        <f>SUM(AU70:AU71)</f>
        <v>0</v>
      </c>
      <c r="AV72" s="338">
        <f>SUM(AV70:AV71)</f>
        <v>0</v>
      </c>
      <c r="AW72" s="334">
        <f>SUM(AW70:AW71)</f>
        <v>0</v>
      </c>
      <c r="AX72" s="341">
        <v>0</v>
      </c>
      <c r="AY72" s="176">
        <f>SUM(AY70:AY71)</f>
        <v>0</v>
      </c>
      <c r="AZ72" s="338">
        <f>SUM(AZ70:AZ71)</f>
        <v>0</v>
      </c>
      <c r="BA72" s="334">
        <f>SUM(BA70:BA71)</f>
        <v>0</v>
      </c>
      <c r="BB72" s="341">
        <v>0</v>
      </c>
      <c r="BC72" s="176">
        <f>SUM(BC70:BC71)</f>
        <v>0</v>
      </c>
      <c r="BD72" s="338">
        <f>SUM(BD70:BD71)</f>
        <v>0</v>
      </c>
      <c r="BE72" s="334">
        <f>SUM(BE70:BE71)</f>
        <v>0</v>
      </c>
      <c r="BF72" s="341">
        <v>0</v>
      </c>
      <c r="BG72" s="176">
        <f>SUM(BG70:BG71)</f>
        <v>0</v>
      </c>
      <c r="BH72" s="338">
        <f>SUM(BH70:BH71)</f>
        <v>0</v>
      </c>
      <c r="BI72" s="334">
        <f>SUM(BI70:BI71)</f>
        <v>0</v>
      </c>
      <c r="BJ72" s="338">
        <v>0</v>
      </c>
      <c r="BK72" s="340">
        <f t="shared" ref="BK72:BQ72" si="253">SUM(BK70:BK71)</f>
        <v>0</v>
      </c>
      <c r="BL72" s="334">
        <f t="shared" si="253"/>
        <v>0</v>
      </c>
      <c r="BM72" s="334">
        <f t="shared" si="253"/>
        <v>0</v>
      </c>
      <c r="BN72" s="335">
        <v>0</v>
      </c>
      <c r="BO72" s="177">
        <f t="shared" si="253"/>
        <v>3026.4568299999996</v>
      </c>
      <c r="BP72" s="338">
        <f t="shared" si="253"/>
        <v>2426.9121340299998</v>
      </c>
      <c r="BQ72" s="334">
        <f t="shared" si="253"/>
        <v>544.59083997000005</v>
      </c>
      <c r="BR72" s="350">
        <f t="shared" ref="BR72" si="254">BQ72/BP72</f>
        <v>0.22439660354150595</v>
      </c>
      <c r="BS72" s="176">
        <f>SUM(BS70:BS71)</f>
        <v>0</v>
      </c>
      <c r="BT72" s="338">
        <f>SUM(BT70:BT71)</f>
        <v>0</v>
      </c>
      <c r="BU72" s="334">
        <f>SUM(BU70:BU71)</f>
        <v>0</v>
      </c>
      <c r="BV72" s="341">
        <v>0</v>
      </c>
      <c r="BW72" s="176">
        <f>SUM(BW70:BW71)</f>
        <v>0</v>
      </c>
      <c r="BX72" s="338">
        <f>SUM(BX70:BX71)</f>
        <v>0</v>
      </c>
      <c r="BY72" s="334">
        <f>SUM(BY70:BY71)</f>
        <v>0</v>
      </c>
      <c r="BZ72" s="341">
        <v>0</v>
      </c>
      <c r="CA72" s="176">
        <f>SUM(CA70:CA71)</f>
        <v>0</v>
      </c>
      <c r="CB72" s="338">
        <f>SUM(CB70:CB71)</f>
        <v>0</v>
      </c>
      <c r="CC72" s="334">
        <f>SUM(CC70:CC71)</f>
        <v>0</v>
      </c>
      <c r="CD72" s="341">
        <v>0</v>
      </c>
      <c r="CE72" s="176">
        <f>SUM(CE70:CE71)</f>
        <v>977.8376199999999</v>
      </c>
      <c r="CF72" s="338">
        <f>SUM(CF70:CF71)</f>
        <v>2807.8894548600006</v>
      </c>
      <c r="CG72" s="334">
        <f>SUM(CG70:CG71)</f>
        <v>2362.9204686500002</v>
      </c>
      <c r="CH72" s="341">
        <v>0</v>
      </c>
      <c r="CI72" s="176">
        <f>SUM(CI70:CI71)</f>
        <v>0</v>
      </c>
      <c r="CJ72" s="338">
        <f>SUM(CJ70:CJ71)</f>
        <v>0</v>
      </c>
      <c r="CK72" s="334">
        <f>SUM(CK70:CK71)</f>
        <v>0</v>
      </c>
      <c r="CL72" s="341">
        <v>0</v>
      </c>
    </row>
    <row r="73" spans="2:90" x14ac:dyDescent="0.25">
      <c r="B73" s="342" t="s">
        <v>538</v>
      </c>
      <c r="C73" s="206">
        <v>1873.5627482600003</v>
      </c>
      <c r="D73" s="206">
        <v>1065.3589394200001</v>
      </c>
      <c r="E73" s="206">
        <v>765.32761876999996</v>
      </c>
      <c r="F73" s="318">
        <f t="shared" si="252"/>
        <v>0.71837536669721624</v>
      </c>
      <c r="G73" s="206">
        <f>G80+G83</f>
        <v>7.1932999999999998</v>
      </c>
      <c r="H73" s="206">
        <f>H80+H83</f>
        <v>7.7933000000000003</v>
      </c>
      <c r="I73" s="206">
        <f>I80+I83</f>
        <v>15.540708070000001</v>
      </c>
      <c r="J73" s="318">
        <f t="shared" ref="J73" si="255">I73/H73</f>
        <v>1.994111361040894</v>
      </c>
      <c r="K73" s="208">
        <f t="shared" ref="K73:Q73" si="256">K80+K83</f>
        <v>0</v>
      </c>
      <c r="L73" s="206">
        <f t="shared" si="256"/>
        <v>0</v>
      </c>
      <c r="M73" s="206">
        <f t="shared" si="256"/>
        <v>0</v>
      </c>
      <c r="N73" s="345">
        <f t="shared" si="256"/>
        <v>0</v>
      </c>
      <c r="O73" s="206">
        <f t="shared" si="256"/>
        <v>292.35544274</v>
      </c>
      <c r="P73" s="206">
        <f t="shared" si="256"/>
        <v>292.23944274000002</v>
      </c>
      <c r="Q73" s="206">
        <f t="shared" si="256"/>
        <v>292.23944274000002</v>
      </c>
      <c r="R73" s="318">
        <f>Q73/P73</f>
        <v>1</v>
      </c>
      <c r="S73" s="208">
        <f t="shared" ref="S73:Y73" si="257">S80+S83</f>
        <v>0</v>
      </c>
      <c r="T73" s="206">
        <f t="shared" si="257"/>
        <v>0</v>
      </c>
      <c r="U73" s="206">
        <f t="shared" si="257"/>
        <v>0</v>
      </c>
      <c r="V73" s="345">
        <f t="shared" si="257"/>
        <v>0</v>
      </c>
      <c r="W73" s="208">
        <f t="shared" si="257"/>
        <v>5.0000000000000001E-3</v>
      </c>
      <c r="X73" s="206">
        <f t="shared" si="257"/>
        <v>5.0000000000000001E-3</v>
      </c>
      <c r="Y73" s="206">
        <f t="shared" si="257"/>
        <v>3.7499999999999999E-3</v>
      </c>
      <c r="Z73" s="318">
        <f>Y73/X73</f>
        <v>0.75</v>
      </c>
      <c r="AA73" s="343">
        <f>AA80+AA83</f>
        <v>2.0789200000000001</v>
      </c>
      <c r="AB73" s="206">
        <f>AB80+AB83</f>
        <v>2.6171800900000002</v>
      </c>
      <c r="AC73" s="206">
        <f>AC80+AC83</f>
        <v>2.0905082699999999</v>
      </c>
      <c r="AD73" s="318">
        <f>AC73/AB73</f>
        <v>0.79876363036217346</v>
      </c>
      <c r="AE73" s="208">
        <f>AE80+AE83</f>
        <v>45.72824</v>
      </c>
      <c r="AF73" s="206">
        <f>AF80+AF83</f>
        <v>72.510170689999995</v>
      </c>
      <c r="AG73" s="206">
        <f>AG80+AG83</f>
        <v>56.020168260000005</v>
      </c>
      <c r="AH73" s="318">
        <f>AG73/AF73</f>
        <v>0.77258359381749253</v>
      </c>
      <c r="AI73" s="208">
        <f>AI80+AI83</f>
        <v>0.64724000000000004</v>
      </c>
      <c r="AJ73" s="206">
        <f>AJ80+AJ83</f>
        <v>1.9350229199999998</v>
      </c>
      <c r="AK73" s="206">
        <f>AK80+AK83</f>
        <v>0.17296300000000001</v>
      </c>
      <c r="AL73" s="318">
        <f>AK73/AJ73</f>
        <v>8.9385504539656838E-2</v>
      </c>
      <c r="AM73" s="343">
        <f>AM80+AM83</f>
        <v>1284.8532599999999</v>
      </c>
      <c r="AN73" s="206">
        <f>AN80+AN83</f>
        <v>197.39752543</v>
      </c>
      <c r="AO73" s="206">
        <f>AO80+AO83</f>
        <v>93.551155709999989</v>
      </c>
      <c r="AP73" s="318">
        <f>AO73/AN73</f>
        <v>0.47392263659948752</v>
      </c>
      <c r="AQ73" s="208">
        <f>AQ80+AQ83</f>
        <v>32.686874000000003</v>
      </c>
      <c r="AR73" s="206">
        <f>AR80+AR83</f>
        <v>46.151443279999995</v>
      </c>
      <c r="AS73" s="206">
        <f>AS80+AS83</f>
        <v>24.71214762</v>
      </c>
      <c r="AT73" s="318">
        <f>AS73/AR73</f>
        <v>0.53545774224376552</v>
      </c>
      <c r="AU73" s="208">
        <f>AU80+AU83</f>
        <v>110.86238152</v>
      </c>
      <c r="AV73" s="206">
        <f>AV80+AV83</f>
        <v>212.08005090999998</v>
      </c>
      <c r="AW73" s="206">
        <f>AW80+AW83</f>
        <v>113.76676696999999</v>
      </c>
      <c r="AX73" s="319">
        <v>0.99767225668412618</v>
      </c>
      <c r="AY73" s="208">
        <f>AY80+AY83</f>
        <v>15.465</v>
      </c>
      <c r="AZ73" s="206">
        <f>AZ80+AZ83</f>
        <v>30.465000000000003</v>
      </c>
      <c r="BA73" s="206">
        <f>BA80+BA83</f>
        <v>16.783952360000001</v>
      </c>
      <c r="BB73" s="319">
        <f>BA73/AZ73</f>
        <v>0.55092572985393073</v>
      </c>
      <c r="BC73" s="208">
        <f>BC80+BC83</f>
        <v>6.5000000000000002E-2</v>
      </c>
      <c r="BD73" s="206">
        <f>BD80+BD83</f>
        <v>2.5000000000000001E-2</v>
      </c>
      <c r="BE73" s="206">
        <f>BE80+BE83</f>
        <v>0</v>
      </c>
      <c r="BF73" s="319">
        <f>BE73/BD73</f>
        <v>0</v>
      </c>
      <c r="BG73" s="208">
        <f t="shared" ref="BG73:BI73" si="258">BG80+BG83</f>
        <v>1.05979</v>
      </c>
      <c r="BH73" s="206">
        <f t="shared" si="258"/>
        <v>1.5459972</v>
      </c>
      <c r="BI73" s="206">
        <f t="shared" si="258"/>
        <v>1.233222</v>
      </c>
      <c r="BJ73" s="361">
        <f>BI73/BH73</f>
        <v>0.79768708507363406</v>
      </c>
      <c r="BK73" s="223">
        <f>BK80+BK83</f>
        <v>2.0892599999999999</v>
      </c>
      <c r="BL73" s="224">
        <f>BL80+BL83</f>
        <v>2.2592599999999998</v>
      </c>
      <c r="BM73" s="224">
        <f>BM80+BM83</f>
        <v>0.38393664999999999</v>
      </c>
      <c r="BN73" s="319">
        <f>BM73/BL73</f>
        <v>0.16993911723307634</v>
      </c>
      <c r="BO73" s="343">
        <f t="shared" ref="BO73:BU73" si="259">BO80+BO83</f>
        <v>0.66504000000000008</v>
      </c>
      <c r="BP73" s="224">
        <f t="shared" si="259"/>
        <v>47.384833</v>
      </c>
      <c r="BQ73" s="224">
        <f t="shared" si="259"/>
        <v>45.016162999999999</v>
      </c>
      <c r="BR73" s="224">
        <f t="shared" si="259"/>
        <v>0.95001206398680349</v>
      </c>
      <c r="BS73" s="208">
        <f t="shared" si="259"/>
        <v>2.1</v>
      </c>
      <c r="BT73" s="206">
        <f t="shared" si="259"/>
        <v>63.816713159999999</v>
      </c>
      <c r="BU73" s="206">
        <f t="shared" si="259"/>
        <v>47.903032159999995</v>
      </c>
      <c r="BV73" s="319">
        <f>BU73/BT73</f>
        <v>0.75063458752409362</v>
      </c>
      <c r="BW73" s="208">
        <f>BW80+BW83</f>
        <v>0.70799999999999996</v>
      </c>
      <c r="BX73" s="206">
        <f>BX80+BX83</f>
        <v>0.93300000000000005</v>
      </c>
      <c r="BY73" s="206">
        <f>BY80+BY83</f>
        <v>0.92500000000000004</v>
      </c>
      <c r="BZ73" s="319">
        <f>BY73/BX73</f>
        <v>0.99142550911039651</v>
      </c>
      <c r="CA73" s="208">
        <f>CA80+CA83</f>
        <v>2</v>
      </c>
      <c r="CB73" s="206">
        <f>CB80+CB83</f>
        <v>1.9302093899999999</v>
      </c>
      <c r="CC73" s="206">
        <f>CC80+CC83</f>
        <v>0.46519767000000001</v>
      </c>
      <c r="CD73" s="319">
        <f>CC73/CB73</f>
        <v>0.24100891458205995</v>
      </c>
      <c r="CE73" s="208">
        <f>CE80+CE83</f>
        <v>15</v>
      </c>
      <c r="CF73" s="206">
        <f>CF80+CF83</f>
        <v>26.2</v>
      </c>
      <c r="CG73" s="206">
        <f>CG80+CG83</f>
        <v>54.984701960000002</v>
      </c>
      <c r="CH73" s="319">
        <f>CG73/CF73</f>
        <v>2.0986527465648854</v>
      </c>
      <c r="CI73" s="208">
        <f>CI80+CI83</f>
        <v>60</v>
      </c>
      <c r="CJ73" s="206">
        <f>CJ80+CJ83</f>
        <v>60</v>
      </c>
      <c r="CK73" s="206">
        <f>CK80+CK83</f>
        <v>0</v>
      </c>
      <c r="CL73" s="319">
        <f>CK73/CJ73</f>
        <v>0</v>
      </c>
    </row>
    <row r="74" spans="2:90" x14ac:dyDescent="0.25">
      <c r="B74" s="8" t="s">
        <v>57</v>
      </c>
      <c r="C74" s="257">
        <v>0</v>
      </c>
      <c r="D74" s="321">
        <v>0</v>
      </c>
      <c r="E74" s="321">
        <v>0</v>
      </c>
      <c r="F74" s="12">
        <v>0</v>
      </c>
      <c r="G74" s="257">
        <v>0</v>
      </c>
      <c r="H74" s="321">
        <v>0</v>
      </c>
      <c r="I74" s="321">
        <v>0</v>
      </c>
      <c r="J74" s="12">
        <v>0</v>
      </c>
      <c r="K74" s="322">
        <v>0</v>
      </c>
      <c r="L74" s="321">
        <v>0</v>
      </c>
      <c r="M74" s="321">
        <v>0</v>
      </c>
      <c r="N74" s="12">
        <v>0</v>
      </c>
      <c r="O74" s="321">
        <v>0</v>
      </c>
      <c r="P74" s="321">
        <v>0</v>
      </c>
      <c r="Q74" s="321">
        <v>0</v>
      </c>
      <c r="R74" s="12">
        <v>0</v>
      </c>
      <c r="S74" s="322">
        <v>0</v>
      </c>
      <c r="T74" s="321">
        <v>0</v>
      </c>
      <c r="U74" s="321">
        <v>0</v>
      </c>
      <c r="V74" s="12">
        <v>0</v>
      </c>
      <c r="W74" s="322">
        <v>0</v>
      </c>
      <c r="X74" s="321">
        <v>0</v>
      </c>
      <c r="Y74" s="321">
        <v>0</v>
      </c>
      <c r="Z74" s="12">
        <v>0</v>
      </c>
      <c r="AA74" s="257">
        <v>0</v>
      </c>
      <c r="AB74" s="321">
        <v>0</v>
      </c>
      <c r="AC74" s="321">
        <v>0</v>
      </c>
      <c r="AD74" s="12">
        <v>0</v>
      </c>
      <c r="AE74" s="322">
        <v>0</v>
      </c>
      <c r="AF74" s="321">
        <v>0</v>
      </c>
      <c r="AG74" s="321">
        <v>0</v>
      </c>
      <c r="AH74" s="12">
        <v>0</v>
      </c>
      <c r="AI74" s="322">
        <v>0</v>
      </c>
      <c r="AJ74" s="321">
        <v>0</v>
      </c>
      <c r="AK74" s="321">
        <v>0</v>
      </c>
      <c r="AL74" s="12">
        <v>0</v>
      </c>
      <c r="AM74" s="257">
        <v>0</v>
      </c>
      <c r="AN74" s="321">
        <v>0</v>
      </c>
      <c r="AO74" s="321">
        <v>0</v>
      </c>
      <c r="AP74" s="12">
        <v>0</v>
      </c>
      <c r="AQ74" s="322">
        <v>0</v>
      </c>
      <c r="AR74" s="321">
        <v>0</v>
      </c>
      <c r="AS74" s="321">
        <v>0</v>
      </c>
      <c r="AT74" s="12">
        <v>0</v>
      </c>
      <c r="AU74" s="322">
        <v>0</v>
      </c>
      <c r="AV74" s="321">
        <v>0</v>
      </c>
      <c r="AW74" s="321">
        <v>0</v>
      </c>
      <c r="AX74" s="12">
        <v>0</v>
      </c>
      <c r="AY74" s="322">
        <v>0</v>
      </c>
      <c r="AZ74" s="321">
        <v>0</v>
      </c>
      <c r="BA74" s="321">
        <v>0</v>
      </c>
      <c r="BB74" s="12">
        <v>0</v>
      </c>
      <c r="BC74" s="322">
        <v>0</v>
      </c>
      <c r="BD74" s="321">
        <v>0</v>
      </c>
      <c r="BE74" s="321">
        <v>0</v>
      </c>
      <c r="BF74" s="12">
        <v>0</v>
      </c>
      <c r="BG74" s="322">
        <v>0</v>
      </c>
      <c r="BH74" s="321">
        <v>0</v>
      </c>
      <c r="BI74" s="321">
        <v>0</v>
      </c>
      <c r="BJ74" s="6">
        <v>0</v>
      </c>
      <c r="BK74" s="322">
        <v>0</v>
      </c>
      <c r="BL74" s="321">
        <v>0</v>
      </c>
      <c r="BM74" s="321">
        <v>0</v>
      </c>
      <c r="BN74" s="12">
        <v>0</v>
      </c>
      <c r="BO74" s="257">
        <v>0</v>
      </c>
      <c r="BP74" s="321">
        <v>0</v>
      </c>
      <c r="BQ74" s="321">
        <v>0</v>
      </c>
      <c r="BR74" s="12">
        <v>0</v>
      </c>
      <c r="BS74" s="322">
        <v>0</v>
      </c>
      <c r="BT74" s="321">
        <v>0</v>
      </c>
      <c r="BU74" s="321">
        <v>0</v>
      </c>
      <c r="BV74" s="12">
        <v>0</v>
      </c>
      <c r="BW74" s="322">
        <v>0</v>
      </c>
      <c r="BX74" s="321">
        <v>0</v>
      </c>
      <c r="BY74" s="321">
        <v>0</v>
      </c>
      <c r="BZ74" s="12">
        <v>0</v>
      </c>
      <c r="CA74" s="322">
        <v>0</v>
      </c>
      <c r="CB74" s="321">
        <v>0</v>
      </c>
      <c r="CC74" s="321">
        <v>0</v>
      </c>
      <c r="CD74" s="12">
        <v>0</v>
      </c>
      <c r="CE74" s="322">
        <v>0</v>
      </c>
      <c r="CF74" s="321">
        <v>0</v>
      </c>
      <c r="CG74" s="321">
        <v>0</v>
      </c>
      <c r="CH74" s="12">
        <v>0</v>
      </c>
      <c r="CI74" s="322">
        <v>0</v>
      </c>
      <c r="CJ74" s="321">
        <v>0</v>
      </c>
      <c r="CK74" s="321">
        <v>0</v>
      </c>
      <c r="CL74" s="12">
        <v>0</v>
      </c>
    </row>
    <row r="75" spans="2:90" x14ac:dyDescent="0.25">
      <c r="B75" s="8" t="s">
        <v>58</v>
      </c>
      <c r="C75" s="257">
        <v>0.105</v>
      </c>
      <c r="D75" s="321">
        <v>0.105</v>
      </c>
      <c r="E75" s="321">
        <v>0.105</v>
      </c>
      <c r="F75" s="12">
        <v>0</v>
      </c>
      <c r="G75" s="257">
        <v>0.105</v>
      </c>
      <c r="H75" s="321">
        <v>0.105</v>
      </c>
      <c r="I75" s="321">
        <v>0.105</v>
      </c>
      <c r="J75" s="85">
        <f>I75/H75</f>
        <v>1</v>
      </c>
      <c r="K75" s="322">
        <v>0</v>
      </c>
      <c r="L75" s="321">
        <v>0</v>
      </c>
      <c r="M75" s="321">
        <v>0</v>
      </c>
      <c r="N75" s="12">
        <v>0</v>
      </c>
      <c r="O75" s="321">
        <v>0</v>
      </c>
      <c r="P75" s="321">
        <v>0</v>
      </c>
      <c r="Q75" s="321">
        <v>0</v>
      </c>
      <c r="R75" s="12">
        <v>0</v>
      </c>
      <c r="S75" s="322">
        <v>0</v>
      </c>
      <c r="T75" s="321">
        <v>0</v>
      </c>
      <c r="U75" s="321">
        <v>0</v>
      </c>
      <c r="V75" s="12">
        <v>0</v>
      </c>
      <c r="W75" s="322">
        <v>0</v>
      </c>
      <c r="X75" s="321">
        <v>0</v>
      </c>
      <c r="Y75" s="321">
        <v>0</v>
      </c>
      <c r="Z75" s="12">
        <v>0</v>
      </c>
      <c r="AA75" s="257">
        <v>0</v>
      </c>
      <c r="AB75" s="321">
        <v>0</v>
      </c>
      <c r="AC75" s="321">
        <v>0</v>
      </c>
      <c r="AD75" s="12">
        <v>0</v>
      </c>
      <c r="AE75" s="322">
        <v>0</v>
      </c>
      <c r="AF75" s="321">
        <v>0</v>
      </c>
      <c r="AG75" s="321">
        <v>0</v>
      </c>
      <c r="AH75" s="12">
        <v>0</v>
      </c>
      <c r="AI75" s="322">
        <v>0</v>
      </c>
      <c r="AJ75" s="321">
        <v>0</v>
      </c>
      <c r="AK75" s="321">
        <v>0</v>
      </c>
      <c r="AL75" s="12">
        <v>0</v>
      </c>
      <c r="AM75" s="257">
        <v>0</v>
      </c>
      <c r="AN75" s="321">
        <v>0</v>
      </c>
      <c r="AO75" s="321">
        <v>0</v>
      </c>
      <c r="AP75" s="12">
        <v>0</v>
      </c>
      <c r="AQ75" s="322">
        <v>0</v>
      </c>
      <c r="AR75" s="321">
        <v>0</v>
      </c>
      <c r="AS75" s="321">
        <v>0</v>
      </c>
      <c r="AT75" s="12">
        <v>0</v>
      </c>
      <c r="AU75" s="322">
        <v>0</v>
      </c>
      <c r="AV75" s="321">
        <v>0</v>
      </c>
      <c r="AW75" s="321">
        <v>0</v>
      </c>
      <c r="AX75" s="12">
        <v>0</v>
      </c>
      <c r="AY75" s="322">
        <v>0</v>
      </c>
      <c r="AZ75" s="321">
        <v>0</v>
      </c>
      <c r="BA75" s="321">
        <v>0</v>
      </c>
      <c r="BB75" s="12">
        <v>0</v>
      </c>
      <c r="BC75" s="322">
        <v>0</v>
      </c>
      <c r="BD75" s="321">
        <v>0</v>
      </c>
      <c r="BE75" s="321">
        <v>0</v>
      </c>
      <c r="BF75" s="12">
        <v>0</v>
      </c>
      <c r="BG75" s="322">
        <v>0</v>
      </c>
      <c r="BH75" s="321">
        <v>0</v>
      </c>
      <c r="BI75" s="321">
        <v>0</v>
      </c>
      <c r="BJ75" s="6">
        <v>0</v>
      </c>
      <c r="BK75" s="322">
        <v>0</v>
      </c>
      <c r="BL75" s="321">
        <v>0</v>
      </c>
      <c r="BM75" s="321">
        <v>0</v>
      </c>
      <c r="BN75" s="12">
        <v>0</v>
      </c>
      <c r="BO75" s="257">
        <v>0</v>
      </c>
      <c r="BP75" s="321">
        <v>0</v>
      </c>
      <c r="BQ75" s="321">
        <v>0</v>
      </c>
      <c r="BR75" s="12">
        <v>0</v>
      </c>
      <c r="BS75" s="322">
        <v>0</v>
      </c>
      <c r="BT75" s="321">
        <v>0</v>
      </c>
      <c r="BU75" s="321">
        <v>0</v>
      </c>
      <c r="BV75" s="12">
        <v>0</v>
      </c>
      <c r="BW75" s="322">
        <v>0</v>
      </c>
      <c r="BX75" s="321">
        <v>0</v>
      </c>
      <c r="BY75" s="321">
        <v>0</v>
      </c>
      <c r="BZ75" s="12">
        <v>0</v>
      </c>
      <c r="CA75" s="322">
        <v>0</v>
      </c>
      <c r="CB75" s="321">
        <v>0</v>
      </c>
      <c r="CC75" s="321">
        <v>0</v>
      </c>
      <c r="CD75" s="12">
        <v>0</v>
      </c>
      <c r="CE75" s="322">
        <v>0</v>
      </c>
      <c r="CF75" s="321">
        <v>0</v>
      </c>
      <c r="CG75" s="321">
        <v>0</v>
      </c>
      <c r="CH75" s="12">
        <v>0</v>
      </c>
      <c r="CI75" s="322">
        <v>0</v>
      </c>
      <c r="CJ75" s="321">
        <v>0</v>
      </c>
      <c r="CK75" s="321">
        <v>0</v>
      </c>
      <c r="CL75" s="12">
        <v>0</v>
      </c>
    </row>
    <row r="76" spans="2:90" x14ac:dyDescent="0.25">
      <c r="B76" s="8" t="s">
        <v>59</v>
      </c>
      <c r="C76" s="257">
        <v>0</v>
      </c>
      <c r="D76" s="321">
        <v>0</v>
      </c>
      <c r="E76" s="321">
        <v>0</v>
      </c>
      <c r="F76" s="12">
        <v>0</v>
      </c>
      <c r="G76" s="257">
        <v>0</v>
      </c>
      <c r="H76" s="321">
        <v>0</v>
      </c>
      <c r="I76" s="321">
        <v>0</v>
      </c>
      <c r="J76" s="12">
        <v>0</v>
      </c>
      <c r="K76" s="322">
        <v>0</v>
      </c>
      <c r="L76" s="321">
        <v>0</v>
      </c>
      <c r="M76" s="321">
        <v>0</v>
      </c>
      <c r="N76" s="12">
        <v>0</v>
      </c>
      <c r="O76" s="321">
        <v>0</v>
      </c>
      <c r="P76" s="321">
        <v>0</v>
      </c>
      <c r="Q76" s="321">
        <v>0</v>
      </c>
      <c r="R76" s="12">
        <v>0</v>
      </c>
      <c r="S76" s="322">
        <v>0</v>
      </c>
      <c r="T76" s="321">
        <v>0</v>
      </c>
      <c r="U76" s="321">
        <v>0</v>
      </c>
      <c r="V76" s="12">
        <v>0</v>
      </c>
      <c r="W76" s="322">
        <v>0</v>
      </c>
      <c r="X76" s="321">
        <v>0</v>
      </c>
      <c r="Y76" s="321">
        <v>0</v>
      </c>
      <c r="Z76" s="12">
        <v>0</v>
      </c>
      <c r="AA76" s="257">
        <v>0</v>
      </c>
      <c r="AB76" s="321">
        <v>0</v>
      </c>
      <c r="AC76" s="321">
        <v>0</v>
      </c>
      <c r="AD76" s="12">
        <v>0</v>
      </c>
      <c r="AE76" s="322">
        <v>0</v>
      </c>
      <c r="AF76" s="321">
        <v>0</v>
      </c>
      <c r="AG76" s="321">
        <v>0</v>
      </c>
      <c r="AH76" s="12">
        <v>0</v>
      </c>
      <c r="AI76" s="322">
        <v>0</v>
      </c>
      <c r="AJ76" s="321">
        <v>0</v>
      </c>
      <c r="AK76" s="321">
        <v>0</v>
      </c>
      <c r="AL76" s="12">
        <v>0</v>
      </c>
      <c r="AM76" s="257">
        <v>0</v>
      </c>
      <c r="AN76" s="321">
        <v>0</v>
      </c>
      <c r="AO76" s="321">
        <v>0</v>
      </c>
      <c r="AP76" s="12">
        <v>0</v>
      </c>
      <c r="AQ76" s="322">
        <v>0</v>
      </c>
      <c r="AR76" s="321">
        <v>0</v>
      </c>
      <c r="AS76" s="321">
        <v>0</v>
      </c>
      <c r="AT76" s="12">
        <v>0</v>
      </c>
      <c r="AU76" s="322">
        <v>0</v>
      </c>
      <c r="AV76" s="321">
        <v>0</v>
      </c>
      <c r="AW76" s="321">
        <v>0</v>
      </c>
      <c r="AX76" s="12">
        <v>0</v>
      </c>
      <c r="AY76" s="322">
        <v>0</v>
      </c>
      <c r="AZ76" s="321">
        <v>0</v>
      </c>
      <c r="BA76" s="321">
        <v>0</v>
      </c>
      <c r="BB76" s="12">
        <v>0</v>
      </c>
      <c r="BC76" s="322">
        <v>0</v>
      </c>
      <c r="BD76" s="321">
        <v>0</v>
      </c>
      <c r="BE76" s="321">
        <v>0</v>
      </c>
      <c r="BF76" s="12">
        <v>0</v>
      </c>
      <c r="BG76" s="322">
        <v>0</v>
      </c>
      <c r="BH76" s="321">
        <v>0</v>
      </c>
      <c r="BI76" s="321">
        <v>0</v>
      </c>
      <c r="BJ76" s="6">
        <v>0</v>
      </c>
      <c r="BK76" s="322">
        <v>0</v>
      </c>
      <c r="BL76" s="321">
        <v>0</v>
      </c>
      <c r="BM76" s="321">
        <v>0</v>
      </c>
      <c r="BN76" s="12">
        <v>0</v>
      </c>
      <c r="BO76" s="257">
        <v>0</v>
      </c>
      <c r="BP76" s="321">
        <v>0</v>
      </c>
      <c r="BQ76" s="321">
        <v>0</v>
      </c>
      <c r="BR76" s="12">
        <v>0</v>
      </c>
      <c r="BS76" s="322">
        <v>0</v>
      </c>
      <c r="BT76" s="321">
        <v>0</v>
      </c>
      <c r="BU76" s="321">
        <v>0</v>
      </c>
      <c r="BV76" s="12">
        <v>0</v>
      </c>
      <c r="BW76" s="322">
        <v>0</v>
      </c>
      <c r="BX76" s="321">
        <v>0</v>
      </c>
      <c r="BY76" s="321">
        <v>0</v>
      </c>
      <c r="BZ76" s="12">
        <v>0</v>
      </c>
      <c r="CA76" s="322">
        <v>0</v>
      </c>
      <c r="CB76" s="321">
        <v>0</v>
      </c>
      <c r="CC76" s="321">
        <v>0</v>
      </c>
      <c r="CD76" s="12">
        <v>0</v>
      </c>
      <c r="CE76" s="322">
        <v>0</v>
      </c>
      <c r="CF76" s="321">
        <v>0</v>
      </c>
      <c r="CG76" s="321">
        <v>0</v>
      </c>
      <c r="CH76" s="12">
        <v>0</v>
      </c>
      <c r="CI76" s="322">
        <v>0</v>
      </c>
      <c r="CJ76" s="321">
        <v>0</v>
      </c>
      <c r="CK76" s="321">
        <v>0</v>
      </c>
      <c r="CL76" s="12">
        <v>0</v>
      </c>
    </row>
    <row r="77" spans="2:90" x14ac:dyDescent="0.25">
      <c r="B77" s="8" t="s">
        <v>60</v>
      </c>
      <c r="C77" s="257">
        <v>202.42705552000001</v>
      </c>
      <c r="D77" s="321">
        <v>233.70356401000001</v>
      </c>
      <c r="E77" s="321">
        <v>197.189842</v>
      </c>
      <c r="F77" s="85">
        <f t="shared" ref="F77:F81" si="260">E77/D77</f>
        <v>0.84376052558429271</v>
      </c>
      <c r="G77" s="257">
        <v>7.0702999999999996</v>
      </c>
      <c r="H77" s="321">
        <v>7.6703000000000001</v>
      </c>
      <c r="I77" s="321">
        <v>15.43570807</v>
      </c>
      <c r="J77" s="85">
        <f>I77/H77</f>
        <v>2.0123995241385604</v>
      </c>
      <c r="K77" s="322">
        <v>0</v>
      </c>
      <c r="L77" s="321">
        <v>0</v>
      </c>
      <c r="M77" s="321">
        <v>0</v>
      </c>
      <c r="N77" s="12">
        <v>0</v>
      </c>
      <c r="O77" s="321">
        <v>0.18099999999999999</v>
      </c>
      <c r="P77" s="321">
        <v>6.5000000000000002E-2</v>
      </c>
      <c r="Q77" s="321">
        <v>6.5000000000000002E-2</v>
      </c>
      <c r="R77" s="85">
        <f>Q77/P77</f>
        <v>1</v>
      </c>
      <c r="S77" s="322">
        <v>0</v>
      </c>
      <c r="T77" s="321">
        <v>0</v>
      </c>
      <c r="U77" s="321">
        <v>0</v>
      </c>
      <c r="V77" s="12">
        <v>0</v>
      </c>
      <c r="W77" s="642">
        <v>5.0000000000000001E-3</v>
      </c>
      <c r="X77" s="132">
        <v>5.0000000000000001E-3</v>
      </c>
      <c r="Y77" s="132">
        <v>3.7499999999999999E-3</v>
      </c>
      <c r="Z77" s="85">
        <f>Y77/X77</f>
        <v>0.75</v>
      </c>
      <c r="AA77" s="257">
        <v>2.0789200000000001</v>
      </c>
      <c r="AB77" s="321">
        <v>2.6171800900000002</v>
      </c>
      <c r="AC77" s="321">
        <v>2.0905082699999999</v>
      </c>
      <c r="AD77" s="85">
        <f>AC77/AB77</f>
        <v>0.79876363036217346</v>
      </c>
      <c r="AE77" s="322">
        <v>37.278239999999997</v>
      </c>
      <c r="AF77" s="321">
        <v>71.010170689999995</v>
      </c>
      <c r="AG77" s="321">
        <v>54.520168260000005</v>
      </c>
      <c r="AH77" s="85">
        <f>AG77/AF77</f>
        <v>0.76777971000818623</v>
      </c>
      <c r="AI77" s="322">
        <v>0.64724000000000004</v>
      </c>
      <c r="AJ77" s="321">
        <v>1.9350229199999998</v>
      </c>
      <c r="AK77" s="321">
        <v>0.17296300000000001</v>
      </c>
      <c r="AL77" s="85">
        <f>AK77/AJ77</f>
        <v>8.9385504539656838E-2</v>
      </c>
      <c r="AM77" s="257">
        <v>123.24326000000001</v>
      </c>
      <c r="AN77" s="321">
        <v>9.3924279999999989</v>
      </c>
      <c r="AO77" s="321">
        <v>4.477648330000001</v>
      </c>
      <c r="AP77" s="85">
        <f>AO77/AN77</f>
        <v>0.47672958791911968</v>
      </c>
      <c r="AQ77" s="322">
        <v>1.1154640000000002</v>
      </c>
      <c r="AR77" s="321">
        <v>1.032464</v>
      </c>
      <c r="AS77" s="321">
        <v>0.51300000000000001</v>
      </c>
      <c r="AT77" s="85">
        <f>AS77/AR77</f>
        <v>0.49686962450991023</v>
      </c>
      <c r="AU77" s="322">
        <v>25.59079152</v>
      </c>
      <c r="AV77" s="321">
        <v>44.141857250000001</v>
      </c>
      <c r="AW77" s="321">
        <v>41.868876350000001</v>
      </c>
      <c r="AX77" s="85">
        <v>0.97955657856434419</v>
      </c>
      <c r="AY77" s="322">
        <v>0.69899999999999995</v>
      </c>
      <c r="AZ77" s="321">
        <v>0.69899999999999995</v>
      </c>
      <c r="BA77" s="321">
        <v>0.38174510000000006</v>
      </c>
      <c r="BB77" s="85">
        <f>BA77/AZ77</f>
        <v>0.54613032904148795</v>
      </c>
      <c r="BC77" s="322">
        <v>0</v>
      </c>
      <c r="BD77" s="321">
        <v>0</v>
      </c>
      <c r="BE77" s="321">
        <v>0</v>
      </c>
      <c r="BF77" s="12">
        <v>0</v>
      </c>
      <c r="BG77" s="322">
        <v>0.45</v>
      </c>
      <c r="BH77" s="321">
        <v>0.31277520000000003</v>
      </c>
      <c r="BI77" s="321">
        <v>0</v>
      </c>
      <c r="BJ77" s="95">
        <f>BI77/BH77</f>
        <v>0</v>
      </c>
      <c r="BK77" s="322">
        <v>0.5948</v>
      </c>
      <c r="BL77" s="321">
        <v>0.76480000000000004</v>
      </c>
      <c r="BM77" s="321">
        <v>0.38393664999999999</v>
      </c>
      <c r="BN77" s="85">
        <f>BM77/BL77</f>
        <v>0.50200921809623422</v>
      </c>
      <c r="BO77" s="644">
        <v>0.66504000000000008</v>
      </c>
      <c r="BP77" s="132">
        <v>47.384833</v>
      </c>
      <c r="BQ77" s="321">
        <v>45.016162999999999</v>
      </c>
      <c r="BR77" s="85">
        <f>BQ77/BP77</f>
        <v>0.95001206398680349</v>
      </c>
      <c r="BS77" s="322">
        <v>2.1</v>
      </c>
      <c r="BT77" s="321">
        <v>63.816713159999999</v>
      </c>
      <c r="BU77" s="321">
        <v>47.903032159999995</v>
      </c>
      <c r="BV77" s="85">
        <f>BU77/BT77</f>
        <v>0.75063458752409362</v>
      </c>
      <c r="BW77" s="322">
        <v>0.70799999999999996</v>
      </c>
      <c r="BX77" s="321">
        <v>0.93300000000000005</v>
      </c>
      <c r="BY77" s="321">
        <v>0.92500000000000004</v>
      </c>
      <c r="BZ77" s="85">
        <v>1</v>
      </c>
      <c r="CA77" s="322">
        <v>2</v>
      </c>
      <c r="CB77" s="321">
        <v>1.9302093899999999</v>
      </c>
      <c r="CC77" s="321">
        <v>0.46519767000000001</v>
      </c>
      <c r="CD77" s="85">
        <f>CC77/CB77</f>
        <v>0.24100891458205995</v>
      </c>
      <c r="CE77" s="322">
        <v>0</v>
      </c>
      <c r="CF77" s="321">
        <v>0</v>
      </c>
      <c r="CG77" s="321">
        <v>0</v>
      </c>
      <c r="CH77" s="12">
        <v>0</v>
      </c>
      <c r="CI77" s="322">
        <v>0</v>
      </c>
      <c r="CJ77" s="321">
        <v>0</v>
      </c>
      <c r="CK77" s="321">
        <v>0</v>
      </c>
      <c r="CL77" s="12">
        <v>0</v>
      </c>
    </row>
    <row r="78" spans="2:90" x14ac:dyDescent="0.25">
      <c r="B78" s="8" t="s">
        <v>61</v>
      </c>
      <c r="C78" s="257">
        <v>293.47444274000003</v>
      </c>
      <c r="D78" s="321">
        <v>293.47444274000003</v>
      </c>
      <c r="E78" s="321">
        <v>293.42968786</v>
      </c>
      <c r="F78" s="85">
        <f t="shared" si="260"/>
        <v>0.9998474999063558</v>
      </c>
      <c r="G78" s="257">
        <v>0</v>
      </c>
      <c r="H78" s="321">
        <v>0</v>
      </c>
      <c r="I78" s="321">
        <v>0</v>
      </c>
      <c r="J78" s="12">
        <v>0</v>
      </c>
      <c r="K78" s="322">
        <v>0</v>
      </c>
      <c r="L78" s="321">
        <v>0</v>
      </c>
      <c r="M78" s="321">
        <v>0</v>
      </c>
      <c r="N78" s="12">
        <v>0</v>
      </c>
      <c r="O78" s="321">
        <v>292.17444274000002</v>
      </c>
      <c r="P78" s="321">
        <v>292.17444274000002</v>
      </c>
      <c r="Q78" s="321">
        <v>292.17444274000002</v>
      </c>
      <c r="R78" s="85">
        <f>Q78/P78</f>
        <v>1</v>
      </c>
      <c r="S78" s="322">
        <v>0</v>
      </c>
      <c r="T78" s="321">
        <v>0</v>
      </c>
      <c r="U78" s="321">
        <v>0</v>
      </c>
      <c r="V78" s="12">
        <v>0</v>
      </c>
      <c r="W78" s="642">
        <v>0</v>
      </c>
      <c r="X78" s="132">
        <v>0</v>
      </c>
      <c r="Y78" s="132">
        <v>0</v>
      </c>
      <c r="Z78" s="12">
        <v>0</v>
      </c>
      <c r="AA78" s="257">
        <v>0</v>
      </c>
      <c r="AB78" s="321">
        <v>0</v>
      </c>
      <c r="AC78" s="321">
        <v>0</v>
      </c>
      <c r="AD78" s="12">
        <v>0</v>
      </c>
      <c r="AE78" s="322">
        <v>0</v>
      </c>
      <c r="AF78" s="321">
        <v>0</v>
      </c>
      <c r="AG78" s="321">
        <v>0</v>
      </c>
      <c r="AH78" s="12">
        <v>0</v>
      </c>
      <c r="AI78" s="322">
        <v>0</v>
      </c>
      <c r="AJ78" s="321">
        <v>0</v>
      </c>
      <c r="AK78" s="321">
        <v>0</v>
      </c>
      <c r="AL78" s="12">
        <v>0</v>
      </c>
      <c r="AM78" s="257">
        <v>0</v>
      </c>
      <c r="AN78" s="321">
        <v>0</v>
      </c>
      <c r="AO78" s="321">
        <v>0</v>
      </c>
      <c r="AP78" s="12">
        <v>0</v>
      </c>
      <c r="AQ78" s="322">
        <v>0</v>
      </c>
      <c r="AR78" s="321">
        <v>0</v>
      </c>
      <c r="AS78" s="321">
        <v>0</v>
      </c>
      <c r="AT78" s="12">
        <v>0</v>
      </c>
      <c r="AU78" s="322">
        <v>1.3</v>
      </c>
      <c r="AV78" s="321">
        <v>1.3</v>
      </c>
      <c r="AW78" s="321">
        <v>1.2552451200000001</v>
      </c>
      <c r="AX78" s="85">
        <v>1</v>
      </c>
      <c r="AY78" s="322">
        <v>0</v>
      </c>
      <c r="AZ78" s="321">
        <v>0</v>
      </c>
      <c r="BA78" s="321">
        <v>0</v>
      </c>
      <c r="BB78" s="12">
        <v>0</v>
      </c>
      <c r="BC78" s="322">
        <v>0</v>
      </c>
      <c r="BD78" s="321">
        <v>0</v>
      </c>
      <c r="BE78" s="321">
        <v>0</v>
      </c>
      <c r="BF78" s="12">
        <v>0</v>
      </c>
      <c r="BG78" s="322">
        <v>0</v>
      </c>
      <c r="BH78" s="321">
        <v>0</v>
      </c>
      <c r="BI78" s="321">
        <v>0</v>
      </c>
      <c r="BJ78" s="6">
        <v>0</v>
      </c>
      <c r="BK78" s="322">
        <v>0</v>
      </c>
      <c r="BL78" s="321">
        <v>0</v>
      </c>
      <c r="BM78" s="321">
        <v>0</v>
      </c>
      <c r="BN78" s="12">
        <v>0</v>
      </c>
      <c r="BO78" s="257">
        <v>0</v>
      </c>
      <c r="BP78" s="321">
        <v>0</v>
      </c>
      <c r="BQ78" s="321">
        <v>0</v>
      </c>
      <c r="BR78" s="12">
        <v>0</v>
      </c>
      <c r="BS78" s="322">
        <v>0</v>
      </c>
      <c r="BT78" s="321">
        <v>0</v>
      </c>
      <c r="BU78" s="321">
        <v>0</v>
      </c>
      <c r="BV78" s="12">
        <v>0</v>
      </c>
      <c r="BW78" s="322">
        <v>0</v>
      </c>
      <c r="BX78" s="321">
        <v>0</v>
      </c>
      <c r="BY78" s="321">
        <v>0</v>
      </c>
      <c r="BZ78" s="12">
        <v>0</v>
      </c>
      <c r="CA78" s="322">
        <v>0</v>
      </c>
      <c r="CB78" s="321">
        <v>0</v>
      </c>
      <c r="CC78" s="321">
        <v>0</v>
      </c>
      <c r="CD78" s="12">
        <v>0</v>
      </c>
      <c r="CE78" s="322">
        <v>0</v>
      </c>
      <c r="CF78" s="321">
        <v>0</v>
      </c>
      <c r="CG78" s="321">
        <v>0</v>
      </c>
      <c r="CH78" s="12">
        <v>0</v>
      </c>
      <c r="CI78" s="322">
        <v>0</v>
      </c>
      <c r="CJ78" s="321">
        <v>0</v>
      </c>
      <c r="CK78" s="321">
        <v>0</v>
      </c>
      <c r="CL78" s="12">
        <v>0</v>
      </c>
    </row>
    <row r="79" spans="2:90" x14ac:dyDescent="0.25">
      <c r="B79" s="8" t="s">
        <v>62</v>
      </c>
      <c r="C79" s="257">
        <v>1231.0562500000001</v>
      </c>
      <c r="D79" s="321">
        <v>412.07593267000004</v>
      </c>
      <c r="E79" s="321">
        <v>200.17008890999998</v>
      </c>
      <c r="F79" s="85">
        <f t="shared" si="260"/>
        <v>0.48576020349701138</v>
      </c>
      <c r="G79" s="257">
        <v>1.7999999999999999E-2</v>
      </c>
      <c r="H79" s="321">
        <v>1.7999999999999999E-2</v>
      </c>
      <c r="I79" s="321">
        <v>0</v>
      </c>
      <c r="J79" s="85">
        <f>I79/H79</f>
        <v>0</v>
      </c>
      <c r="K79" s="322">
        <v>0</v>
      </c>
      <c r="L79" s="321">
        <v>0</v>
      </c>
      <c r="M79" s="321">
        <v>0</v>
      </c>
      <c r="N79" s="12">
        <v>0</v>
      </c>
      <c r="O79" s="321">
        <v>0</v>
      </c>
      <c r="P79" s="321">
        <v>0</v>
      </c>
      <c r="Q79" s="321">
        <v>0</v>
      </c>
      <c r="R79" s="12">
        <v>0</v>
      </c>
      <c r="S79" s="322">
        <v>0</v>
      </c>
      <c r="T79" s="321">
        <v>0</v>
      </c>
      <c r="U79" s="321">
        <v>0</v>
      </c>
      <c r="V79" s="12">
        <v>0</v>
      </c>
      <c r="W79" s="642">
        <v>0</v>
      </c>
      <c r="X79" s="132">
        <v>0</v>
      </c>
      <c r="Y79" s="132">
        <v>0</v>
      </c>
      <c r="Z79" s="12">
        <v>0</v>
      </c>
      <c r="AA79" s="257">
        <v>0</v>
      </c>
      <c r="AB79" s="321">
        <v>0</v>
      </c>
      <c r="AC79" s="321">
        <v>0</v>
      </c>
      <c r="AD79" s="12">
        <v>0</v>
      </c>
      <c r="AE79" s="322">
        <v>8.4499999999999993</v>
      </c>
      <c r="AF79" s="321">
        <v>1.5</v>
      </c>
      <c r="AG79" s="321">
        <v>1.5</v>
      </c>
      <c r="AH79" s="12">
        <v>0</v>
      </c>
      <c r="AI79" s="322">
        <v>0</v>
      </c>
      <c r="AJ79" s="321">
        <v>0</v>
      </c>
      <c r="AK79" s="321">
        <v>0</v>
      </c>
      <c r="AL79" s="12">
        <v>0</v>
      </c>
      <c r="AM79" s="257">
        <v>1063.1099999999999</v>
      </c>
      <c r="AN79" s="321">
        <v>110.00509743000001</v>
      </c>
      <c r="AO79" s="321">
        <v>29.640507379999999</v>
      </c>
      <c r="AP79" s="85">
        <f>AO79/AN79</f>
        <v>0.26944667176774478</v>
      </c>
      <c r="AQ79" s="322">
        <v>16.57141</v>
      </c>
      <c r="AR79" s="321">
        <v>30.118979279999998</v>
      </c>
      <c r="AS79" s="321">
        <v>14.19914762</v>
      </c>
      <c r="AT79" s="85">
        <f>AS79/AR79</f>
        <v>0.47143521989899256</v>
      </c>
      <c r="AU79" s="322">
        <v>61.971589999999999</v>
      </c>
      <c r="AV79" s="321">
        <v>144.63819365999998</v>
      </c>
      <c r="AW79" s="321">
        <v>70.6426455</v>
      </c>
      <c r="AX79" s="85">
        <v>0.99991293906652223</v>
      </c>
      <c r="AY79" s="322">
        <v>3.766</v>
      </c>
      <c r="AZ79" s="321">
        <v>18.766000000000002</v>
      </c>
      <c r="BA79" s="321">
        <v>11.402207259999999</v>
      </c>
      <c r="BB79" s="85">
        <f>BA79/AZ79</f>
        <v>0.60759923585207276</v>
      </c>
      <c r="BC79" s="322">
        <v>6.5000000000000002E-2</v>
      </c>
      <c r="BD79" s="321">
        <v>2.5000000000000001E-2</v>
      </c>
      <c r="BE79" s="321">
        <v>0</v>
      </c>
      <c r="BF79" s="85">
        <f>BE79/BD79</f>
        <v>0</v>
      </c>
      <c r="BG79" s="322">
        <v>0.60979000000000005</v>
      </c>
      <c r="BH79" s="321">
        <v>1.233222</v>
      </c>
      <c r="BI79" s="321">
        <v>1.233222</v>
      </c>
      <c r="BJ79" s="95">
        <f>BI79/BH79</f>
        <v>1</v>
      </c>
      <c r="BK79" s="322">
        <v>1.4944599999999999</v>
      </c>
      <c r="BL79" s="321">
        <v>1.4944599999999999</v>
      </c>
      <c r="BM79" s="321">
        <v>0</v>
      </c>
      <c r="BN79" s="85">
        <f>BM79/BL79</f>
        <v>0</v>
      </c>
      <c r="BO79" s="257">
        <v>0</v>
      </c>
      <c r="BP79" s="321">
        <v>0</v>
      </c>
      <c r="BQ79" s="321">
        <v>0</v>
      </c>
      <c r="BR79" s="12">
        <v>0</v>
      </c>
      <c r="BS79" s="322">
        <v>0</v>
      </c>
      <c r="BT79" s="321">
        <v>0</v>
      </c>
      <c r="BU79" s="321">
        <v>0</v>
      </c>
      <c r="BV79" s="12">
        <v>0</v>
      </c>
      <c r="BW79" s="322">
        <v>0</v>
      </c>
      <c r="BX79" s="321">
        <v>0</v>
      </c>
      <c r="BY79" s="321">
        <v>0</v>
      </c>
      <c r="BZ79" s="12">
        <v>0</v>
      </c>
      <c r="CA79" s="322">
        <v>0</v>
      </c>
      <c r="CB79" s="321">
        <v>0</v>
      </c>
      <c r="CC79" s="321">
        <v>0</v>
      </c>
      <c r="CD79" s="12">
        <v>0</v>
      </c>
      <c r="CE79" s="322">
        <v>15</v>
      </c>
      <c r="CF79" s="321">
        <v>26.2</v>
      </c>
      <c r="CG79" s="321">
        <v>54.984701960000002</v>
      </c>
      <c r="CH79" s="85">
        <f>CG79/CF79</f>
        <v>2.0986527465648854</v>
      </c>
      <c r="CI79" s="322">
        <v>60</v>
      </c>
      <c r="CJ79" s="321">
        <v>60</v>
      </c>
      <c r="CK79" s="321">
        <v>0</v>
      </c>
      <c r="CL79" s="85">
        <f>CK79/CJ79</f>
        <v>0</v>
      </c>
    </row>
    <row r="80" spans="2:90" x14ac:dyDescent="0.25">
      <c r="B80" s="187" t="s">
        <v>63</v>
      </c>
      <c r="C80" s="325">
        <v>1727.0627482600003</v>
      </c>
      <c r="D80" s="326">
        <v>939.35893942000007</v>
      </c>
      <c r="E80" s="326">
        <v>690.89461876999997</v>
      </c>
      <c r="F80" s="178">
        <f t="shared" si="260"/>
        <v>0.73549586827436542</v>
      </c>
      <c r="G80" s="325">
        <f>SUM(G74:G79)</f>
        <v>7.1932999999999998</v>
      </c>
      <c r="H80" s="326">
        <f>SUM(H74:H79)</f>
        <v>7.7933000000000003</v>
      </c>
      <c r="I80" s="326">
        <f>SUM(I74:I79)</f>
        <v>15.540708070000001</v>
      </c>
      <c r="J80" s="178">
        <f>I80/H80</f>
        <v>1.994111361040894</v>
      </c>
      <c r="K80" s="327">
        <f>SUM(K74:K79)</f>
        <v>0</v>
      </c>
      <c r="L80" s="326">
        <f>SUM(L74:L79)</f>
        <v>0</v>
      </c>
      <c r="M80" s="326">
        <f>SUM(M74:M79)</f>
        <v>0</v>
      </c>
      <c r="N80" s="331">
        <v>0</v>
      </c>
      <c r="O80" s="326">
        <f>SUM(O74:O79)</f>
        <v>292.35544274</v>
      </c>
      <c r="P80" s="326">
        <f>SUM(P74:P79)</f>
        <v>292.23944274000002</v>
      </c>
      <c r="Q80" s="326">
        <f>SUM(Q74:Q79)</f>
        <v>292.23944274000002</v>
      </c>
      <c r="R80" s="178">
        <f>Q80/P80</f>
        <v>1</v>
      </c>
      <c r="S80" s="327">
        <f t="shared" ref="S80:Y80" si="261">SUM(S74:S79)</f>
        <v>0</v>
      </c>
      <c r="T80" s="326">
        <f t="shared" si="261"/>
        <v>0</v>
      </c>
      <c r="U80" s="326">
        <f t="shared" si="261"/>
        <v>0</v>
      </c>
      <c r="V80" s="351">
        <f t="shared" si="261"/>
        <v>0</v>
      </c>
      <c r="W80" s="327">
        <f t="shared" si="261"/>
        <v>5.0000000000000001E-3</v>
      </c>
      <c r="X80" s="326">
        <f t="shared" si="261"/>
        <v>5.0000000000000001E-3</v>
      </c>
      <c r="Y80" s="326">
        <f t="shared" si="261"/>
        <v>3.7499999999999999E-3</v>
      </c>
      <c r="Z80" s="178">
        <f>Y80/X80</f>
        <v>0.75</v>
      </c>
      <c r="AA80" s="325">
        <f>SUM(AA74:AA79)</f>
        <v>2.0789200000000001</v>
      </c>
      <c r="AB80" s="326">
        <f>SUM(AB74:AB79)</f>
        <v>2.6171800900000002</v>
      </c>
      <c r="AC80" s="326">
        <f>SUM(AC74:AC79)</f>
        <v>2.0905082699999999</v>
      </c>
      <c r="AD80" s="178">
        <f>AC80/AB80</f>
        <v>0.79876363036217346</v>
      </c>
      <c r="AE80" s="327">
        <f>SUM(AE74:AE79)</f>
        <v>45.72824</v>
      </c>
      <c r="AF80" s="326">
        <f>SUM(AF74:AF79)</f>
        <v>72.510170689999995</v>
      </c>
      <c r="AG80" s="326">
        <f>SUM(AG74:AG79)</f>
        <v>56.020168260000005</v>
      </c>
      <c r="AH80" s="178">
        <f>AG80/AF80</f>
        <v>0.77258359381749253</v>
      </c>
      <c r="AI80" s="327">
        <f>SUM(AI74:AI79)</f>
        <v>0.64724000000000004</v>
      </c>
      <c r="AJ80" s="326">
        <f>SUM(AJ74:AJ79)</f>
        <v>1.9350229199999998</v>
      </c>
      <c r="AK80" s="326">
        <f>SUM(AK74:AK79)</f>
        <v>0.17296300000000001</v>
      </c>
      <c r="AL80" s="178">
        <f>AK80/AJ80</f>
        <v>8.9385504539656838E-2</v>
      </c>
      <c r="AM80" s="325">
        <f>SUM(AM74:AM79)</f>
        <v>1186.3532599999999</v>
      </c>
      <c r="AN80" s="326">
        <f>SUM(AN74:AN79)</f>
        <v>119.39752543</v>
      </c>
      <c r="AO80" s="326">
        <f>SUM(AO74:AO79)</f>
        <v>34.118155709999996</v>
      </c>
      <c r="AP80" s="178">
        <f>AO80/AN80</f>
        <v>0.2857526199737086</v>
      </c>
      <c r="AQ80" s="327">
        <f>SUM(AQ74:AQ79)</f>
        <v>17.686874</v>
      </c>
      <c r="AR80" s="326">
        <f>SUM(AR74:AR79)</f>
        <v>31.151443279999999</v>
      </c>
      <c r="AS80" s="326">
        <f>SUM(AS74:AS79)</f>
        <v>14.71214762</v>
      </c>
      <c r="AT80" s="178">
        <f>AS80/AR80</f>
        <v>0.47227820193633097</v>
      </c>
      <c r="AU80" s="327">
        <f>SUM(AU74:AU79)</f>
        <v>88.86238152</v>
      </c>
      <c r="AV80" s="326">
        <f>SUM(AV74:AV79)</f>
        <v>190.08005090999998</v>
      </c>
      <c r="AW80" s="326">
        <f>SUM(AW74:AW79)</f>
        <v>113.76676696999999</v>
      </c>
      <c r="AX80" s="178">
        <f>AW80/AV80</f>
        <v>0.59852028882224373</v>
      </c>
      <c r="AY80" s="327">
        <f>SUM(AY74:AY79)</f>
        <v>4.4649999999999999</v>
      </c>
      <c r="AZ80" s="326">
        <f>SUM(AZ74:AZ79)</f>
        <v>19.465000000000003</v>
      </c>
      <c r="BA80" s="326">
        <f>SUM(BA74:BA79)</f>
        <v>11.783952359999999</v>
      </c>
      <c r="BB80" s="178">
        <f>BA80/AZ80</f>
        <v>0.60539184998715623</v>
      </c>
      <c r="BC80" s="327">
        <f>SUM(BC74:BC79)</f>
        <v>6.5000000000000002E-2</v>
      </c>
      <c r="BD80" s="326">
        <f>SUM(BD74:BD79)</f>
        <v>2.5000000000000001E-2</v>
      </c>
      <c r="BE80" s="326">
        <f>SUM(BE74:BE79)</f>
        <v>0</v>
      </c>
      <c r="BF80" s="178">
        <f>BE80/BD80</f>
        <v>0</v>
      </c>
      <c r="BG80" s="327">
        <f>SUM(BG74:BG79)</f>
        <v>1.05979</v>
      </c>
      <c r="BH80" s="326">
        <f>SUM(BH74:BH79)</f>
        <v>1.5459972</v>
      </c>
      <c r="BI80" s="326">
        <f>SUM(BI74:BI79)</f>
        <v>1.233222</v>
      </c>
      <c r="BJ80" s="180">
        <f>BI80/BH80</f>
        <v>0.79768708507363406</v>
      </c>
      <c r="BK80" s="327">
        <f>SUM(BK74:BK79)</f>
        <v>2.0892599999999999</v>
      </c>
      <c r="BL80" s="326">
        <f>SUM(BL74:BL79)</f>
        <v>2.2592599999999998</v>
      </c>
      <c r="BM80" s="326">
        <f>SUM(BM74:BM79)</f>
        <v>0.38393664999999999</v>
      </c>
      <c r="BN80" s="178">
        <f>BM80/BL80</f>
        <v>0.16993911723307634</v>
      </c>
      <c r="BO80" s="177">
        <f t="shared" ref="BO80:BU80" si="262">SUM(BO74:BO79)</f>
        <v>0.66504000000000008</v>
      </c>
      <c r="BP80" s="330">
        <f t="shared" si="262"/>
        <v>47.384833</v>
      </c>
      <c r="BQ80" s="330">
        <f t="shared" si="262"/>
        <v>45.016162999999999</v>
      </c>
      <c r="BR80" s="330">
        <f t="shared" si="262"/>
        <v>0.95001206398680349</v>
      </c>
      <c r="BS80" s="327">
        <f t="shared" si="262"/>
        <v>2.1</v>
      </c>
      <c r="BT80" s="326">
        <f t="shared" si="262"/>
        <v>63.816713159999999</v>
      </c>
      <c r="BU80" s="326">
        <f t="shared" si="262"/>
        <v>47.903032159999995</v>
      </c>
      <c r="BV80" s="178">
        <f>BU80/BT80</f>
        <v>0.75063458752409362</v>
      </c>
      <c r="BW80" s="327">
        <f>SUM(BW74:BW79)</f>
        <v>0.70799999999999996</v>
      </c>
      <c r="BX80" s="326">
        <f>SUM(BX74:BX79)</f>
        <v>0.93300000000000005</v>
      </c>
      <c r="BY80" s="326">
        <f>SUM(BY74:BY79)</f>
        <v>0.92500000000000004</v>
      </c>
      <c r="BZ80" s="178">
        <f>BY80/BX80</f>
        <v>0.99142550911039651</v>
      </c>
      <c r="CA80" s="327">
        <f>SUM(CA74:CA79)</f>
        <v>2</v>
      </c>
      <c r="CB80" s="326">
        <f>SUM(CB74:CB79)</f>
        <v>1.9302093899999999</v>
      </c>
      <c r="CC80" s="326">
        <f>SUM(CC74:CC79)</f>
        <v>0.46519767000000001</v>
      </c>
      <c r="CD80" s="178">
        <f>CC80/CB80</f>
        <v>0.24100891458205995</v>
      </c>
      <c r="CE80" s="327">
        <f>SUM(CE74:CE79)</f>
        <v>15</v>
      </c>
      <c r="CF80" s="326">
        <f>SUM(CF74:CF79)</f>
        <v>26.2</v>
      </c>
      <c r="CG80" s="326">
        <f>SUM(CG74:CG79)</f>
        <v>54.984701960000002</v>
      </c>
      <c r="CH80" s="178">
        <f>CG80/CF80</f>
        <v>2.0986527465648854</v>
      </c>
      <c r="CI80" s="327">
        <f>SUM(CI74:CI79)</f>
        <v>60</v>
      </c>
      <c r="CJ80" s="326">
        <f>SUM(CJ74:CJ79)</f>
        <v>60</v>
      </c>
      <c r="CK80" s="326">
        <f>SUM(CK74:CK79)</f>
        <v>0</v>
      </c>
      <c r="CL80" s="178">
        <f>CK80/CJ80</f>
        <v>0</v>
      </c>
    </row>
    <row r="81" spans="2:90" x14ac:dyDescent="0.25">
      <c r="B81" s="8" t="s">
        <v>64</v>
      </c>
      <c r="C81" s="322">
        <v>146.5</v>
      </c>
      <c r="D81" s="321">
        <v>126</v>
      </c>
      <c r="E81" s="321">
        <v>74.433000000000007</v>
      </c>
      <c r="F81" s="85">
        <f t="shared" si="260"/>
        <v>0.59073809523809528</v>
      </c>
      <c r="G81" s="322">
        <v>0</v>
      </c>
      <c r="H81" s="321">
        <v>0</v>
      </c>
      <c r="I81" s="321">
        <v>0</v>
      </c>
      <c r="J81" s="12">
        <v>0</v>
      </c>
      <c r="K81" s="322">
        <v>0</v>
      </c>
      <c r="L81" s="321">
        <v>0</v>
      </c>
      <c r="M81" s="321">
        <v>0</v>
      </c>
      <c r="N81" s="12">
        <v>0</v>
      </c>
      <c r="O81" s="322">
        <v>0</v>
      </c>
      <c r="P81" s="321">
        <v>0</v>
      </c>
      <c r="Q81" s="321">
        <v>0</v>
      </c>
      <c r="R81" s="12">
        <v>0</v>
      </c>
      <c r="S81" s="322">
        <v>0</v>
      </c>
      <c r="T81" s="321">
        <v>0</v>
      </c>
      <c r="U81" s="321">
        <v>0</v>
      </c>
      <c r="V81" s="12">
        <v>0</v>
      </c>
      <c r="W81" s="322">
        <v>0</v>
      </c>
      <c r="X81" s="321">
        <v>0</v>
      </c>
      <c r="Y81" s="321">
        <v>0</v>
      </c>
      <c r="Z81" s="12">
        <v>0</v>
      </c>
      <c r="AA81" s="257">
        <v>0</v>
      </c>
      <c r="AB81" s="321">
        <v>0</v>
      </c>
      <c r="AC81" s="321">
        <v>0</v>
      </c>
      <c r="AD81" s="12">
        <v>0</v>
      </c>
      <c r="AE81" s="322">
        <v>0</v>
      </c>
      <c r="AF81" s="321">
        <v>0</v>
      </c>
      <c r="AG81" s="321">
        <v>0</v>
      </c>
      <c r="AH81" s="12">
        <v>0</v>
      </c>
      <c r="AI81" s="322">
        <v>0</v>
      </c>
      <c r="AJ81" s="321">
        <v>0</v>
      </c>
      <c r="AK81" s="321">
        <v>0</v>
      </c>
      <c r="AL81" s="12">
        <v>0</v>
      </c>
      <c r="AM81" s="257">
        <v>98.5</v>
      </c>
      <c r="AN81" s="321">
        <v>78</v>
      </c>
      <c r="AO81" s="321">
        <v>59.433</v>
      </c>
      <c r="AP81" s="85">
        <f>AO81/AN81</f>
        <v>0.76196153846153847</v>
      </c>
      <c r="AQ81" s="322">
        <v>15</v>
      </c>
      <c r="AR81" s="321">
        <v>15</v>
      </c>
      <c r="AS81" s="321">
        <v>10</v>
      </c>
      <c r="AT81" s="85">
        <f>AS81/AR81</f>
        <v>0.66666666666666663</v>
      </c>
      <c r="AU81" s="322">
        <v>22</v>
      </c>
      <c r="AV81" s="321">
        <v>22</v>
      </c>
      <c r="AW81" s="321">
        <v>0</v>
      </c>
      <c r="AX81" s="85">
        <v>0.99991293906652223</v>
      </c>
      <c r="AY81" s="322">
        <v>11</v>
      </c>
      <c r="AZ81" s="321">
        <v>11</v>
      </c>
      <c r="BA81" s="321">
        <v>5</v>
      </c>
      <c r="BB81" s="85">
        <f>BA81/AZ81</f>
        <v>0.45454545454545453</v>
      </c>
      <c r="BC81" s="322">
        <v>0</v>
      </c>
      <c r="BD81" s="321">
        <v>0</v>
      </c>
      <c r="BE81" s="321">
        <v>0</v>
      </c>
      <c r="BF81" s="12">
        <v>0</v>
      </c>
      <c r="BG81" s="322">
        <v>0</v>
      </c>
      <c r="BH81" s="321">
        <v>0</v>
      </c>
      <c r="BI81" s="321">
        <v>0</v>
      </c>
      <c r="BJ81" s="6">
        <v>0</v>
      </c>
      <c r="BK81" s="322">
        <v>0</v>
      </c>
      <c r="BL81" s="321">
        <v>0</v>
      </c>
      <c r="BM81" s="321">
        <v>0</v>
      </c>
      <c r="BN81" s="12">
        <v>0</v>
      </c>
      <c r="BO81" s="257">
        <v>0</v>
      </c>
      <c r="BP81" s="321">
        <v>0</v>
      </c>
      <c r="BQ81" s="321">
        <v>0</v>
      </c>
      <c r="BR81" s="12">
        <v>0</v>
      </c>
      <c r="BS81" s="322">
        <v>0</v>
      </c>
      <c r="BT81" s="321">
        <v>0</v>
      </c>
      <c r="BU81" s="321">
        <v>0</v>
      </c>
      <c r="BV81" s="12">
        <v>0</v>
      </c>
      <c r="BW81" s="322">
        <v>0</v>
      </c>
      <c r="BX81" s="321">
        <v>0</v>
      </c>
      <c r="BY81" s="321">
        <v>0</v>
      </c>
      <c r="BZ81" s="12">
        <v>0</v>
      </c>
      <c r="CA81" s="322">
        <v>0</v>
      </c>
      <c r="CB81" s="321">
        <v>0</v>
      </c>
      <c r="CC81" s="321">
        <v>0</v>
      </c>
      <c r="CD81" s="12">
        <v>0</v>
      </c>
      <c r="CE81" s="322">
        <v>0</v>
      </c>
      <c r="CF81" s="321">
        <v>0</v>
      </c>
      <c r="CG81" s="321">
        <v>0</v>
      </c>
      <c r="CH81" s="12">
        <v>0</v>
      </c>
      <c r="CI81" s="322">
        <v>0</v>
      </c>
      <c r="CJ81" s="321">
        <v>0</v>
      </c>
      <c r="CK81" s="321">
        <v>0</v>
      </c>
      <c r="CL81" s="12">
        <v>0</v>
      </c>
    </row>
    <row r="82" spans="2:90" x14ac:dyDescent="0.25">
      <c r="B82" s="8" t="s">
        <v>65</v>
      </c>
      <c r="C82" s="322">
        <v>0</v>
      </c>
      <c r="D82" s="321">
        <v>0</v>
      </c>
      <c r="E82" s="321">
        <v>0</v>
      </c>
      <c r="F82" s="12">
        <v>0</v>
      </c>
      <c r="G82" s="322">
        <v>0</v>
      </c>
      <c r="H82" s="321">
        <v>0</v>
      </c>
      <c r="I82" s="321">
        <v>0</v>
      </c>
      <c r="J82" s="12">
        <v>0</v>
      </c>
      <c r="K82" s="322">
        <v>0</v>
      </c>
      <c r="L82" s="321">
        <v>0</v>
      </c>
      <c r="M82" s="321">
        <v>0</v>
      </c>
      <c r="N82" s="12">
        <v>0</v>
      </c>
      <c r="O82" s="322">
        <v>0</v>
      </c>
      <c r="P82" s="321">
        <v>0</v>
      </c>
      <c r="Q82" s="321">
        <v>0</v>
      </c>
      <c r="R82" s="12">
        <v>0</v>
      </c>
      <c r="S82" s="322">
        <v>0</v>
      </c>
      <c r="T82" s="321">
        <v>0</v>
      </c>
      <c r="U82" s="321">
        <v>0</v>
      </c>
      <c r="V82" s="12">
        <v>0</v>
      </c>
      <c r="W82" s="322">
        <v>0</v>
      </c>
      <c r="X82" s="321">
        <v>0</v>
      </c>
      <c r="Y82" s="321">
        <v>0</v>
      </c>
      <c r="Z82" s="12">
        <v>0</v>
      </c>
      <c r="AA82" s="257">
        <v>0</v>
      </c>
      <c r="AB82" s="321">
        <v>0</v>
      </c>
      <c r="AC82" s="321">
        <v>0</v>
      </c>
      <c r="AD82" s="12">
        <v>0</v>
      </c>
      <c r="AE82" s="322">
        <v>0</v>
      </c>
      <c r="AF82" s="321">
        <v>0</v>
      </c>
      <c r="AG82" s="321">
        <v>0</v>
      </c>
      <c r="AH82" s="12">
        <v>0</v>
      </c>
      <c r="AI82" s="322">
        <v>0</v>
      </c>
      <c r="AJ82" s="321">
        <v>0</v>
      </c>
      <c r="AK82" s="321">
        <v>0</v>
      </c>
      <c r="AL82" s="12">
        <v>0</v>
      </c>
      <c r="AM82" s="257">
        <v>0</v>
      </c>
      <c r="AN82" s="321">
        <v>0</v>
      </c>
      <c r="AO82" s="321">
        <v>0</v>
      </c>
      <c r="AP82" s="12">
        <v>0</v>
      </c>
      <c r="AQ82" s="322">
        <v>0</v>
      </c>
      <c r="AR82" s="321">
        <v>0</v>
      </c>
      <c r="AS82" s="321">
        <v>0</v>
      </c>
      <c r="AT82" s="12">
        <v>0</v>
      </c>
      <c r="AU82" s="322">
        <v>0</v>
      </c>
      <c r="AV82" s="321">
        <v>0</v>
      </c>
      <c r="AW82" s="321">
        <v>0</v>
      </c>
      <c r="AX82" s="12">
        <v>0</v>
      </c>
      <c r="AY82" s="322">
        <v>0</v>
      </c>
      <c r="AZ82" s="321">
        <v>0</v>
      </c>
      <c r="BA82" s="321">
        <v>0</v>
      </c>
      <c r="BB82" s="12">
        <v>0</v>
      </c>
      <c r="BC82" s="322">
        <v>0</v>
      </c>
      <c r="BD82" s="321">
        <v>0</v>
      </c>
      <c r="BE82" s="321">
        <v>0</v>
      </c>
      <c r="BF82" s="12">
        <v>0</v>
      </c>
      <c r="BG82" s="322">
        <v>0</v>
      </c>
      <c r="BH82" s="321">
        <v>0</v>
      </c>
      <c r="BI82" s="321">
        <v>0</v>
      </c>
      <c r="BJ82" s="6">
        <v>0</v>
      </c>
      <c r="BK82" s="322">
        <v>0</v>
      </c>
      <c r="BL82" s="321">
        <v>0</v>
      </c>
      <c r="BM82" s="321">
        <v>0</v>
      </c>
      <c r="BN82" s="12">
        <v>0</v>
      </c>
      <c r="BO82" s="257">
        <v>0</v>
      </c>
      <c r="BP82" s="321">
        <v>0</v>
      </c>
      <c r="BQ82" s="321">
        <v>0</v>
      </c>
      <c r="BR82" s="12">
        <v>0</v>
      </c>
      <c r="BS82" s="322">
        <v>0</v>
      </c>
      <c r="BT82" s="321">
        <v>0</v>
      </c>
      <c r="BU82" s="321">
        <v>0</v>
      </c>
      <c r="BV82" s="12">
        <v>0</v>
      </c>
      <c r="BW82" s="322">
        <v>0</v>
      </c>
      <c r="BX82" s="321">
        <v>0</v>
      </c>
      <c r="BY82" s="321">
        <v>0</v>
      </c>
      <c r="BZ82" s="12">
        <v>0</v>
      </c>
      <c r="CA82" s="322">
        <v>0</v>
      </c>
      <c r="CB82" s="321">
        <v>0</v>
      </c>
      <c r="CC82" s="321">
        <v>0</v>
      </c>
      <c r="CD82" s="12">
        <v>0</v>
      </c>
      <c r="CE82" s="322">
        <v>0</v>
      </c>
      <c r="CF82" s="321">
        <v>0</v>
      </c>
      <c r="CG82" s="321">
        <v>0</v>
      </c>
      <c r="CH82" s="12">
        <v>0</v>
      </c>
      <c r="CI82" s="322">
        <v>0</v>
      </c>
      <c r="CJ82" s="321">
        <v>0</v>
      </c>
      <c r="CK82" s="321">
        <v>0</v>
      </c>
      <c r="CL82" s="12">
        <v>0</v>
      </c>
    </row>
    <row r="83" spans="2:90" x14ac:dyDescent="0.25">
      <c r="B83" s="187" t="s">
        <v>66</v>
      </c>
      <c r="C83" s="329">
        <v>146.5</v>
      </c>
      <c r="D83" s="330">
        <v>126</v>
      </c>
      <c r="E83" s="330">
        <v>74.433000000000007</v>
      </c>
      <c r="F83" s="178">
        <f t="shared" ref="F83:F85" si="263">E83/D83</f>
        <v>0.59073809523809528</v>
      </c>
      <c r="G83" s="329">
        <v>0</v>
      </c>
      <c r="H83" s="330">
        <v>0</v>
      </c>
      <c r="I83" s="330">
        <v>0</v>
      </c>
      <c r="J83" s="331">
        <v>0</v>
      </c>
      <c r="K83" s="176">
        <f>SUM(K81:K82)</f>
        <v>0</v>
      </c>
      <c r="L83" s="330">
        <f>SUM(L81:L82)</f>
        <v>0</v>
      </c>
      <c r="M83" s="330">
        <f>SUM(M81:M82)</f>
        <v>0</v>
      </c>
      <c r="N83" s="331">
        <v>0</v>
      </c>
      <c r="O83" s="330">
        <v>0</v>
      </c>
      <c r="P83" s="330">
        <v>0</v>
      </c>
      <c r="Q83" s="330">
        <v>0</v>
      </c>
      <c r="R83" s="331">
        <v>0</v>
      </c>
      <c r="S83" s="332">
        <v>0</v>
      </c>
      <c r="T83" s="330">
        <v>0</v>
      </c>
      <c r="U83" s="330">
        <v>0</v>
      </c>
      <c r="V83" s="331">
        <v>0</v>
      </c>
      <c r="W83" s="332">
        <v>0</v>
      </c>
      <c r="X83" s="330">
        <v>0</v>
      </c>
      <c r="Y83" s="330">
        <v>0</v>
      </c>
      <c r="Z83" s="331">
        <v>0</v>
      </c>
      <c r="AA83" s="329">
        <v>0</v>
      </c>
      <c r="AB83" s="330">
        <v>0</v>
      </c>
      <c r="AC83" s="330">
        <v>0</v>
      </c>
      <c r="AD83" s="331">
        <v>0</v>
      </c>
      <c r="AE83" s="332">
        <v>0</v>
      </c>
      <c r="AF83" s="330">
        <v>0</v>
      </c>
      <c r="AG83" s="330">
        <v>0</v>
      </c>
      <c r="AH83" s="331">
        <v>0</v>
      </c>
      <c r="AI83" s="332">
        <v>0</v>
      </c>
      <c r="AJ83" s="330">
        <v>0</v>
      </c>
      <c r="AK83" s="330">
        <v>0</v>
      </c>
      <c r="AL83" s="331">
        <v>0</v>
      </c>
      <c r="AM83" s="177">
        <f>SUM(AM81:AM82)</f>
        <v>98.5</v>
      </c>
      <c r="AN83" s="330">
        <f>SUM(AN81:AN82)</f>
        <v>78</v>
      </c>
      <c r="AO83" s="330">
        <f>SUM(AO81:AO82)</f>
        <v>59.433</v>
      </c>
      <c r="AP83" s="178">
        <f>AO83/AN83</f>
        <v>0.76196153846153847</v>
      </c>
      <c r="AQ83" s="176">
        <f>SUM(AQ81:AQ82)</f>
        <v>15</v>
      </c>
      <c r="AR83" s="330">
        <f>SUM(AR81:AR82)</f>
        <v>15</v>
      </c>
      <c r="AS83" s="330">
        <f>SUM(AS81:AS82)</f>
        <v>10</v>
      </c>
      <c r="AT83" s="178">
        <f>AS83/AR83</f>
        <v>0.66666666666666663</v>
      </c>
      <c r="AU83" s="176">
        <f>SUM(AU81:AU82)</f>
        <v>22</v>
      </c>
      <c r="AV83" s="330">
        <f>SUM(AV81:AV82)</f>
        <v>22</v>
      </c>
      <c r="AW83" s="330">
        <f>SUM(AW81:AW82)</f>
        <v>0</v>
      </c>
      <c r="AX83" s="178">
        <f>AW83/AV83</f>
        <v>0</v>
      </c>
      <c r="AY83" s="176">
        <f>SUM(AY81:AY82)</f>
        <v>11</v>
      </c>
      <c r="AZ83" s="330">
        <f>SUM(AZ81:AZ82)</f>
        <v>11</v>
      </c>
      <c r="BA83" s="330">
        <f>SUM(BA81:BA82)</f>
        <v>5</v>
      </c>
      <c r="BB83" s="178">
        <f>BA83/AZ83</f>
        <v>0.45454545454545453</v>
      </c>
      <c r="BC83" s="176">
        <f>SUM(BC81:BC82)</f>
        <v>0</v>
      </c>
      <c r="BD83" s="330">
        <f>SUM(BD81:BD82)</f>
        <v>0</v>
      </c>
      <c r="BE83" s="330">
        <f>SUM(BE81:BE82)</f>
        <v>0</v>
      </c>
      <c r="BF83" s="331">
        <v>0</v>
      </c>
      <c r="BG83" s="176">
        <f>SUM(BG81:BG82)</f>
        <v>0</v>
      </c>
      <c r="BH83" s="330">
        <f>SUM(BH81:BH82)</f>
        <v>0</v>
      </c>
      <c r="BI83" s="330">
        <f>SUM(BI81:BI82)</f>
        <v>0</v>
      </c>
      <c r="BJ83" s="177">
        <v>0</v>
      </c>
      <c r="BK83" s="176">
        <f>SUM(BK81:BK82)</f>
        <v>0</v>
      </c>
      <c r="BL83" s="189">
        <f>SUM(BL81:BL82)</f>
        <v>0</v>
      </c>
      <c r="BM83" s="330">
        <f>SUM(BM81:BM82)</f>
        <v>0</v>
      </c>
      <c r="BN83" s="348">
        <v>0</v>
      </c>
      <c r="BO83" s="177">
        <f>SUM(BO81:BO82)</f>
        <v>0</v>
      </c>
      <c r="BP83" s="189">
        <f>SUM(BP81:BP82)</f>
        <v>0</v>
      </c>
      <c r="BQ83" s="330">
        <f>SUM(BQ81:BQ82)</f>
        <v>0</v>
      </c>
      <c r="BR83" s="348">
        <v>0</v>
      </c>
      <c r="BS83" s="176">
        <f>SUM(BS81:BS82)</f>
        <v>0</v>
      </c>
      <c r="BT83" s="330">
        <f>SUM(BT81:BT82)</f>
        <v>0</v>
      </c>
      <c r="BU83" s="330">
        <f>SUM(BU81:BU82)</f>
        <v>0</v>
      </c>
      <c r="BV83" s="331">
        <v>0</v>
      </c>
      <c r="BW83" s="176">
        <f>SUM(BW81:BW82)</f>
        <v>0</v>
      </c>
      <c r="BX83" s="330">
        <f>SUM(BX81:BX82)</f>
        <v>0</v>
      </c>
      <c r="BY83" s="330">
        <f>SUM(BY81:BY82)</f>
        <v>0</v>
      </c>
      <c r="BZ83" s="331">
        <v>0</v>
      </c>
      <c r="CA83" s="176">
        <f>SUM(CA81:CA82)</f>
        <v>0</v>
      </c>
      <c r="CB83" s="330">
        <f>SUM(CB81:CB82)</f>
        <v>0</v>
      </c>
      <c r="CC83" s="330">
        <f>SUM(CC81:CC82)</f>
        <v>0</v>
      </c>
      <c r="CD83" s="331">
        <v>0</v>
      </c>
      <c r="CE83" s="176">
        <f>SUM(CE81:CE82)</f>
        <v>0</v>
      </c>
      <c r="CF83" s="330">
        <f>SUM(CF81:CF82)</f>
        <v>0</v>
      </c>
      <c r="CG83" s="330">
        <f>SUM(CG81:CG82)</f>
        <v>0</v>
      </c>
      <c r="CH83" s="331">
        <v>0</v>
      </c>
      <c r="CI83" s="176">
        <f>SUM(CI81:CI82)</f>
        <v>0</v>
      </c>
      <c r="CJ83" s="330">
        <f>SUM(CJ81:CJ82)</f>
        <v>0</v>
      </c>
      <c r="CK83" s="330">
        <f>SUM(CK81:CK82)</f>
        <v>0</v>
      </c>
      <c r="CL83" s="331">
        <v>0</v>
      </c>
    </row>
    <row r="84" spans="2:90" x14ac:dyDescent="0.25">
      <c r="B84" s="858" t="s">
        <v>226</v>
      </c>
      <c r="C84" s="853">
        <v>12.128192755886756</v>
      </c>
      <c r="D84" s="859">
        <v>13.60792934</v>
      </c>
      <c r="E84" s="859">
        <v>13.60792934</v>
      </c>
      <c r="F84" s="860">
        <f t="shared" si="263"/>
        <v>1</v>
      </c>
      <c r="G84" s="854">
        <f>G87</f>
        <v>0</v>
      </c>
      <c r="H84" s="859">
        <f>H87</f>
        <v>0</v>
      </c>
      <c r="I84" s="859">
        <f>I87</f>
        <v>0</v>
      </c>
      <c r="J84" s="861">
        <v>0</v>
      </c>
      <c r="K84" s="853">
        <f>K87</f>
        <v>0</v>
      </c>
      <c r="L84" s="859">
        <f>L87</f>
        <v>0</v>
      </c>
      <c r="M84" s="859">
        <f>M87</f>
        <v>0</v>
      </c>
      <c r="N84" s="861">
        <v>0</v>
      </c>
      <c r="O84" s="853">
        <f>O87</f>
        <v>0</v>
      </c>
      <c r="P84" s="859">
        <f>P87</f>
        <v>0</v>
      </c>
      <c r="Q84" s="859">
        <f>Q87</f>
        <v>0</v>
      </c>
      <c r="R84" s="861">
        <v>0</v>
      </c>
      <c r="S84" s="853">
        <f>S87</f>
        <v>0</v>
      </c>
      <c r="T84" s="859">
        <f>T87</f>
        <v>0</v>
      </c>
      <c r="U84" s="859">
        <f>U87</f>
        <v>0</v>
      </c>
      <c r="V84" s="861">
        <v>0</v>
      </c>
      <c r="W84" s="853">
        <f>W87</f>
        <v>0</v>
      </c>
      <c r="X84" s="859">
        <f>X87</f>
        <v>0</v>
      </c>
      <c r="Y84" s="859">
        <f>Y87</f>
        <v>0</v>
      </c>
      <c r="Z84" s="861">
        <v>0</v>
      </c>
      <c r="AA84" s="854">
        <f>AA87</f>
        <v>0</v>
      </c>
      <c r="AB84" s="859">
        <f>AB87</f>
        <v>0</v>
      </c>
      <c r="AC84" s="859">
        <f>AC87</f>
        <v>0</v>
      </c>
      <c r="AD84" s="861">
        <v>0</v>
      </c>
      <c r="AE84" s="853">
        <f>AE87</f>
        <v>0</v>
      </c>
      <c r="AF84" s="859">
        <f>AF87</f>
        <v>0</v>
      </c>
      <c r="AG84" s="859">
        <f>AG87</f>
        <v>0</v>
      </c>
      <c r="AH84" s="861">
        <v>0</v>
      </c>
      <c r="AI84" s="853">
        <f>AI87</f>
        <v>0</v>
      </c>
      <c r="AJ84" s="859">
        <f>AJ87</f>
        <v>0</v>
      </c>
      <c r="AK84" s="859">
        <f>AK87</f>
        <v>0</v>
      </c>
      <c r="AL84" s="861">
        <v>0</v>
      </c>
      <c r="AM84" s="853">
        <f>AM87</f>
        <v>0</v>
      </c>
      <c r="AN84" s="859">
        <f>AN87</f>
        <v>0</v>
      </c>
      <c r="AO84" s="859">
        <f>AO87</f>
        <v>0</v>
      </c>
      <c r="AP84" s="861">
        <v>0</v>
      </c>
      <c r="AQ84" s="853">
        <f>AQ87</f>
        <v>0</v>
      </c>
      <c r="AR84" s="859">
        <f>AR87</f>
        <v>0</v>
      </c>
      <c r="AS84" s="859">
        <f>AS87</f>
        <v>0</v>
      </c>
      <c r="AT84" s="861">
        <v>0</v>
      </c>
      <c r="AU84" s="853">
        <f>AU87</f>
        <v>0</v>
      </c>
      <c r="AV84" s="859">
        <f>AV87</f>
        <v>0</v>
      </c>
      <c r="AW84" s="859">
        <f>AW87</f>
        <v>0</v>
      </c>
      <c r="AX84" s="861">
        <v>0</v>
      </c>
      <c r="AY84" s="853">
        <f>AY87</f>
        <v>0</v>
      </c>
      <c r="AZ84" s="859">
        <f>AZ87</f>
        <v>0</v>
      </c>
      <c r="BA84" s="859">
        <f>BA87</f>
        <v>0</v>
      </c>
      <c r="BB84" s="861">
        <v>0</v>
      </c>
      <c r="BC84" s="853">
        <f>BC87</f>
        <v>0</v>
      </c>
      <c r="BD84" s="859">
        <f>BD87</f>
        <v>0</v>
      </c>
      <c r="BE84" s="859">
        <f>BE87</f>
        <v>0</v>
      </c>
      <c r="BF84" s="861">
        <v>0</v>
      </c>
      <c r="BG84" s="853">
        <f>BG87</f>
        <v>0</v>
      </c>
      <c r="BH84" s="859">
        <f>BH87</f>
        <v>0</v>
      </c>
      <c r="BI84" s="859">
        <f>BI87</f>
        <v>0</v>
      </c>
      <c r="BJ84" s="861">
        <v>0</v>
      </c>
      <c r="BK84" s="853">
        <f>BK87</f>
        <v>0</v>
      </c>
      <c r="BL84" s="859">
        <f>BL87</f>
        <v>0</v>
      </c>
      <c r="BM84" s="859">
        <f>BM87</f>
        <v>0</v>
      </c>
      <c r="BN84" s="861">
        <v>0</v>
      </c>
      <c r="BO84" s="853">
        <f>BO87</f>
        <v>12.128192755886756</v>
      </c>
      <c r="BP84" s="859">
        <f>BP87</f>
        <v>13.60792934</v>
      </c>
      <c r="BQ84" s="859">
        <f>BQ87</f>
        <v>13.60792934</v>
      </c>
      <c r="BR84" s="860">
        <f>BQ84/BP84</f>
        <v>1</v>
      </c>
      <c r="BS84" s="854">
        <f>BS87</f>
        <v>0</v>
      </c>
      <c r="BT84" s="859">
        <f>BT87</f>
        <v>0</v>
      </c>
      <c r="BU84" s="859">
        <f>BU87</f>
        <v>0</v>
      </c>
      <c r="BV84" s="861">
        <v>0</v>
      </c>
      <c r="BW84" s="853">
        <f>BW87</f>
        <v>0</v>
      </c>
      <c r="BX84" s="859">
        <f>BX87</f>
        <v>0</v>
      </c>
      <c r="BY84" s="859">
        <f>BY87</f>
        <v>0</v>
      </c>
      <c r="BZ84" s="861">
        <v>0</v>
      </c>
      <c r="CA84" s="853">
        <f>CA87</f>
        <v>0</v>
      </c>
      <c r="CB84" s="859">
        <f>CB87</f>
        <v>0</v>
      </c>
      <c r="CC84" s="859">
        <f>CC87</f>
        <v>0</v>
      </c>
      <c r="CD84" s="861">
        <v>0</v>
      </c>
      <c r="CE84" s="862">
        <f>CE87</f>
        <v>0</v>
      </c>
      <c r="CF84" s="863">
        <f>CF87</f>
        <v>0</v>
      </c>
      <c r="CG84" s="863">
        <f>CG87</f>
        <v>0</v>
      </c>
      <c r="CH84" s="861">
        <v>0</v>
      </c>
      <c r="CI84" s="853">
        <f>CI87</f>
        <v>0</v>
      </c>
      <c r="CJ84" s="859">
        <f>CJ87</f>
        <v>0</v>
      </c>
      <c r="CK84" s="859">
        <f>CK87</f>
        <v>0</v>
      </c>
      <c r="CL84" s="861">
        <v>0</v>
      </c>
    </row>
    <row r="85" spans="2:90" x14ac:dyDescent="0.25">
      <c r="B85" s="8" t="s">
        <v>60</v>
      </c>
      <c r="C85" s="9">
        <v>12.128192755886756</v>
      </c>
      <c r="D85" s="7">
        <v>13.60792934</v>
      </c>
      <c r="E85" s="7">
        <v>13.60792934</v>
      </c>
      <c r="F85" s="498">
        <f t="shared" si="263"/>
        <v>1</v>
      </c>
      <c r="G85" s="6">
        <v>0</v>
      </c>
      <c r="H85" s="7">
        <v>0</v>
      </c>
      <c r="I85" s="7">
        <v>0</v>
      </c>
      <c r="J85" s="499">
        <v>0</v>
      </c>
      <c r="K85" s="9">
        <v>0</v>
      </c>
      <c r="L85" s="7">
        <v>0</v>
      </c>
      <c r="M85" s="7">
        <v>0</v>
      </c>
      <c r="N85" s="499">
        <v>0</v>
      </c>
      <c r="O85" s="9">
        <v>0</v>
      </c>
      <c r="P85" s="7">
        <v>0</v>
      </c>
      <c r="Q85" s="7">
        <v>0</v>
      </c>
      <c r="R85" s="499">
        <v>0</v>
      </c>
      <c r="S85" s="9">
        <v>0</v>
      </c>
      <c r="T85" s="7">
        <v>0</v>
      </c>
      <c r="U85" s="7">
        <v>0</v>
      </c>
      <c r="V85" s="499">
        <v>0</v>
      </c>
      <c r="W85" s="9">
        <v>0</v>
      </c>
      <c r="X85" s="7">
        <v>0</v>
      </c>
      <c r="Y85" s="7">
        <v>0</v>
      </c>
      <c r="Z85" s="499">
        <v>0</v>
      </c>
      <c r="AA85" s="6">
        <v>0</v>
      </c>
      <c r="AB85" s="7">
        <v>0</v>
      </c>
      <c r="AC85" s="7">
        <v>0</v>
      </c>
      <c r="AD85" s="499">
        <v>0</v>
      </c>
      <c r="AE85" s="9">
        <v>0</v>
      </c>
      <c r="AF85" s="7">
        <v>0</v>
      </c>
      <c r="AG85" s="7">
        <v>0</v>
      </c>
      <c r="AH85" s="499">
        <v>0</v>
      </c>
      <c r="AI85" s="9">
        <v>0</v>
      </c>
      <c r="AJ85" s="7">
        <v>0</v>
      </c>
      <c r="AK85" s="7">
        <v>0</v>
      </c>
      <c r="AL85" s="499">
        <v>0</v>
      </c>
      <c r="AM85" s="9">
        <v>0</v>
      </c>
      <c r="AN85" s="7">
        <v>0</v>
      </c>
      <c r="AO85" s="7">
        <v>0</v>
      </c>
      <c r="AP85" s="499">
        <v>0</v>
      </c>
      <c r="AQ85" s="9">
        <v>0</v>
      </c>
      <c r="AR85" s="7">
        <v>0</v>
      </c>
      <c r="AS85" s="7">
        <v>0</v>
      </c>
      <c r="AT85" s="499">
        <v>0</v>
      </c>
      <c r="AU85" s="9">
        <v>0</v>
      </c>
      <c r="AV85" s="7">
        <v>0</v>
      </c>
      <c r="AW85" s="7">
        <v>0</v>
      </c>
      <c r="AX85" s="499">
        <v>0</v>
      </c>
      <c r="AY85" s="9">
        <v>0</v>
      </c>
      <c r="AZ85" s="7">
        <v>0</v>
      </c>
      <c r="BA85" s="7">
        <v>0</v>
      </c>
      <c r="BB85" s="499">
        <v>0</v>
      </c>
      <c r="BC85" s="9">
        <v>0</v>
      </c>
      <c r="BD85" s="7">
        <v>0</v>
      </c>
      <c r="BE85" s="7">
        <v>0</v>
      </c>
      <c r="BF85" s="499">
        <v>0</v>
      </c>
      <c r="BG85" s="9">
        <v>0</v>
      </c>
      <c r="BH85" s="7">
        <v>0</v>
      </c>
      <c r="BI85" s="7">
        <v>0</v>
      </c>
      <c r="BJ85" s="499">
        <v>0</v>
      </c>
      <c r="BK85" s="9">
        <v>0</v>
      </c>
      <c r="BL85" s="7">
        <v>0</v>
      </c>
      <c r="BM85" s="7">
        <v>0</v>
      </c>
      <c r="BN85" s="499">
        <v>0</v>
      </c>
      <c r="BO85" s="9">
        <v>12.128192755886756</v>
      </c>
      <c r="BP85" s="7">
        <v>13.60792934</v>
      </c>
      <c r="BQ85" s="7">
        <v>13.60792934</v>
      </c>
      <c r="BR85" s="498">
        <f>BQ85/BP85</f>
        <v>1</v>
      </c>
      <c r="BS85" s="6">
        <v>0</v>
      </c>
      <c r="BT85" s="7">
        <v>0</v>
      </c>
      <c r="BU85" s="7">
        <v>0</v>
      </c>
      <c r="BV85" s="499">
        <v>0</v>
      </c>
      <c r="BW85" s="9">
        <v>0</v>
      </c>
      <c r="BX85" s="7">
        <v>0</v>
      </c>
      <c r="BY85" s="7">
        <v>0</v>
      </c>
      <c r="BZ85" s="499">
        <v>0</v>
      </c>
      <c r="CA85" s="9">
        <v>0</v>
      </c>
      <c r="CB85" s="7">
        <v>0</v>
      </c>
      <c r="CC85" s="7">
        <v>0</v>
      </c>
      <c r="CD85" s="499">
        <v>0</v>
      </c>
      <c r="CE85" s="322">
        <v>0</v>
      </c>
      <c r="CF85" s="321">
        <v>0</v>
      </c>
      <c r="CG85" s="321">
        <v>0</v>
      </c>
      <c r="CH85" s="12">
        <v>0</v>
      </c>
      <c r="CI85" s="9">
        <v>0</v>
      </c>
      <c r="CJ85" s="7">
        <v>0</v>
      </c>
      <c r="CK85" s="7">
        <v>0</v>
      </c>
      <c r="CL85" s="499">
        <v>0</v>
      </c>
    </row>
    <row r="86" spans="2:90" x14ac:dyDescent="0.25">
      <c r="B86" s="8" t="s">
        <v>62</v>
      </c>
      <c r="C86" s="9">
        <v>0</v>
      </c>
      <c r="D86" s="7">
        <v>0</v>
      </c>
      <c r="E86" s="7">
        <v>0</v>
      </c>
      <c r="F86" s="499">
        <v>0</v>
      </c>
      <c r="G86" s="6">
        <v>0</v>
      </c>
      <c r="H86" s="7">
        <v>0</v>
      </c>
      <c r="I86" s="7">
        <v>0</v>
      </c>
      <c r="J86" s="499">
        <v>0</v>
      </c>
      <c r="K86" s="9">
        <v>0</v>
      </c>
      <c r="L86" s="7">
        <v>0</v>
      </c>
      <c r="M86" s="7">
        <v>0</v>
      </c>
      <c r="N86" s="499">
        <v>0</v>
      </c>
      <c r="O86" s="9">
        <v>0</v>
      </c>
      <c r="P86" s="7">
        <v>0</v>
      </c>
      <c r="Q86" s="7">
        <v>0</v>
      </c>
      <c r="R86" s="499">
        <v>0</v>
      </c>
      <c r="S86" s="9">
        <v>0</v>
      </c>
      <c r="T86" s="7">
        <v>0</v>
      </c>
      <c r="U86" s="7">
        <v>0</v>
      </c>
      <c r="V86" s="499">
        <v>0</v>
      </c>
      <c r="W86" s="9">
        <v>0</v>
      </c>
      <c r="X86" s="7">
        <v>0</v>
      </c>
      <c r="Y86" s="7">
        <v>0</v>
      </c>
      <c r="Z86" s="499">
        <v>0</v>
      </c>
      <c r="AA86" s="6">
        <v>0</v>
      </c>
      <c r="AB86" s="7">
        <v>0</v>
      </c>
      <c r="AC86" s="7">
        <v>0</v>
      </c>
      <c r="AD86" s="499">
        <v>0</v>
      </c>
      <c r="AE86" s="9">
        <v>0</v>
      </c>
      <c r="AF86" s="7">
        <v>0</v>
      </c>
      <c r="AG86" s="7">
        <v>0</v>
      </c>
      <c r="AH86" s="499">
        <v>0</v>
      </c>
      <c r="AI86" s="9">
        <v>0</v>
      </c>
      <c r="AJ86" s="7">
        <v>0</v>
      </c>
      <c r="AK86" s="7">
        <v>0</v>
      </c>
      <c r="AL86" s="499">
        <v>0</v>
      </c>
      <c r="AM86" s="9">
        <v>0</v>
      </c>
      <c r="AN86" s="7">
        <v>0</v>
      </c>
      <c r="AO86" s="7">
        <v>0</v>
      </c>
      <c r="AP86" s="499">
        <v>0</v>
      </c>
      <c r="AQ86" s="9">
        <v>0</v>
      </c>
      <c r="AR86" s="7">
        <v>0</v>
      </c>
      <c r="AS86" s="7">
        <v>0</v>
      </c>
      <c r="AT86" s="499">
        <v>0</v>
      </c>
      <c r="AU86" s="9">
        <v>0</v>
      </c>
      <c r="AV86" s="7">
        <v>0</v>
      </c>
      <c r="AW86" s="7">
        <v>0</v>
      </c>
      <c r="AX86" s="499">
        <v>0</v>
      </c>
      <c r="AY86" s="9">
        <v>0</v>
      </c>
      <c r="AZ86" s="7">
        <v>0</v>
      </c>
      <c r="BA86" s="7">
        <v>0</v>
      </c>
      <c r="BB86" s="499">
        <v>0</v>
      </c>
      <c r="BC86" s="9">
        <v>0</v>
      </c>
      <c r="BD86" s="7">
        <v>0</v>
      </c>
      <c r="BE86" s="7">
        <v>0</v>
      </c>
      <c r="BF86" s="499">
        <v>0</v>
      </c>
      <c r="BG86" s="9">
        <v>0</v>
      </c>
      <c r="BH86" s="7">
        <v>0</v>
      </c>
      <c r="BI86" s="7">
        <v>0</v>
      </c>
      <c r="BJ86" s="499">
        <v>0</v>
      </c>
      <c r="BK86" s="9">
        <v>0</v>
      </c>
      <c r="BL86" s="7">
        <v>0</v>
      </c>
      <c r="BM86" s="7">
        <v>0</v>
      </c>
      <c r="BN86" s="499">
        <v>0</v>
      </c>
      <c r="BO86" s="9">
        <v>0</v>
      </c>
      <c r="BP86" s="7">
        <v>0</v>
      </c>
      <c r="BQ86" s="7">
        <v>0</v>
      </c>
      <c r="BR86" s="499">
        <v>0</v>
      </c>
      <c r="BS86" s="6">
        <v>0</v>
      </c>
      <c r="BT86" s="7">
        <v>0</v>
      </c>
      <c r="BU86" s="7">
        <v>0</v>
      </c>
      <c r="BV86" s="499">
        <v>0</v>
      </c>
      <c r="BW86" s="9">
        <v>0</v>
      </c>
      <c r="BX86" s="7">
        <v>0</v>
      </c>
      <c r="BY86" s="7">
        <v>0</v>
      </c>
      <c r="BZ86" s="499">
        <v>0</v>
      </c>
      <c r="CA86" s="9">
        <v>0</v>
      </c>
      <c r="CB86" s="7">
        <v>0</v>
      </c>
      <c r="CC86" s="7">
        <v>0</v>
      </c>
      <c r="CD86" s="499">
        <v>0</v>
      </c>
      <c r="CE86" s="322">
        <v>0</v>
      </c>
      <c r="CF86" s="321">
        <v>0</v>
      </c>
      <c r="CG86" s="321">
        <v>0</v>
      </c>
      <c r="CH86" s="12">
        <v>0</v>
      </c>
      <c r="CI86" s="9">
        <v>0</v>
      </c>
      <c r="CJ86" s="7">
        <v>0</v>
      </c>
      <c r="CK86" s="7">
        <v>0</v>
      </c>
      <c r="CL86" s="499">
        <v>0</v>
      </c>
    </row>
    <row r="87" spans="2:90" ht="15.75" thickBot="1" x14ac:dyDescent="0.3">
      <c r="B87" s="188" t="s">
        <v>63</v>
      </c>
      <c r="C87" s="181">
        <v>12.128192755886756</v>
      </c>
      <c r="D87" s="356">
        <v>13.60792934</v>
      </c>
      <c r="E87" s="356">
        <v>13.60792934</v>
      </c>
      <c r="F87" s="500">
        <f t="shared" ref="F87" si="264">E87/D87</f>
        <v>1</v>
      </c>
      <c r="G87" s="182">
        <f>SUM(G85:G86)</f>
        <v>0</v>
      </c>
      <c r="H87" s="356">
        <f>SUM(H85:H86)</f>
        <v>0</v>
      </c>
      <c r="I87" s="356">
        <f>SUM(I85:I86)</f>
        <v>0</v>
      </c>
      <c r="J87" s="357">
        <v>0</v>
      </c>
      <c r="K87" s="181">
        <f>SUM(K85:K86)</f>
        <v>0</v>
      </c>
      <c r="L87" s="356">
        <f>SUM(L85:L86)</f>
        <v>0</v>
      </c>
      <c r="M87" s="356">
        <f>SUM(M85:M86)</f>
        <v>0</v>
      </c>
      <c r="N87" s="357">
        <v>0</v>
      </c>
      <c r="O87" s="181">
        <f>SUM(O85:O86)</f>
        <v>0</v>
      </c>
      <c r="P87" s="356">
        <f>SUM(P85:P86)</f>
        <v>0</v>
      </c>
      <c r="Q87" s="356">
        <f>SUM(Q85:Q86)</f>
        <v>0</v>
      </c>
      <c r="R87" s="357">
        <v>0</v>
      </c>
      <c r="S87" s="181">
        <f>SUM(S85:S86)</f>
        <v>0</v>
      </c>
      <c r="T87" s="356">
        <f>SUM(T85:T86)</f>
        <v>0</v>
      </c>
      <c r="U87" s="356">
        <f>SUM(U85:U86)</f>
        <v>0</v>
      </c>
      <c r="V87" s="357">
        <v>0</v>
      </c>
      <c r="W87" s="181">
        <f>SUM(W85:W86)</f>
        <v>0</v>
      </c>
      <c r="X87" s="356">
        <f>SUM(X85:X86)</f>
        <v>0</v>
      </c>
      <c r="Y87" s="356">
        <f>SUM(Y85:Y86)</f>
        <v>0</v>
      </c>
      <c r="Z87" s="357">
        <v>0</v>
      </c>
      <c r="AA87" s="182">
        <f>SUM(AA85:AA86)</f>
        <v>0</v>
      </c>
      <c r="AB87" s="356">
        <f>SUM(AB85:AB86)</f>
        <v>0</v>
      </c>
      <c r="AC87" s="356">
        <f>SUM(AC85:AC86)</f>
        <v>0</v>
      </c>
      <c r="AD87" s="357">
        <v>0</v>
      </c>
      <c r="AE87" s="181">
        <f>SUM(AE85:AE86)</f>
        <v>0</v>
      </c>
      <c r="AF87" s="356">
        <f>SUM(AF85:AF86)</f>
        <v>0</v>
      </c>
      <c r="AG87" s="356">
        <f>SUM(AG85:AG86)</f>
        <v>0</v>
      </c>
      <c r="AH87" s="357">
        <v>0</v>
      </c>
      <c r="AI87" s="181">
        <f>SUM(AI85:AI86)</f>
        <v>0</v>
      </c>
      <c r="AJ87" s="356">
        <f>SUM(AJ85:AJ86)</f>
        <v>0</v>
      </c>
      <c r="AK87" s="356">
        <f>SUM(AK85:AK86)</f>
        <v>0</v>
      </c>
      <c r="AL87" s="357">
        <v>0</v>
      </c>
      <c r="AM87" s="181">
        <f>SUM(AM85:AM86)</f>
        <v>0</v>
      </c>
      <c r="AN87" s="356">
        <f>SUM(AN85:AN86)</f>
        <v>0</v>
      </c>
      <c r="AO87" s="356">
        <f>SUM(AO85:AO86)</f>
        <v>0</v>
      </c>
      <c r="AP87" s="357">
        <v>0</v>
      </c>
      <c r="AQ87" s="181">
        <f>SUM(AQ85:AQ86)</f>
        <v>0</v>
      </c>
      <c r="AR87" s="356">
        <f>SUM(AR85:AR86)</f>
        <v>0</v>
      </c>
      <c r="AS87" s="356">
        <f>SUM(AS85:AS86)</f>
        <v>0</v>
      </c>
      <c r="AT87" s="357">
        <v>0</v>
      </c>
      <c r="AU87" s="181">
        <f>SUM(AU85:AU86)</f>
        <v>0</v>
      </c>
      <c r="AV87" s="356">
        <f>SUM(AV85:AV86)</f>
        <v>0</v>
      </c>
      <c r="AW87" s="356">
        <f>SUM(AW85:AW86)</f>
        <v>0</v>
      </c>
      <c r="AX87" s="357">
        <v>0</v>
      </c>
      <c r="AY87" s="181">
        <f>SUM(AY85:AY86)</f>
        <v>0</v>
      </c>
      <c r="AZ87" s="356">
        <f>SUM(AZ85:AZ86)</f>
        <v>0</v>
      </c>
      <c r="BA87" s="356">
        <f>SUM(BA85:BA86)</f>
        <v>0</v>
      </c>
      <c r="BB87" s="357">
        <v>0</v>
      </c>
      <c r="BC87" s="181">
        <f>SUM(BC85:BC86)</f>
        <v>0</v>
      </c>
      <c r="BD87" s="356">
        <f>SUM(BD85:BD86)</f>
        <v>0</v>
      </c>
      <c r="BE87" s="356">
        <f>SUM(BE85:BE86)</f>
        <v>0</v>
      </c>
      <c r="BF87" s="357">
        <v>0</v>
      </c>
      <c r="BG87" s="181">
        <f>SUM(BG85:BG86)</f>
        <v>0</v>
      </c>
      <c r="BH87" s="356">
        <f>SUM(BH85:BH86)</f>
        <v>0</v>
      </c>
      <c r="BI87" s="356">
        <f>SUM(BI85:BI86)</f>
        <v>0</v>
      </c>
      <c r="BJ87" s="357">
        <v>0</v>
      </c>
      <c r="BK87" s="181">
        <f>SUM(BK85:BK86)</f>
        <v>0</v>
      </c>
      <c r="BL87" s="356">
        <f>SUM(BL85:BL86)</f>
        <v>0</v>
      </c>
      <c r="BM87" s="356">
        <f>SUM(BM85:BM86)</f>
        <v>0</v>
      </c>
      <c r="BN87" s="357">
        <v>0</v>
      </c>
      <c r="BO87" s="181">
        <f>SUM(BO85:BO86)</f>
        <v>12.128192755886756</v>
      </c>
      <c r="BP87" s="356">
        <f>SUM(BP85:BP86)</f>
        <v>13.60792934</v>
      </c>
      <c r="BQ87" s="356">
        <f>SUM(BQ85:BQ86)</f>
        <v>13.60792934</v>
      </c>
      <c r="BR87" s="500">
        <f t="shared" ref="BR87" si="265">SUM(BR81:BR86)</f>
        <v>2</v>
      </c>
      <c r="BS87" s="182">
        <f>SUM(BS85:BS86)</f>
        <v>0</v>
      </c>
      <c r="BT87" s="356">
        <f>SUM(BT85:BT86)</f>
        <v>0</v>
      </c>
      <c r="BU87" s="356">
        <f>SUM(BU85:BU86)</f>
        <v>0</v>
      </c>
      <c r="BV87" s="357">
        <v>0</v>
      </c>
      <c r="BW87" s="181">
        <f>SUM(BW85:BW86)</f>
        <v>0</v>
      </c>
      <c r="BX87" s="356">
        <f>SUM(BX85:BX86)</f>
        <v>0</v>
      </c>
      <c r="BY87" s="356">
        <f>SUM(BY85:BY86)</f>
        <v>0</v>
      </c>
      <c r="BZ87" s="357">
        <v>0</v>
      </c>
      <c r="CA87" s="181">
        <f>SUM(CA85:CA86)</f>
        <v>0</v>
      </c>
      <c r="CB87" s="356">
        <f>SUM(CB85:CB86)</f>
        <v>0</v>
      </c>
      <c r="CC87" s="356">
        <f>SUM(CC85:CC86)</f>
        <v>0</v>
      </c>
      <c r="CD87" s="357">
        <v>0</v>
      </c>
      <c r="CE87" s="355">
        <f>SUM(CE85:CE86)</f>
        <v>0</v>
      </c>
      <c r="CF87" s="353">
        <f>SUM(CF85:CF86)</f>
        <v>0</v>
      </c>
      <c r="CG87" s="353">
        <f>SUM(CG85:CG86)</f>
        <v>0</v>
      </c>
      <c r="CH87" s="357">
        <v>0</v>
      </c>
      <c r="CI87" s="181">
        <f>SUM(CI85:CI86)</f>
        <v>0</v>
      </c>
      <c r="CJ87" s="356">
        <f>SUM(CJ85:CJ86)</f>
        <v>0</v>
      </c>
      <c r="CK87" s="356">
        <f>SUM(CK85:CK86)</f>
        <v>0</v>
      </c>
      <c r="CL87" s="357">
        <v>0</v>
      </c>
    </row>
    <row r="88" spans="2:90" x14ac:dyDescent="0.25">
      <c r="B88" s="5"/>
      <c r="C88" s="3"/>
      <c r="D88" s="3"/>
      <c r="E88" s="3"/>
      <c r="F88" s="3"/>
      <c r="G88" s="3"/>
      <c r="H88" s="3"/>
      <c r="I88" s="3"/>
      <c r="K88" s="3"/>
      <c r="L88" s="3"/>
      <c r="M88" s="3"/>
      <c r="T88" s="3"/>
      <c r="U88" s="3"/>
      <c r="AI88" s="3"/>
      <c r="AJ88" s="3"/>
      <c r="AK88" s="3"/>
      <c r="AQ88" s="96"/>
      <c r="AR88" s="96"/>
      <c r="AS88" s="96"/>
      <c r="AY88" s="3"/>
      <c r="AZ88" s="3"/>
      <c r="BA88" s="759"/>
      <c r="BC88" s="96"/>
      <c r="BD88" s="96"/>
      <c r="BE88" s="96"/>
      <c r="BG88" s="3"/>
      <c r="BH88" s="3"/>
      <c r="BI88" s="3"/>
      <c r="BK88" s="3"/>
      <c r="BL88" s="3"/>
      <c r="BM88" s="3"/>
    </row>
    <row r="89" spans="2:90" ht="15.75" thickBot="1" x14ac:dyDescent="0.3">
      <c r="B89" s="5" t="s">
        <v>136</v>
      </c>
      <c r="C89" s="3"/>
      <c r="D89" s="3"/>
      <c r="E89" s="3"/>
      <c r="F89" s="3"/>
      <c r="G89" s="3"/>
      <c r="H89" s="3"/>
      <c r="I89" s="3"/>
      <c r="K89" s="3"/>
      <c r="L89" s="3"/>
      <c r="M89" s="3"/>
      <c r="T89" s="3"/>
      <c r="U89" s="3"/>
      <c r="AI89" s="3"/>
      <c r="AJ89" s="3"/>
      <c r="AK89" s="3"/>
      <c r="AQ89" s="96"/>
      <c r="AR89" s="96"/>
      <c r="AS89" s="96"/>
      <c r="AY89" s="3"/>
      <c r="AZ89" s="3"/>
      <c r="BA89" s="759"/>
      <c r="BC89" s="96"/>
      <c r="BD89" s="96"/>
      <c r="BE89" s="96"/>
      <c r="BG89" s="3"/>
      <c r="BH89" s="3"/>
      <c r="BI89" s="3"/>
      <c r="BK89" s="3"/>
      <c r="BL89" s="3"/>
      <c r="BM89" s="3"/>
    </row>
    <row r="90" spans="2:90" ht="27" customHeight="1" thickBot="1" x14ac:dyDescent="0.3">
      <c r="B90" s="949" t="s">
        <v>414</v>
      </c>
      <c r="C90" s="947" t="s">
        <v>225</v>
      </c>
      <c r="D90" s="945"/>
      <c r="E90" s="945"/>
      <c r="F90" s="946"/>
      <c r="G90" s="952" t="s">
        <v>255</v>
      </c>
      <c r="H90" s="953"/>
      <c r="I90" s="953"/>
      <c r="J90" s="954"/>
      <c r="K90" s="944" t="s">
        <v>14</v>
      </c>
      <c r="L90" s="945"/>
      <c r="M90" s="945"/>
      <c r="N90" s="946"/>
      <c r="O90" s="944" t="s">
        <v>298</v>
      </c>
      <c r="P90" s="945"/>
      <c r="Q90" s="945"/>
      <c r="R90" s="946"/>
      <c r="S90" s="944" t="s">
        <v>41</v>
      </c>
      <c r="T90" s="945"/>
      <c r="U90" s="945"/>
      <c r="V90" s="946"/>
      <c r="W90" s="947" t="s">
        <v>238</v>
      </c>
      <c r="X90" s="945"/>
      <c r="Y90" s="945"/>
      <c r="Z90" s="946"/>
      <c r="AA90" s="944" t="s">
        <v>42</v>
      </c>
      <c r="AB90" s="945"/>
      <c r="AC90" s="945"/>
      <c r="AD90" s="946"/>
      <c r="AE90" s="944" t="s">
        <v>239</v>
      </c>
      <c r="AF90" s="945"/>
      <c r="AG90" s="945"/>
      <c r="AH90" s="946"/>
      <c r="AI90" s="944" t="s">
        <v>44</v>
      </c>
      <c r="AJ90" s="945"/>
      <c r="AK90" s="945"/>
      <c r="AL90" s="946"/>
      <c r="AM90" s="944" t="s">
        <v>76</v>
      </c>
      <c r="AN90" s="945"/>
      <c r="AO90" s="945"/>
      <c r="AP90" s="946"/>
      <c r="AQ90" s="944" t="s">
        <v>256</v>
      </c>
      <c r="AR90" s="947"/>
      <c r="AS90" s="947"/>
      <c r="AT90" s="948"/>
      <c r="AU90" s="944" t="s">
        <v>45</v>
      </c>
      <c r="AV90" s="947"/>
      <c r="AW90" s="947"/>
      <c r="AX90" s="948"/>
      <c r="AY90" s="944" t="s">
        <v>241</v>
      </c>
      <c r="AZ90" s="947"/>
      <c r="BA90" s="947"/>
      <c r="BB90" s="948"/>
      <c r="BC90" s="944" t="s">
        <v>242</v>
      </c>
      <c r="BD90" s="947"/>
      <c r="BE90" s="947"/>
      <c r="BF90" s="948"/>
      <c r="BG90" s="944" t="s">
        <v>243</v>
      </c>
      <c r="BH90" s="947"/>
      <c r="BI90" s="947"/>
      <c r="BJ90" s="948"/>
      <c r="BK90" s="947" t="s">
        <v>258</v>
      </c>
      <c r="BL90" s="947"/>
      <c r="BM90" s="947"/>
      <c r="BN90" s="948"/>
      <c r="BO90" s="944" t="s">
        <v>246</v>
      </c>
      <c r="BP90" s="945"/>
      <c r="BQ90" s="945"/>
      <c r="BR90" s="946"/>
      <c r="BS90" s="944" t="s">
        <v>259</v>
      </c>
      <c r="BT90" s="945"/>
      <c r="BU90" s="945"/>
      <c r="BV90" s="946"/>
      <c r="BW90" s="944" t="s">
        <v>260</v>
      </c>
      <c r="BX90" s="945"/>
      <c r="BY90" s="945"/>
      <c r="BZ90" s="946"/>
      <c r="CA90" s="944" t="s">
        <v>261</v>
      </c>
      <c r="CB90" s="945"/>
      <c r="CC90" s="945"/>
      <c r="CD90" s="946"/>
      <c r="CE90" s="944" t="s">
        <v>399</v>
      </c>
      <c r="CF90" s="945"/>
      <c r="CG90" s="945"/>
      <c r="CH90" s="946"/>
    </row>
    <row r="91" spans="2:90" ht="15" customHeight="1" x14ac:dyDescent="0.25">
      <c r="B91" s="950"/>
      <c r="C91" s="939" t="s">
        <v>107</v>
      </c>
      <c r="D91" s="933" t="s">
        <v>108</v>
      </c>
      <c r="E91" s="935" t="s">
        <v>50</v>
      </c>
      <c r="F91" s="937" t="s">
        <v>148</v>
      </c>
      <c r="G91" s="939" t="s">
        <v>107</v>
      </c>
      <c r="H91" s="933" t="s">
        <v>108</v>
      </c>
      <c r="I91" s="935" t="s">
        <v>50</v>
      </c>
      <c r="J91" s="937" t="s">
        <v>148</v>
      </c>
      <c r="K91" s="931" t="s">
        <v>107</v>
      </c>
      <c r="L91" s="933" t="s">
        <v>108</v>
      </c>
      <c r="M91" s="935" t="s">
        <v>50</v>
      </c>
      <c r="N91" s="937" t="s">
        <v>148</v>
      </c>
      <c r="O91" s="931" t="s">
        <v>107</v>
      </c>
      <c r="P91" s="933" t="s">
        <v>108</v>
      </c>
      <c r="Q91" s="935" t="s">
        <v>50</v>
      </c>
      <c r="R91" s="937" t="s">
        <v>148</v>
      </c>
      <c r="S91" s="931" t="s">
        <v>107</v>
      </c>
      <c r="T91" s="933" t="s">
        <v>108</v>
      </c>
      <c r="U91" s="935" t="s">
        <v>50</v>
      </c>
      <c r="V91" s="937" t="s">
        <v>148</v>
      </c>
      <c r="W91" s="939" t="s">
        <v>107</v>
      </c>
      <c r="X91" s="933" t="s">
        <v>108</v>
      </c>
      <c r="Y91" s="935" t="s">
        <v>50</v>
      </c>
      <c r="Z91" s="937" t="s">
        <v>148</v>
      </c>
      <c r="AA91" s="931" t="s">
        <v>107</v>
      </c>
      <c r="AB91" s="933" t="s">
        <v>108</v>
      </c>
      <c r="AC91" s="935" t="s">
        <v>50</v>
      </c>
      <c r="AD91" s="937" t="s">
        <v>148</v>
      </c>
      <c r="AE91" s="931" t="s">
        <v>107</v>
      </c>
      <c r="AF91" s="933" t="s">
        <v>108</v>
      </c>
      <c r="AG91" s="935" t="s">
        <v>50</v>
      </c>
      <c r="AH91" s="937" t="s">
        <v>148</v>
      </c>
      <c r="AI91" s="931" t="s">
        <v>107</v>
      </c>
      <c r="AJ91" s="933" t="s">
        <v>108</v>
      </c>
      <c r="AK91" s="935" t="s">
        <v>50</v>
      </c>
      <c r="AL91" s="937" t="s">
        <v>148</v>
      </c>
      <c r="AM91" s="931" t="s">
        <v>107</v>
      </c>
      <c r="AN91" s="933" t="s">
        <v>108</v>
      </c>
      <c r="AO91" s="935" t="s">
        <v>50</v>
      </c>
      <c r="AP91" s="937" t="s">
        <v>148</v>
      </c>
      <c r="AQ91" s="931" t="s">
        <v>107</v>
      </c>
      <c r="AR91" s="933" t="s">
        <v>108</v>
      </c>
      <c r="AS91" s="933" t="s">
        <v>50</v>
      </c>
      <c r="AT91" s="937" t="s">
        <v>148</v>
      </c>
      <c r="AU91" s="931" t="s">
        <v>107</v>
      </c>
      <c r="AV91" s="933" t="s">
        <v>108</v>
      </c>
      <c r="AW91" s="933" t="s">
        <v>50</v>
      </c>
      <c r="AX91" s="937" t="s">
        <v>148</v>
      </c>
      <c r="AY91" s="931" t="s">
        <v>107</v>
      </c>
      <c r="AZ91" s="933" t="s">
        <v>108</v>
      </c>
      <c r="BA91" s="933" t="s">
        <v>50</v>
      </c>
      <c r="BB91" s="937" t="s">
        <v>148</v>
      </c>
      <c r="BC91" s="931" t="s">
        <v>107</v>
      </c>
      <c r="BD91" s="933" t="s">
        <v>108</v>
      </c>
      <c r="BE91" s="933" t="s">
        <v>50</v>
      </c>
      <c r="BF91" s="937" t="s">
        <v>148</v>
      </c>
      <c r="BG91" s="931" t="s">
        <v>107</v>
      </c>
      <c r="BH91" s="933" t="s">
        <v>108</v>
      </c>
      <c r="BI91" s="933" t="s">
        <v>50</v>
      </c>
      <c r="BJ91" s="937" t="s">
        <v>148</v>
      </c>
      <c r="BK91" s="939" t="s">
        <v>107</v>
      </c>
      <c r="BL91" s="933" t="s">
        <v>108</v>
      </c>
      <c r="BM91" s="933" t="s">
        <v>50</v>
      </c>
      <c r="BN91" s="937" t="s">
        <v>148</v>
      </c>
      <c r="BO91" s="931" t="s">
        <v>107</v>
      </c>
      <c r="BP91" s="933" t="s">
        <v>108</v>
      </c>
      <c r="BQ91" s="935" t="s">
        <v>50</v>
      </c>
      <c r="BR91" s="937" t="s">
        <v>148</v>
      </c>
      <c r="BS91" s="931" t="s">
        <v>107</v>
      </c>
      <c r="BT91" s="933" t="s">
        <v>108</v>
      </c>
      <c r="BU91" s="935" t="s">
        <v>50</v>
      </c>
      <c r="BV91" s="937" t="s">
        <v>148</v>
      </c>
      <c r="BW91" s="931" t="s">
        <v>107</v>
      </c>
      <c r="BX91" s="933" t="s">
        <v>108</v>
      </c>
      <c r="BY91" s="935" t="s">
        <v>50</v>
      </c>
      <c r="BZ91" s="937" t="s">
        <v>148</v>
      </c>
      <c r="CA91" s="931" t="s">
        <v>107</v>
      </c>
      <c r="CB91" s="933" t="s">
        <v>108</v>
      </c>
      <c r="CC91" s="935" t="s">
        <v>50</v>
      </c>
      <c r="CD91" s="937" t="s">
        <v>148</v>
      </c>
      <c r="CE91" s="931" t="s">
        <v>107</v>
      </c>
      <c r="CF91" s="933" t="s">
        <v>108</v>
      </c>
      <c r="CG91" s="935" t="s">
        <v>50</v>
      </c>
      <c r="CH91" s="937" t="s">
        <v>148</v>
      </c>
    </row>
    <row r="92" spans="2:90" ht="32.25" customHeight="1" thickBot="1" x14ac:dyDescent="0.3">
      <c r="B92" s="951"/>
      <c r="C92" s="940"/>
      <c r="D92" s="934"/>
      <c r="E92" s="936"/>
      <c r="F92" s="938"/>
      <c r="G92" s="940"/>
      <c r="H92" s="934"/>
      <c r="I92" s="936"/>
      <c r="J92" s="938"/>
      <c r="K92" s="932"/>
      <c r="L92" s="934"/>
      <c r="M92" s="936"/>
      <c r="N92" s="938"/>
      <c r="O92" s="932"/>
      <c r="P92" s="934"/>
      <c r="Q92" s="936"/>
      <c r="R92" s="938"/>
      <c r="S92" s="932"/>
      <c r="T92" s="934"/>
      <c r="U92" s="936"/>
      <c r="V92" s="938"/>
      <c r="W92" s="940"/>
      <c r="X92" s="934"/>
      <c r="Y92" s="936"/>
      <c r="Z92" s="938"/>
      <c r="AA92" s="932"/>
      <c r="AB92" s="934"/>
      <c r="AC92" s="936"/>
      <c r="AD92" s="938"/>
      <c r="AE92" s="932"/>
      <c r="AF92" s="934"/>
      <c r="AG92" s="936"/>
      <c r="AH92" s="938"/>
      <c r="AI92" s="932"/>
      <c r="AJ92" s="934"/>
      <c r="AK92" s="936"/>
      <c r="AL92" s="938"/>
      <c r="AM92" s="932"/>
      <c r="AN92" s="934"/>
      <c r="AO92" s="936"/>
      <c r="AP92" s="938"/>
      <c r="AQ92" s="932"/>
      <c r="AR92" s="934"/>
      <c r="AS92" s="934"/>
      <c r="AT92" s="938"/>
      <c r="AU92" s="932"/>
      <c r="AV92" s="934"/>
      <c r="AW92" s="934"/>
      <c r="AX92" s="938"/>
      <c r="AY92" s="932"/>
      <c r="AZ92" s="934"/>
      <c r="BA92" s="934"/>
      <c r="BB92" s="938"/>
      <c r="BC92" s="932"/>
      <c r="BD92" s="934"/>
      <c r="BE92" s="934"/>
      <c r="BF92" s="938"/>
      <c r="BG92" s="932"/>
      <c r="BH92" s="934"/>
      <c r="BI92" s="934"/>
      <c r="BJ92" s="938"/>
      <c r="BK92" s="940"/>
      <c r="BL92" s="934"/>
      <c r="BM92" s="934"/>
      <c r="BN92" s="938"/>
      <c r="BO92" s="932"/>
      <c r="BP92" s="934"/>
      <c r="BQ92" s="936"/>
      <c r="BR92" s="938"/>
      <c r="BS92" s="932"/>
      <c r="BT92" s="934"/>
      <c r="BU92" s="936"/>
      <c r="BV92" s="938"/>
      <c r="BW92" s="932"/>
      <c r="BX92" s="934"/>
      <c r="BY92" s="936"/>
      <c r="BZ92" s="938"/>
      <c r="CA92" s="932"/>
      <c r="CB92" s="934"/>
      <c r="CC92" s="936"/>
      <c r="CD92" s="938"/>
      <c r="CE92" s="932"/>
      <c r="CF92" s="934"/>
      <c r="CG92" s="936"/>
      <c r="CH92" s="938"/>
    </row>
    <row r="93" spans="2:90" x14ac:dyDescent="0.25">
      <c r="B93" s="316" t="s">
        <v>67</v>
      </c>
      <c r="C93" s="206">
        <v>19679.475409001887</v>
      </c>
      <c r="D93" s="206">
        <v>22281.178451873595</v>
      </c>
      <c r="E93" s="194">
        <v>12481.758970641888</v>
      </c>
      <c r="F93" s="317">
        <f t="shared" ref="F93:F101" si="266">E93/D93</f>
        <v>0.56019294480325443</v>
      </c>
      <c r="G93" s="206">
        <f>G100+G103</f>
        <v>35.065708999999991</v>
      </c>
      <c r="H93" s="206">
        <f>H100+H103</f>
        <v>34.865708999999995</v>
      </c>
      <c r="I93" s="206">
        <f>I100+I103</f>
        <v>35.576708869999997</v>
      </c>
      <c r="J93" s="318">
        <f>I93/H93</f>
        <v>1.0203925257908852</v>
      </c>
      <c r="K93" s="206">
        <f>K100+K103</f>
        <v>430.01624468</v>
      </c>
      <c r="L93" s="206">
        <f>L100+L103</f>
        <v>624.42676589999996</v>
      </c>
      <c r="M93" s="206">
        <f>M100+M103</f>
        <v>506.10103056000003</v>
      </c>
      <c r="N93" s="318">
        <f t="shared" ref="N93:N98" si="267">M93/L93</f>
        <v>0.8105050234842921</v>
      </c>
      <c r="O93" s="206">
        <f>O100+O103</f>
        <v>22.275780000000001</v>
      </c>
      <c r="P93" s="206">
        <f>P100+P103</f>
        <v>26.185437550000003</v>
      </c>
      <c r="Q93" s="206">
        <f>Q100+Q103</f>
        <v>19.148880399999999</v>
      </c>
      <c r="R93" s="318">
        <f t="shared" ref="R93:R98" si="268">Q93/P93</f>
        <v>0.73127975667528977</v>
      </c>
      <c r="S93" s="206">
        <f>S100+S103</f>
        <v>5.0000000000000001E-3</v>
      </c>
      <c r="T93" s="206">
        <f>T100+T103</f>
        <v>5.0000000000000001E-3</v>
      </c>
      <c r="U93" s="206">
        <f>U100+U103</f>
        <v>0</v>
      </c>
      <c r="V93" s="317">
        <f>U93/T93</f>
        <v>0</v>
      </c>
      <c r="W93" s="206">
        <f>W100+W103</f>
        <v>36.991869999999992</v>
      </c>
      <c r="X93" s="206">
        <f>X100+X103</f>
        <v>36.983817989999991</v>
      </c>
      <c r="Y93" s="206">
        <f>Y100+Y103</f>
        <v>28.653209040000004</v>
      </c>
      <c r="Z93" s="319">
        <f>Y93/X93</f>
        <v>0.7747498932573027</v>
      </c>
      <c r="AA93" s="223">
        <f>AA100+AA103</f>
        <v>20.929030000000001</v>
      </c>
      <c r="AB93" s="224">
        <f>AB100+AB103</f>
        <v>22.097404130000001</v>
      </c>
      <c r="AC93" s="224">
        <f>AC100+AC103</f>
        <v>5.6437734399999995</v>
      </c>
      <c r="AD93" s="319">
        <f>AC93/AB93</f>
        <v>0.25540436364368557</v>
      </c>
      <c r="AE93" s="223">
        <f>AE100+AE103</f>
        <v>55.647239999999996</v>
      </c>
      <c r="AF93" s="224">
        <f>AF100+AF103</f>
        <v>89.131482099999999</v>
      </c>
      <c r="AG93" s="224">
        <f>AG100+AG103</f>
        <v>97.263400619999999</v>
      </c>
      <c r="AH93" s="319">
        <f>AG93/AF93</f>
        <v>1.0912350869570024</v>
      </c>
      <c r="AI93" s="223">
        <f>AI100+AI103</f>
        <v>5358.2023599999993</v>
      </c>
      <c r="AJ93" s="224">
        <f>AJ100+AJ103</f>
        <v>7080.62176894</v>
      </c>
      <c r="AK93" s="224">
        <f>AK100+AK103</f>
        <v>3180.5543729199999</v>
      </c>
      <c r="AL93" s="319">
        <f>AK93/AJ93</f>
        <v>0.4491913954325148</v>
      </c>
      <c r="AM93" s="223">
        <f>AM100+AM103</f>
        <v>49.688209049999998</v>
      </c>
      <c r="AN93" s="224">
        <f>AN100+AN103</f>
        <v>57.369507990000002</v>
      </c>
      <c r="AO93" s="224">
        <f>AO100+AO103</f>
        <v>41.023910619999995</v>
      </c>
      <c r="AP93" s="319">
        <f>AO93/AN93</f>
        <v>0.71508214132062653</v>
      </c>
      <c r="AQ93" s="223">
        <f>AQ100+AQ103</f>
        <v>626.96238151600005</v>
      </c>
      <c r="AR93" s="224">
        <f>AR100+AR103</f>
        <v>635.76032689600004</v>
      </c>
      <c r="AS93" s="224">
        <f>AS100+AS103</f>
        <v>458.52447449599998</v>
      </c>
      <c r="AT93" s="319">
        <f>AS93/AR93</f>
        <v>0.72122222022672244</v>
      </c>
      <c r="AU93" s="223">
        <f>AU100+AU103</f>
        <v>11.1938</v>
      </c>
      <c r="AV93" s="224">
        <f>AV100+AV103</f>
        <v>11.1938</v>
      </c>
      <c r="AW93" s="224">
        <f>AW100+AW103</f>
        <v>1.7905760500000001</v>
      </c>
      <c r="AX93" s="319">
        <f>AW93/AV93</f>
        <v>0.15996141167431974</v>
      </c>
      <c r="AY93" s="223">
        <f>AY100+AY103</f>
        <v>18.760379999999998</v>
      </c>
      <c r="AZ93" s="224">
        <f>AZ100+AZ103</f>
        <v>22.09832531</v>
      </c>
      <c r="BA93" s="224">
        <f>BA100+BA103</f>
        <v>19.281738540000003</v>
      </c>
      <c r="BB93" s="319">
        <f>BA93/AZ93</f>
        <v>0.87254297642521228</v>
      </c>
      <c r="BC93" s="223">
        <f>BC100+BC103</f>
        <v>1.06979</v>
      </c>
      <c r="BD93" s="224">
        <f>BD100+BD103</f>
        <v>1.497795</v>
      </c>
      <c r="BE93" s="224">
        <f>BE100+BE103</f>
        <v>1.487795</v>
      </c>
      <c r="BF93" s="361">
        <f>BE93/BD93</f>
        <v>0.99332351890612536</v>
      </c>
      <c r="BG93" s="223">
        <f>BG100+BG103</f>
        <v>4721.7185900000004</v>
      </c>
      <c r="BH93" s="224">
        <f>BH100+BH103</f>
        <v>4527.9193833400004</v>
      </c>
      <c r="BI93" s="224">
        <f>BI100+BI103</f>
        <v>2481.9742008900002</v>
      </c>
      <c r="BJ93" s="317">
        <f>BI93/BH93</f>
        <v>0.54814893790339136</v>
      </c>
      <c r="BK93" s="223">
        <f>BK100+BK103</f>
        <v>7699.8631800000003</v>
      </c>
      <c r="BL93" s="224">
        <f>BL100+BL103</f>
        <v>8343.8203299800007</v>
      </c>
      <c r="BM93" s="224">
        <f>BM100+BM103</f>
        <v>5213.1665170699998</v>
      </c>
      <c r="BN93" s="319">
        <f t="shared" ref="BN93:BN103" si="269">BM93/BL93</f>
        <v>0.62479371689472796</v>
      </c>
      <c r="BO93" s="223">
        <f>BO100+BO103</f>
        <v>255.57971000000001</v>
      </c>
      <c r="BP93" s="224">
        <f>BP100+BP103</f>
        <v>399.52971000000002</v>
      </c>
      <c r="BQ93" s="224">
        <f>BQ100+BQ103</f>
        <v>145.77809578</v>
      </c>
      <c r="BR93" s="319">
        <f>BQ93/BP93</f>
        <v>0.36487423120548407</v>
      </c>
      <c r="BS93" s="223">
        <f>BS100+BS103</f>
        <v>0.70799999999999996</v>
      </c>
      <c r="BT93" s="224">
        <f>BT100+BT103</f>
        <v>0.70799999999999996</v>
      </c>
      <c r="BU93" s="224">
        <f>BU100+BU103</f>
        <v>0.68555042999999993</v>
      </c>
      <c r="BV93" s="319">
        <f>BU93/BT93</f>
        <v>0.96829156779661008</v>
      </c>
      <c r="BW93" s="223">
        <f>BW100+BW103</f>
        <v>2</v>
      </c>
      <c r="BX93" s="224">
        <f>BX100+BX103</f>
        <v>1.9302093899999999</v>
      </c>
      <c r="BY93" s="224">
        <f>BY100+BY103</f>
        <v>0.46519767000000001</v>
      </c>
      <c r="BZ93" s="319">
        <f>BY93/BX93</f>
        <v>0.24100891458205995</v>
      </c>
      <c r="CA93" s="223">
        <f>CA100+CA103</f>
        <v>272.79813475588674</v>
      </c>
      <c r="CB93" s="224">
        <f>CB100+CB103</f>
        <v>305.03367835759263</v>
      </c>
      <c r="CC93" s="224">
        <f>CC100+CC103</f>
        <v>184.6395382458868</v>
      </c>
      <c r="CD93" s="319">
        <f>CC93/CB93</f>
        <v>0.60530869653492114</v>
      </c>
      <c r="CE93" s="223">
        <f>CE100+CE103</f>
        <v>60</v>
      </c>
      <c r="CF93" s="224">
        <f>CF100+CF103</f>
        <v>60</v>
      </c>
      <c r="CG93" s="224">
        <f>CG100+CG103</f>
        <v>60</v>
      </c>
      <c r="CH93" s="319">
        <f>CG93/CF93</f>
        <v>1</v>
      </c>
    </row>
    <row r="94" spans="2:90" x14ac:dyDescent="0.25">
      <c r="B94" s="8" t="s">
        <v>57</v>
      </c>
      <c r="C94" s="321">
        <v>790.09618</v>
      </c>
      <c r="D94" s="321">
        <v>794.67879938999999</v>
      </c>
      <c r="E94" s="321">
        <v>684.0875665599998</v>
      </c>
      <c r="F94" s="85">
        <f t="shared" si="266"/>
        <v>0.86083530488684146</v>
      </c>
      <c r="G94" s="257">
        <v>0</v>
      </c>
      <c r="H94" s="321">
        <v>0</v>
      </c>
      <c r="I94" s="321">
        <v>0</v>
      </c>
      <c r="J94" s="12">
        <v>0</v>
      </c>
      <c r="K94" s="321">
        <v>84.081429999999997</v>
      </c>
      <c r="L94" s="321">
        <v>85.365378179999993</v>
      </c>
      <c r="M94" s="321">
        <v>76.55526835000002</v>
      </c>
      <c r="N94" s="85">
        <f t="shared" si="267"/>
        <v>0.89679528143806586</v>
      </c>
      <c r="O94" s="322">
        <v>4.9611999999999998</v>
      </c>
      <c r="P94" s="321">
        <v>4.9845578599999998</v>
      </c>
      <c r="Q94" s="321">
        <v>4.9097249199999986</v>
      </c>
      <c r="R94" s="85">
        <f t="shared" si="268"/>
        <v>0.98498704557117911</v>
      </c>
      <c r="S94" s="322">
        <v>0</v>
      </c>
      <c r="T94" s="321">
        <v>0</v>
      </c>
      <c r="U94" s="321">
        <v>0</v>
      </c>
      <c r="V94" s="12">
        <v>0</v>
      </c>
      <c r="W94" s="257">
        <v>0</v>
      </c>
      <c r="X94" s="321">
        <v>0</v>
      </c>
      <c r="Y94" s="321">
        <v>0</v>
      </c>
      <c r="Z94" s="12">
        <v>0</v>
      </c>
      <c r="AA94" s="321">
        <v>0</v>
      </c>
      <c r="AB94" s="321">
        <v>0</v>
      </c>
      <c r="AC94" s="321">
        <v>0</v>
      </c>
      <c r="AD94" s="12">
        <v>0</v>
      </c>
      <c r="AE94" s="322">
        <v>0</v>
      </c>
      <c r="AF94" s="321">
        <v>0</v>
      </c>
      <c r="AG94" s="321">
        <v>0</v>
      </c>
      <c r="AH94" s="12">
        <v>0</v>
      </c>
      <c r="AI94" s="323">
        <v>0</v>
      </c>
      <c r="AJ94" s="59">
        <v>0</v>
      </c>
      <c r="AK94" s="59">
        <v>0</v>
      </c>
      <c r="AL94" s="324">
        <v>0</v>
      </c>
      <c r="AM94" s="322">
        <v>0</v>
      </c>
      <c r="AN94" s="321">
        <v>0</v>
      </c>
      <c r="AO94" s="321">
        <v>0</v>
      </c>
      <c r="AP94" s="12">
        <v>0</v>
      </c>
      <c r="AQ94" s="322">
        <v>0</v>
      </c>
      <c r="AR94" s="321">
        <v>0</v>
      </c>
      <c r="AS94" s="321">
        <v>0</v>
      </c>
      <c r="AT94" s="12">
        <v>0</v>
      </c>
      <c r="AU94" s="322">
        <v>0</v>
      </c>
      <c r="AV94" s="321">
        <v>0</v>
      </c>
      <c r="AW94" s="321">
        <v>0</v>
      </c>
      <c r="AX94" s="12">
        <v>0</v>
      </c>
      <c r="AY94" s="322">
        <v>7.3895100000000005</v>
      </c>
      <c r="AZ94" s="321">
        <v>7.3895100000000005</v>
      </c>
      <c r="BA94" s="321">
        <v>6.5818336500000001</v>
      </c>
      <c r="BB94" s="85">
        <f>BA94/AZ94</f>
        <v>0.89069960660449743</v>
      </c>
      <c r="BC94" s="322">
        <v>0</v>
      </c>
      <c r="BD94" s="321">
        <v>0</v>
      </c>
      <c r="BE94" s="321">
        <v>0</v>
      </c>
      <c r="BF94" s="6">
        <v>0</v>
      </c>
      <c r="BG94" s="57">
        <v>20.274609999999999</v>
      </c>
      <c r="BH94" s="59">
        <v>19.939373289999999</v>
      </c>
      <c r="BI94" s="59">
        <v>16.896204579999999</v>
      </c>
      <c r="BJ94" s="363">
        <f>BI94/BH94</f>
        <v>0.84737891879850558</v>
      </c>
      <c r="BK94" s="257">
        <v>673.38943000000006</v>
      </c>
      <c r="BL94" s="321">
        <v>676.99998005999998</v>
      </c>
      <c r="BM94" s="321">
        <v>579.14453506000007</v>
      </c>
      <c r="BN94" s="85">
        <f t="shared" si="269"/>
        <v>0.85545724094212328</v>
      </c>
      <c r="BO94" s="322">
        <v>0</v>
      </c>
      <c r="BP94" s="321">
        <v>0</v>
      </c>
      <c r="BQ94" s="321">
        <v>0</v>
      </c>
      <c r="BR94" s="12">
        <v>0</v>
      </c>
      <c r="BS94" s="322">
        <v>0</v>
      </c>
      <c r="BT94" s="321">
        <v>0</v>
      </c>
      <c r="BU94" s="321">
        <v>0</v>
      </c>
      <c r="BV94" s="12">
        <v>0</v>
      </c>
      <c r="BW94" s="322">
        <v>0</v>
      </c>
      <c r="BX94" s="321">
        <v>0</v>
      </c>
      <c r="BY94" s="321">
        <v>0</v>
      </c>
      <c r="BZ94" s="12">
        <v>0</v>
      </c>
      <c r="CA94" s="322">
        <v>0</v>
      </c>
      <c r="CB94" s="321">
        <v>0</v>
      </c>
      <c r="CC94" s="321">
        <v>0</v>
      </c>
      <c r="CD94" s="12">
        <v>0</v>
      </c>
      <c r="CE94" s="322">
        <v>0</v>
      </c>
      <c r="CF94" s="321">
        <v>0</v>
      </c>
      <c r="CG94" s="321">
        <v>0</v>
      </c>
      <c r="CH94" s="12">
        <v>0</v>
      </c>
    </row>
    <row r="95" spans="2:90" x14ac:dyDescent="0.25">
      <c r="B95" s="8" t="s">
        <v>58</v>
      </c>
      <c r="C95" s="321">
        <v>414.97482000000002</v>
      </c>
      <c r="D95" s="321">
        <v>452.29695749000007</v>
      </c>
      <c r="E95" s="321">
        <v>412.79936864999985</v>
      </c>
      <c r="F95" s="85">
        <f t="shared" si="266"/>
        <v>0.91267332626071562</v>
      </c>
      <c r="G95" s="321">
        <v>0.4</v>
      </c>
      <c r="H95" s="321">
        <v>0.4</v>
      </c>
      <c r="I95" s="321">
        <v>0.17690649999999999</v>
      </c>
      <c r="J95" s="85">
        <f>I95/H95</f>
        <v>0.44226624999999997</v>
      </c>
      <c r="K95" s="321">
        <v>56.39913</v>
      </c>
      <c r="L95" s="321">
        <v>76.5574771</v>
      </c>
      <c r="M95" s="321">
        <v>41.676952510000014</v>
      </c>
      <c r="N95" s="85">
        <f t="shared" si="267"/>
        <v>0.54438774746405549</v>
      </c>
      <c r="O95" s="322">
        <v>2.3768899999999999</v>
      </c>
      <c r="P95" s="321">
        <v>1.9820709299999999</v>
      </c>
      <c r="Q95" s="321">
        <v>1.3983144599999999</v>
      </c>
      <c r="R95" s="85">
        <f t="shared" si="268"/>
        <v>0.70548154399297913</v>
      </c>
      <c r="S95" s="322">
        <v>0</v>
      </c>
      <c r="T95" s="321">
        <v>0</v>
      </c>
      <c r="U95" s="321">
        <v>0</v>
      </c>
      <c r="V95" s="12">
        <v>0</v>
      </c>
      <c r="W95" s="322">
        <v>0</v>
      </c>
      <c r="X95" s="321">
        <v>0</v>
      </c>
      <c r="Y95" s="321">
        <v>0</v>
      </c>
      <c r="Z95" s="12">
        <v>0</v>
      </c>
      <c r="AA95" s="322">
        <v>0</v>
      </c>
      <c r="AB95" s="321">
        <v>0</v>
      </c>
      <c r="AC95" s="321">
        <v>0</v>
      </c>
      <c r="AD95" s="12">
        <v>0</v>
      </c>
      <c r="AE95" s="322">
        <v>0</v>
      </c>
      <c r="AF95" s="321">
        <v>0</v>
      </c>
      <c r="AG95" s="321">
        <v>0</v>
      </c>
      <c r="AH95" s="12">
        <v>0</v>
      </c>
      <c r="AI95" s="257">
        <v>0.45996000000000004</v>
      </c>
      <c r="AJ95" s="321">
        <v>0.25299474</v>
      </c>
      <c r="AK95" s="321">
        <v>0</v>
      </c>
      <c r="AL95" s="85">
        <f>AK95/AJ95</f>
        <v>0</v>
      </c>
      <c r="AM95" s="322">
        <v>0</v>
      </c>
      <c r="AN95" s="321">
        <v>0</v>
      </c>
      <c r="AO95" s="321">
        <v>0</v>
      </c>
      <c r="AP95" s="12">
        <v>0</v>
      </c>
      <c r="AQ95" s="322">
        <v>0</v>
      </c>
      <c r="AR95" s="321">
        <v>0</v>
      </c>
      <c r="AS95" s="321">
        <v>0</v>
      </c>
      <c r="AT95" s="12">
        <v>0</v>
      </c>
      <c r="AU95" s="322">
        <v>0</v>
      </c>
      <c r="AV95" s="321">
        <v>0</v>
      </c>
      <c r="AW95" s="321">
        <v>0</v>
      </c>
      <c r="AX95" s="12">
        <v>0</v>
      </c>
      <c r="AY95" s="322">
        <v>8.0070899999999998</v>
      </c>
      <c r="AZ95" s="321">
        <v>11.34503531</v>
      </c>
      <c r="BA95" s="321">
        <v>9.6700484600000021</v>
      </c>
      <c r="BB95" s="85">
        <f>BA95/AZ95</f>
        <v>0.8523594855166654</v>
      </c>
      <c r="BC95" s="322">
        <v>0</v>
      </c>
      <c r="BD95" s="321">
        <v>0</v>
      </c>
      <c r="BE95" s="321">
        <v>0</v>
      </c>
      <c r="BF95" s="6">
        <v>0</v>
      </c>
      <c r="BG95" s="322">
        <v>21.976859999999999</v>
      </c>
      <c r="BH95" s="321">
        <v>16.90619465</v>
      </c>
      <c r="BI95" s="321">
        <v>15.659836049999999</v>
      </c>
      <c r="BJ95" s="85">
        <f>BI95/BH95</f>
        <v>0.9262779930195586</v>
      </c>
      <c r="BK95" s="257">
        <v>324.50828999999999</v>
      </c>
      <c r="BL95" s="321">
        <v>343.02089067999998</v>
      </c>
      <c r="BM95" s="321">
        <v>344.07168724000002</v>
      </c>
      <c r="BN95" s="85">
        <f t="shared" si="269"/>
        <v>1.003063360245835</v>
      </c>
      <c r="BO95" s="322">
        <v>0</v>
      </c>
      <c r="BP95" s="321">
        <v>0</v>
      </c>
      <c r="BQ95" s="321">
        <v>0</v>
      </c>
      <c r="BR95" s="12">
        <v>0</v>
      </c>
      <c r="BS95" s="322">
        <v>0</v>
      </c>
      <c r="BT95" s="321">
        <v>0</v>
      </c>
      <c r="BU95" s="321">
        <v>0</v>
      </c>
      <c r="BV95" s="12">
        <v>0</v>
      </c>
      <c r="BW95" s="322">
        <v>0</v>
      </c>
      <c r="BX95" s="321">
        <v>0</v>
      </c>
      <c r="BY95" s="321">
        <v>0</v>
      </c>
      <c r="BZ95" s="12">
        <v>0</v>
      </c>
      <c r="CA95" s="322">
        <v>0.84660000000000002</v>
      </c>
      <c r="CB95" s="321">
        <v>1.83229408</v>
      </c>
      <c r="CC95" s="321">
        <v>0.14562343</v>
      </c>
      <c r="CD95" s="85">
        <f>CC95/CB95</f>
        <v>7.9476014024997557E-2</v>
      </c>
      <c r="CE95" s="322">
        <v>0</v>
      </c>
      <c r="CF95" s="321">
        <v>0</v>
      </c>
      <c r="CG95" s="321">
        <v>0</v>
      </c>
      <c r="CH95" s="12">
        <v>0</v>
      </c>
    </row>
    <row r="96" spans="2:90" x14ac:dyDescent="0.25">
      <c r="B96" s="8" t="s">
        <v>59</v>
      </c>
      <c r="C96" s="321">
        <v>3.2765399999999998</v>
      </c>
      <c r="D96" s="321">
        <v>2.8130559100000001</v>
      </c>
      <c r="E96" s="321">
        <v>2.9156888900000002</v>
      </c>
      <c r="F96" s="85">
        <f t="shared" si="266"/>
        <v>1.0364845148065329</v>
      </c>
      <c r="G96" s="257">
        <v>0</v>
      </c>
      <c r="H96" s="321">
        <v>0</v>
      </c>
      <c r="I96" s="321">
        <v>0</v>
      </c>
      <c r="J96" s="12">
        <v>0</v>
      </c>
      <c r="K96" s="321">
        <v>0.31</v>
      </c>
      <c r="L96" s="321">
        <v>0.33</v>
      </c>
      <c r="M96" s="321">
        <v>0.22150443</v>
      </c>
      <c r="N96" s="85">
        <f t="shared" si="267"/>
        <v>0.67122554545454538</v>
      </c>
      <c r="O96" s="322">
        <v>0</v>
      </c>
      <c r="P96" s="321">
        <v>0</v>
      </c>
      <c r="Q96" s="321">
        <v>0</v>
      </c>
      <c r="R96" s="12">
        <v>0</v>
      </c>
      <c r="S96" s="322">
        <v>0</v>
      </c>
      <c r="T96" s="321">
        <v>0</v>
      </c>
      <c r="U96" s="321">
        <v>0</v>
      </c>
      <c r="V96" s="12">
        <v>0</v>
      </c>
      <c r="W96" s="257">
        <v>0</v>
      </c>
      <c r="X96" s="321">
        <v>0</v>
      </c>
      <c r="Y96" s="321">
        <v>0</v>
      </c>
      <c r="Z96" s="12">
        <v>0</v>
      </c>
      <c r="AA96" s="322">
        <v>0</v>
      </c>
      <c r="AB96" s="321">
        <v>0</v>
      </c>
      <c r="AC96" s="321">
        <v>0</v>
      </c>
      <c r="AD96" s="12">
        <v>0</v>
      </c>
      <c r="AE96" s="322">
        <v>0</v>
      </c>
      <c r="AF96" s="321">
        <v>0</v>
      </c>
      <c r="AG96" s="321">
        <v>0</v>
      </c>
      <c r="AH96" s="12">
        <v>0</v>
      </c>
      <c r="AI96" s="257">
        <v>0</v>
      </c>
      <c r="AJ96" s="321">
        <v>0</v>
      </c>
      <c r="AK96" s="321">
        <v>0</v>
      </c>
      <c r="AL96" s="12">
        <v>0</v>
      </c>
      <c r="AM96" s="322">
        <v>0</v>
      </c>
      <c r="AN96" s="321">
        <v>0</v>
      </c>
      <c r="AO96" s="321">
        <v>0</v>
      </c>
      <c r="AP96" s="12">
        <v>0</v>
      </c>
      <c r="AQ96" s="322">
        <v>0</v>
      </c>
      <c r="AR96" s="321">
        <v>0</v>
      </c>
      <c r="AS96" s="321">
        <v>0</v>
      </c>
      <c r="AT96" s="12">
        <v>0</v>
      </c>
      <c r="AU96" s="322">
        <v>0</v>
      </c>
      <c r="AV96" s="321">
        <v>0</v>
      </c>
      <c r="AW96" s="321">
        <v>0</v>
      </c>
      <c r="AX96" s="12">
        <v>0</v>
      </c>
      <c r="AY96" s="322">
        <v>0</v>
      </c>
      <c r="AZ96" s="321">
        <v>0</v>
      </c>
      <c r="BA96" s="321">
        <v>0</v>
      </c>
      <c r="BB96" s="12">
        <v>0</v>
      </c>
      <c r="BC96" s="322">
        <v>0</v>
      </c>
      <c r="BD96" s="321">
        <v>0</v>
      </c>
      <c r="BE96" s="321">
        <v>0</v>
      </c>
      <c r="BF96" s="6">
        <v>0</v>
      </c>
      <c r="BG96" s="322">
        <v>0</v>
      </c>
      <c r="BH96" s="321">
        <v>0</v>
      </c>
      <c r="BI96" s="321">
        <v>0</v>
      </c>
      <c r="BJ96" s="12">
        <v>0</v>
      </c>
      <c r="BK96" s="257">
        <v>2.9515400000000001</v>
      </c>
      <c r="BL96" s="321">
        <v>2.4680559099999999</v>
      </c>
      <c r="BM96" s="132">
        <v>2.6941844599999998</v>
      </c>
      <c r="BN96" s="85">
        <f t="shared" si="269"/>
        <v>1.0916221342813908</v>
      </c>
      <c r="BO96" s="322">
        <v>0</v>
      </c>
      <c r="BP96" s="321">
        <v>0</v>
      </c>
      <c r="BQ96" s="321">
        <v>0</v>
      </c>
      <c r="BR96" s="12">
        <v>0</v>
      </c>
      <c r="BS96" s="322">
        <v>0</v>
      </c>
      <c r="BT96" s="321">
        <v>0</v>
      </c>
      <c r="BU96" s="321">
        <v>0</v>
      </c>
      <c r="BV96" s="12">
        <v>0</v>
      </c>
      <c r="BW96" s="322">
        <v>0</v>
      </c>
      <c r="BX96" s="321">
        <v>0</v>
      </c>
      <c r="BY96" s="321">
        <v>0</v>
      </c>
      <c r="BZ96" s="12">
        <v>0</v>
      </c>
      <c r="CA96" s="322">
        <v>1.4999999999999999E-2</v>
      </c>
      <c r="CB96" s="321">
        <v>1.4999999999999999E-2</v>
      </c>
      <c r="CC96" s="321">
        <v>0</v>
      </c>
      <c r="CD96" s="85">
        <f>CC96/CB96</f>
        <v>0</v>
      </c>
      <c r="CE96" s="322">
        <v>0</v>
      </c>
      <c r="CF96" s="321">
        <v>0</v>
      </c>
      <c r="CG96" s="321">
        <v>0</v>
      </c>
      <c r="CH96" s="12">
        <v>0</v>
      </c>
    </row>
    <row r="97" spans="2:86" x14ac:dyDescent="0.25">
      <c r="B97" s="8" t="s">
        <v>60</v>
      </c>
      <c r="C97" s="132">
        <v>710.65942963188672</v>
      </c>
      <c r="D97" s="132">
        <v>785.73912775359258</v>
      </c>
      <c r="E97" s="132">
        <v>714.36125248188694</v>
      </c>
      <c r="F97" s="85">
        <f t="shared" si="266"/>
        <v>0.90915830362709171</v>
      </c>
      <c r="G97" s="257">
        <v>33.158413359999997</v>
      </c>
      <c r="H97" s="321">
        <v>33.158413359999997</v>
      </c>
      <c r="I97" s="321">
        <v>34.158413359999997</v>
      </c>
      <c r="J97" s="85">
        <f>I97/H97</f>
        <v>1.030158258452931</v>
      </c>
      <c r="K97" s="321">
        <v>1.84978</v>
      </c>
      <c r="L97" s="321">
        <v>1.7237799999999999</v>
      </c>
      <c r="M97" s="321">
        <v>1.3043035899999997</v>
      </c>
      <c r="N97" s="85">
        <f t="shared" si="267"/>
        <v>0.75665316339672106</v>
      </c>
      <c r="O97" s="322">
        <f>O108+O119</f>
        <v>1.09819</v>
      </c>
      <c r="P97" s="321">
        <f>P108+P119</f>
        <v>1.09819</v>
      </c>
      <c r="Q97" s="321">
        <f>Q108+Q119</f>
        <v>0.77220926000000001</v>
      </c>
      <c r="R97" s="85">
        <f t="shared" si="268"/>
        <v>0.70316544495943323</v>
      </c>
      <c r="S97" s="322">
        <v>5.0000000000000001E-3</v>
      </c>
      <c r="T97" s="321">
        <v>5.0000000000000001E-3</v>
      </c>
      <c r="U97" s="321">
        <v>0</v>
      </c>
      <c r="V97" s="85">
        <f>U97/T97</f>
        <v>0</v>
      </c>
      <c r="W97" s="257">
        <v>2.07769</v>
      </c>
      <c r="X97" s="321">
        <v>2.2883887000000001</v>
      </c>
      <c r="Y97" s="321">
        <v>2.1818707000000002</v>
      </c>
      <c r="Z97" s="85">
        <f>Y97/X97</f>
        <v>0.95345283779805423</v>
      </c>
      <c r="AA97" s="322">
        <v>20.929030000000001</v>
      </c>
      <c r="AB97" s="321">
        <v>22.097404130000001</v>
      </c>
      <c r="AC97" s="321">
        <v>5.6437734399999995</v>
      </c>
      <c r="AD97" s="85">
        <f>AC97/AB97</f>
        <v>0.25540436364368557</v>
      </c>
      <c r="AE97" s="322">
        <v>55.647239999999996</v>
      </c>
      <c r="AF97" s="321">
        <v>89.131482099999999</v>
      </c>
      <c r="AG97" s="321">
        <v>97.263400619999999</v>
      </c>
      <c r="AH97" s="85">
        <f>AG97/AF97</f>
        <v>1.0912350869570024</v>
      </c>
      <c r="AI97" s="257">
        <f>AI108+AI119</f>
        <v>144.15226000000001</v>
      </c>
      <c r="AJ97" s="257">
        <f t="shared" ref="AJ97:AK97" si="270">AJ108+AJ119</f>
        <v>74.288324929999987</v>
      </c>
      <c r="AK97" s="257">
        <f t="shared" si="270"/>
        <v>67.831554839999995</v>
      </c>
      <c r="AL97" s="85">
        <f>AK97/AJ97</f>
        <v>0.91308499557522604</v>
      </c>
      <c r="AM97" s="322">
        <v>0.59600000000000009</v>
      </c>
      <c r="AN97" s="321">
        <v>0.59600000000000009</v>
      </c>
      <c r="AO97" s="321">
        <v>0.59600000000000009</v>
      </c>
      <c r="AP97" s="85">
        <f>AO97/AN97</f>
        <v>1</v>
      </c>
      <c r="AQ97" s="322">
        <v>25.590791515999999</v>
      </c>
      <c r="AR97" s="321">
        <v>34.859323126</v>
      </c>
      <c r="AS97" s="321">
        <v>34.647370755999994</v>
      </c>
      <c r="AT97" s="85">
        <f>AS97/AR97</f>
        <v>0.99391977953117738</v>
      </c>
      <c r="AU97" s="322">
        <v>1.5678000000000001</v>
      </c>
      <c r="AV97" s="321">
        <v>1.5678000000000001</v>
      </c>
      <c r="AW97" s="321">
        <v>1.0727858000000001</v>
      </c>
      <c r="AX97" s="85">
        <f>AW97/AV97</f>
        <v>0.68426189564995543</v>
      </c>
      <c r="AY97" s="322">
        <v>0.42410000000000003</v>
      </c>
      <c r="AZ97" s="321">
        <v>0.42410000000000003</v>
      </c>
      <c r="BA97" s="321">
        <v>0.31477515</v>
      </c>
      <c r="BB97" s="85">
        <f>BA97/AZ97</f>
        <v>0.74221917000707371</v>
      </c>
      <c r="BC97" s="322">
        <v>0.46</v>
      </c>
      <c r="BD97" s="321">
        <v>0.46</v>
      </c>
      <c r="BE97" s="321">
        <v>0.45</v>
      </c>
      <c r="BF97" s="95">
        <f>BE97/BD97</f>
        <v>0.97826086956521741</v>
      </c>
      <c r="BG97" s="322">
        <v>7.9136400000000009</v>
      </c>
      <c r="BH97" s="321">
        <v>12.263640000000001</v>
      </c>
      <c r="BI97" s="321">
        <v>3.07406215</v>
      </c>
      <c r="BJ97" s="85">
        <f>BI97/BH97</f>
        <v>0.2506647414633828</v>
      </c>
      <c r="BK97" s="257">
        <v>345.01259000000005</v>
      </c>
      <c r="BL97" s="321">
        <v>346.89861083</v>
      </c>
      <c r="BM97" s="321">
        <v>338.00377533999995</v>
      </c>
      <c r="BN97" s="85">
        <f t="shared" si="269"/>
        <v>0.97435897633398416</v>
      </c>
      <c r="BO97" s="257">
        <f>BO108+BO119</f>
        <v>51.654710000000001</v>
      </c>
      <c r="BP97" s="321">
        <f t="shared" ref="BP97:BQ97" si="271">BP108+BP119</f>
        <v>146.65470999999999</v>
      </c>
      <c r="BQ97" s="321">
        <f t="shared" si="271"/>
        <v>113.54760880000001</v>
      </c>
      <c r="BR97" s="85">
        <f>BQ97/BP97</f>
        <v>0.77425136090071711</v>
      </c>
      <c r="BS97" s="322">
        <v>0.70799999999999996</v>
      </c>
      <c r="BT97" s="321">
        <v>0.70799999999999996</v>
      </c>
      <c r="BU97" s="321">
        <v>0.68555042999999993</v>
      </c>
      <c r="BV97" s="85">
        <f>BU97/BT97</f>
        <v>0.96829156779661008</v>
      </c>
      <c r="BW97" s="322">
        <v>2</v>
      </c>
      <c r="BX97" s="321">
        <v>1.9302093899999999</v>
      </c>
      <c r="BY97" s="321">
        <v>0.46519767000000001</v>
      </c>
      <c r="BZ97" s="85">
        <f>BY97/BX97</f>
        <v>0.24100891458205995</v>
      </c>
      <c r="CA97" s="322">
        <v>15.364194755886757</v>
      </c>
      <c r="CB97" s="321">
        <v>15.135751187592563</v>
      </c>
      <c r="CC97" s="321">
        <v>12.348600575886756</v>
      </c>
      <c r="CD97" s="85">
        <f>CC97/CB97</f>
        <v>0.81585647272065653</v>
      </c>
      <c r="CE97" s="322">
        <v>0</v>
      </c>
      <c r="CF97" s="321">
        <v>0</v>
      </c>
      <c r="CG97" s="321">
        <v>0</v>
      </c>
      <c r="CH97" s="12">
        <v>0</v>
      </c>
    </row>
    <row r="98" spans="2:86" x14ac:dyDescent="0.25">
      <c r="B98" s="8" t="s">
        <v>61</v>
      </c>
      <c r="C98" s="321">
        <v>1314.2894446800001</v>
      </c>
      <c r="D98" s="321">
        <v>2002.2545896000001</v>
      </c>
      <c r="E98" s="321">
        <v>1159.9973882400002</v>
      </c>
      <c r="F98" s="85">
        <f t="shared" si="266"/>
        <v>0.57934560083677389</v>
      </c>
      <c r="G98" s="257">
        <v>1.3596600000000001</v>
      </c>
      <c r="H98" s="321">
        <v>1.1596599999999999</v>
      </c>
      <c r="I98" s="321">
        <v>1.0937533700000002</v>
      </c>
      <c r="J98" s="85">
        <f>I98/H98</f>
        <v>0.94316728178949027</v>
      </c>
      <c r="K98" s="321">
        <v>287.12590468000002</v>
      </c>
      <c r="L98" s="321">
        <v>460.20013061999998</v>
      </c>
      <c r="M98" s="321">
        <v>386.14448381</v>
      </c>
      <c r="N98" s="85">
        <f t="shared" si="267"/>
        <v>0.83907947459678189</v>
      </c>
      <c r="O98" s="322">
        <v>13.803759999999999</v>
      </c>
      <c r="P98" s="321">
        <v>18.084878760000002</v>
      </c>
      <c r="Q98" s="321">
        <v>12.058426640000002</v>
      </c>
      <c r="R98" s="85">
        <f t="shared" si="268"/>
        <v>0.66676845335954027</v>
      </c>
      <c r="S98" s="322">
        <v>0</v>
      </c>
      <c r="T98" s="321">
        <v>0</v>
      </c>
      <c r="U98" s="321">
        <v>0</v>
      </c>
      <c r="V98" s="12">
        <v>0</v>
      </c>
      <c r="W98" s="257">
        <v>34.849179999999997</v>
      </c>
      <c r="X98" s="321">
        <v>34.630429289999995</v>
      </c>
      <c r="Y98" s="321">
        <v>26.406338340000001</v>
      </c>
      <c r="Z98" s="85">
        <f>Y98/X98</f>
        <v>0.76251836553539887</v>
      </c>
      <c r="AA98" s="322">
        <v>0</v>
      </c>
      <c r="AB98" s="321">
        <v>0</v>
      </c>
      <c r="AC98" s="321">
        <v>0</v>
      </c>
      <c r="AD98" s="12">
        <v>0</v>
      </c>
      <c r="AE98" s="322">
        <v>0</v>
      </c>
      <c r="AF98" s="321">
        <v>0</v>
      </c>
      <c r="AG98" s="321">
        <v>0</v>
      </c>
      <c r="AH98" s="12">
        <v>0</v>
      </c>
      <c r="AI98" s="257">
        <v>2</v>
      </c>
      <c r="AJ98" s="321">
        <v>3.0811414500000001</v>
      </c>
      <c r="AK98" s="321">
        <v>1.3455905500000001</v>
      </c>
      <c r="AL98" s="85">
        <f>AK98/AJ98</f>
        <v>0.43671820065255362</v>
      </c>
      <c r="AM98" s="322">
        <v>5.8</v>
      </c>
      <c r="AN98" s="321">
        <v>13.017815259999999</v>
      </c>
      <c r="AO98" s="321">
        <v>6.1225635899999995</v>
      </c>
      <c r="AP98" s="85">
        <f>AO98/AN98</f>
        <v>0.47032189869930602</v>
      </c>
      <c r="AQ98" s="322">
        <v>1.3</v>
      </c>
      <c r="AR98" s="321">
        <v>1.63</v>
      </c>
      <c r="AS98" s="321">
        <v>1.3784574599999999</v>
      </c>
      <c r="AT98" s="85">
        <f>AS98/AR98</f>
        <v>0.84567942331288348</v>
      </c>
      <c r="AU98" s="322">
        <v>0</v>
      </c>
      <c r="AV98" s="321">
        <v>0</v>
      </c>
      <c r="AW98" s="321">
        <v>0</v>
      </c>
      <c r="AX98" s="12">
        <v>0</v>
      </c>
      <c r="AY98" s="322">
        <v>2.9176299999999999</v>
      </c>
      <c r="AZ98" s="321">
        <v>2.9176299999999999</v>
      </c>
      <c r="BA98" s="321">
        <v>2.7150812800000002</v>
      </c>
      <c r="BB98" s="85">
        <f>BA98/AZ98</f>
        <v>0.93057765378063706</v>
      </c>
      <c r="BC98" s="322">
        <v>0</v>
      </c>
      <c r="BD98" s="321">
        <v>0</v>
      </c>
      <c r="BE98" s="321">
        <v>0</v>
      </c>
      <c r="BF98" s="6">
        <v>0</v>
      </c>
      <c r="BG98" s="322">
        <v>402.53361999999998</v>
      </c>
      <c r="BH98" s="321">
        <v>677.85953303999997</v>
      </c>
      <c r="BI98" s="321">
        <v>233.69695422000001</v>
      </c>
      <c r="BJ98" s="85">
        <f>BI98/BH98</f>
        <v>0.34475719943324856</v>
      </c>
      <c r="BK98" s="257">
        <v>555.59969000000001</v>
      </c>
      <c r="BL98" s="321">
        <v>782.65643117999991</v>
      </c>
      <c r="BM98" s="321">
        <v>487.02406739000003</v>
      </c>
      <c r="BN98" s="85">
        <f t="shared" si="269"/>
        <v>0.62227057491333815</v>
      </c>
      <c r="BO98" s="322">
        <v>7</v>
      </c>
      <c r="BP98" s="321">
        <v>7</v>
      </c>
      <c r="BQ98" s="321">
        <v>1.99473159</v>
      </c>
      <c r="BR98" s="12">
        <v>0</v>
      </c>
      <c r="BS98" s="322">
        <v>0</v>
      </c>
      <c r="BT98" s="321">
        <v>0</v>
      </c>
      <c r="BU98" s="321">
        <v>0</v>
      </c>
      <c r="BV98" s="12">
        <v>0</v>
      </c>
      <c r="BW98" s="322">
        <v>0</v>
      </c>
      <c r="BX98" s="321">
        <v>0</v>
      </c>
      <c r="BY98" s="321">
        <v>0</v>
      </c>
      <c r="BZ98" s="12">
        <v>0</v>
      </c>
      <c r="CA98" s="322">
        <v>0</v>
      </c>
      <c r="CB98" s="321">
        <v>1.694E-2</v>
      </c>
      <c r="CC98" s="321">
        <v>1.694E-2</v>
      </c>
      <c r="CD98" s="12">
        <v>0</v>
      </c>
      <c r="CE98" s="322">
        <v>0</v>
      </c>
      <c r="CF98" s="321">
        <v>0</v>
      </c>
      <c r="CG98" s="321">
        <v>0</v>
      </c>
      <c r="CH98" s="12">
        <v>0</v>
      </c>
    </row>
    <row r="99" spans="2:86" x14ac:dyDescent="0.25">
      <c r="B99" s="8" t="s">
        <v>62</v>
      </c>
      <c r="C99" s="321">
        <v>9060.9388346899996</v>
      </c>
      <c r="D99" s="321">
        <v>11210.506907020001</v>
      </c>
      <c r="E99" s="321">
        <v>6495.0164271399999</v>
      </c>
      <c r="F99" s="85">
        <f t="shared" si="266"/>
        <v>0.57936866557504474</v>
      </c>
      <c r="G99" s="257">
        <v>0.14763564000000001</v>
      </c>
      <c r="H99" s="321">
        <v>0.14763564000000001</v>
      </c>
      <c r="I99" s="321">
        <v>0.14763564000000001</v>
      </c>
      <c r="J99" s="85">
        <f>I99/H99</f>
        <v>1</v>
      </c>
      <c r="K99" s="321">
        <v>0</v>
      </c>
      <c r="L99" s="321">
        <v>0</v>
      </c>
      <c r="M99" s="321">
        <v>0</v>
      </c>
      <c r="N99" s="12">
        <v>0</v>
      </c>
      <c r="O99" s="322">
        <v>0</v>
      </c>
      <c r="P99" s="321">
        <v>0</v>
      </c>
      <c r="Q99" s="321">
        <v>0</v>
      </c>
      <c r="R99" s="12">
        <v>0</v>
      </c>
      <c r="S99" s="322">
        <v>0</v>
      </c>
      <c r="T99" s="321">
        <v>0</v>
      </c>
      <c r="U99" s="321">
        <v>0</v>
      </c>
      <c r="V99" s="12">
        <v>0</v>
      </c>
      <c r="W99" s="257">
        <v>6.5000000000000002E-2</v>
      </c>
      <c r="X99" s="321">
        <v>6.5000000000000002E-2</v>
      </c>
      <c r="Y99" s="321">
        <v>6.5000000000000002E-2</v>
      </c>
      <c r="Z99" s="85">
        <f>Y99/X99</f>
        <v>1</v>
      </c>
      <c r="AA99" s="322">
        <v>0</v>
      </c>
      <c r="AB99" s="321">
        <v>0</v>
      </c>
      <c r="AC99" s="321">
        <v>0</v>
      </c>
      <c r="AD99" s="12">
        <v>0</v>
      </c>
      <c r="AE99" s="322">
        <v>0</v>
      </c>
      <c r="AF99" s="321">
        <v>0</v>
      </c>
      <c r="AG99" s="321">
        <v>0</v>
      </c>
      <c r="AH99" s="12">
        <v>0</v>
      </c>
      <c r="AI99" s="257">
        <f>AI110+AI121</f>
        <v>1877.94</v>
      </c>
      <c r="AJ99" s="257">
        <f t="shared" ref="AJ99:AK99" si="272">AJ110+AJ121</f>
        <v>3520.0691948200001</v>
      </c>
      <c r="AK99" s="257">
        <f t="shared" si="272"/>
        <v>1170.3423856299999</v>
      </c>
      <c r="AL99" s="85">
        <f>AK99/AJ99</f>
        <v>0.33247709657305352</v>
      </c>
      <c r="AM99" s="322">
        <v>18.29220905</v>
      </c>
      <c r="AN99" s="321">
        <v>18.75569273</v>
      </c>
      <c r="AO99" s="321">
        <v>14.30534703</v>
      </c>
      <c r="AP99" s="85">
        <f>AO99/AN99</f>
        <v>0.76272027036988044</v>
      </c>
      <c r="AQ99" s="322">
        <v>578.07159000000001</v>
      </c>
      <c r="AR99" s="321">
        <v>577.27100376999999</v>
      </c>
      <c r="AS99" s="321">
        <v>422.49864628</v>
      </c>
      <c r="AT99" s="85">
        <f>AS99/AR99</f>
        <v>0.73188960387889956</v>
      </c>
      <c r="AU99" s="322">
        <v>9.6259999999999994</v>
      </c>
      <c r="AV99" s="321">
        <v>9.6259999999999994</v>
      </c>
      <c r="AW99" s="321">
        <v>0.71779024999999996</v>
      </c>
      <c r="AX99" s="85">
        <f>AW99/AV99</f>
        <v>7.4567863079160607E-2</v>
      </c>
      <c r="AY99" s="322">
        <v>0</v>
      </c>
      <c r="AZ99" s="321">
        <v>0</v>
      </c>
      <c r="BA99" s="321">
        <v>0</v>
      </c>
      <c r="BB99" s="12">
        <v>0</v>
      </c>
      <c r="BC99" s="322">
        <v>0.60979000000000005</v>
      </c>
      <c r="BD99" s="321">
        <v>1.037795</v>
      </c>
      <c r="BE99" s="321">
        <v>1.037795</v>
      </c>
      <c r="BF99" s="95">
        <f>BE99/BD99</f>
        <v>1</v>
      </c>
      <c r="BG99" s="322">
        <v>3291.1944600000002</v>
      </c>
      <c r="BH99" s="321">
        <v>3627.5287868100004</v>
      </c>
      <c r="BI99" s="321">
        <v>2126.1471438900003</v>
      </c>
      <c r="BJ99" s="85">
        <f>BI99/BH99</f>
        <v>0.58611447871092026</v>
      </c>
      <c r="BK99" s="257">
        <v>2771.94481</v>
      </c>
      <c r="BL99" s="321">
        <v>2862.5471051600002</v>
      </c>
      <c r="BM99" s="321">
        <v>2497.39055379</v>
      </c>
      <c r="BN99" s="85">
        <f t="shared" si="269"/>
        <v>0.87243649171335125</v>
      </c>
      <c r="BO99" s="322">
        <f>BO110+BO121</f>
        <v>196.92500000000001</v>
      </c>
      <c r="BP99" s="321">
        <f t="shared" ref="BP99:BQ99" si="273">BP110+BP121</f>
        <v>245.875</v>
      </c>
      <c r="BQ99" s="321">
        <f t="shared" si="273"/>
        <v>30.235755390000001</v>
      </c>
      <c r="BR99" s="85">
        <f>BQ99/BP99</f>
        <v>0.12297206055922726</v>
      </c>
      <c r="BS99" s="322">
        <v>0</v>
      </c>
      <c r="BT99" s="321">
        <v>0</v>
      </c>
      <c r="BU99" s="321">
        <v>0</v>
      </c>
      <c r="BV99" s="12">
        <v>0</v>
      </c>
      <c r="BW99" s="322">
        <v>0</v>
      </c>
      <c r="BX99" s="321">
        <v>0</v>
      </c>
      <c r="BY99" s="321">
        <v>0</v>
      </c>
      <c r="BZ99" s="12">
        <v>0</v>
      </c>
      <c r="CA99" s="322">
        <v>256.57234</v>
      </c>
      <c r="CB99" s="321">
        <v>288.03369309000004</v>
      </c>
      <c r="CC99" s="321">
        <v>172.12837424000003</v>
      </c>
      <c r="CD99" s="12">
        <v>0</v>
      </c>
      <c r="CE99" s="322">
        <v>60</v>
      </c>
      <c r="CF99" s="321">
        <v>60</v>
      </c>
      <c r="CG99" s="321">
        <v>60</v>
      </c>
      <c r="CH99" s="85">
        <f>CG99/CF99</f>
        <v>1</v>
      </c>
    </row>
    <row r="100" spans="2:86" x14ac:dyDescent="0.25">
      <c r="B100" s="187" t="s">
        <v>63</v>
      </c>
      <c r="C100" s="326">
        <v>12294.235249001886</v>
      </c>
      <c r="D100" s="326">
        <v>15248.289437163594</v>
      </c>
      <c r="E100" s="326">
        <v>9469.177691961886</v>
      </c>
      <c r="F100" s="178">
        <f t="shared" si="266"/>
        <v>0.62099934100695375</v>
      </c>
      <c r="G100" s="325">
        <f>SUM(G94:G99)</f>
        <v>35.065708999999991</v>
      </c>
      <c r="H100" s="326">
        <f>SUM(H94:H99)</f>
        <v>34.865708999999995</v>
      </c>
      <c r="I100" s="326">
        <f>SUM(I94:I99)</f>
        <v>35.576708869999997</v>
      </c>
      <c r="J100" s="178">
        <f>I100/H100</f>
        <v>1.0203925257908852</v>
      </c>
      <c r="K100" s="325">
        <f>SUM(K94:K99)</f>
        <v>429.76624468</v>
      </c>
      <c r="L100" s="326">
        <f>SUM(L94:L99)</f>
        <v>624.17676589999996</v>
      </c>
      <c r="M100" s="326">
        <f>SUM(M94:M99)</f>
        <v>505.90251269000004</v>
      </c>
      <c r="N100" s="178">
        <f t="shared" ref="N100:N101" si="274">M100/L100</f>
        <v>0.81051160557144353</v>
      </c>
      <c r="O100" s="327">
        <f>SUM(O94:O99)</f>
        <v>22.24004</v>
      </c>
      <c r="P100" s="326">
        <f>SUM(P94:P99)</f>
        <v>26.149697550000003</v>
      </c>
      <c r="Q100" s="326">
        <f>SUM(Q94:Q99)</f>
        <v>19.138675280000001</v>
      </c>
      <c r="R100" s="178">
        <f>Q100/P100</f>
        <v>0.73188897284205867</v>
      </c>
      <c r="S100" s="327">
        <f>SUM(S94:S99)</f>
        <v>5.0000000000000001E-3</v>
      </c>
      <c r="T100" s="326">
        <f>SUM(T94:T99)</f>
        <v>5.0000000000000001E-3</v>
      </c>
      <c r="U100" s="326">
        <f>SUM(U94:U99)</f>
        <v>0</v>
      </c>
      <c r="V100" s="178">
        <f>U100/T100</f>
        <v>0</v>
      </c>
      <c r="W100" s="325">
        <f>SUM(W94:W99)</f>
        <v>36.991869999999992</v>
      </c>
      <c r="X100" s="326">
        <f>SUM(X94:X99)</f>
        <v>36.983817989999991</v>
      </c>
      <c r="Y100" s="326">
        <f>SUM(Y94:Y99)</f>
        <v>28.653209040000004</v>
      </c>
      <c r="Z100" s="178">
        <f>Y100/X100</f>
        <v>0.7747498932573027</v>
      </c>
      <c r="AA100" s="327">
        <f>SUM(AA94:AA99)</f>
        <v>20.929030000000001</v>
      </c>
      <c r="AB100" s="326">
        <f>SUM(AB94:AB99)</f>
        <v>22.097404130000001</v>
      </c>
      <c r="AC100" s="326">
        <f>SUM(AC94:AC99)</f>
        <v>5.6437734399999995</v>
      </c>
      <c r="AD100" s="178">
        <f>AC100/AB100</f>
        <v>0.25540436364368557</v>
      </c>
      <c r="AE100" s="327">
        <f>SUM(AE94:AE99)</f>
        <v>55.647239999999996</v>
      </c>
      <c r="AF100" s="326">
        <f>SUM(AF94:AF99)</f>
        <v>89.131482099999999</v>
      </c>
      <c r="AG100" s="326">
        <f>SUM(AG94:AG99)</f>
        <v>97.263400619999999</v>
      </c>
      <c r="AH100" s="178">
        <f>AG100/AF100</f>
        <v>1.0912350869570024</v>
      </c>
      <c r="AI100" s="325">
        <f>SUM(AI94:AI99)</f>
        <v>2024.55222</v>
      </c>
      <c r="AJ100" s="326">
        <f>SUM(AJ94:AJ99)</f>
        <v>3597.6916559400001</v>
      </c>
      <c r="AK100" s="326">
        <f>SUM(AK94:AK99)</f>
        <v>1239.5195310199999</v>
      </c>
      <c r="AL100" s="178">
        <f>AK100/AJ100</f>
        <v>0.34453189699386283</v>
      </c>
      <c r="AM100" s="327">
        <f>SUM(AM94:AM99)</f>
        <v>24.688209050000001</v>
      </c>
      <c r="AN100" s="326">
        <f>SUM(AN94:AN99)</f>
        <v>32.369507990000002</v>
      </c>
      <c r="AO100" s="326">
        <f>SUM(AO94:AO99)</f>
        <v>21.023910619999999</v>
      </c>
      <c r="AP100" s="178">
        <f>AO100/AN100</f>
        <v>0.64949737964799992</v>
      </c>
      <c r="AQ100" s="327">
        <f>SUM(AQ94:AQ99)</f>
        <v>604.96238151600005</v>
      </c>
      <c r="AR100" s="326">
        <f>SUM(AR94:AR99)</f>
        <v>613.76032689600004</v>
      </c>
      <c r="AS100" s="326">
        <f>SUM(AS94:AS99)</f>
        <v>458.52447449599998</v>
      </c>
      <c r="AT100" s="178">
        <f>AS100/AR100</f>
        <v>0.74707414996162769</v>
      </c>
      <c r="AU100" s="327">
        <f>SUM(AU94:AU99)</f>
        <v>11.1938</v>
      </c>
      <c r="AV100" s="326">
        <f>SUM(AV94:AV99)</f>
        <v>11.1938</v>
      </c>
      <c r="AW100" s="326">
        <f>SUM(AW94:AW99)</f>
        <v>1.7905760500000001</v>
      </c>
      <c r="AX100" s="178">
        <f>AW100/AV100</f>
        <v>0.15996141167431974</v>
      </c>
      <c r="AY100" s="327">
        <f>SUM(AY94:AY99)</f>
        <v>18.738329999999998</v>
      </c>
      <c r="AZ100" s="326">
        <f>SUM(AZ94:AZ99)</f>
        <v>22.07627531</v>
      </c>
      <c r="BA100" s="326">
        <f>SUM(BA94:BA99)</f>
        <v>19.281738540000003</v>
      </c>
      <c r="BB100" s="178">
        <f>BA100/AZ100</f>
        <v>0.87341448089596252</v>
      </c>
      <c r="BC100" s="327">
        <f>SUM(BC94:BC99)</f>
        <v>1.06979</v>
      </c>
      <c r="BD100" s="326">
        <f>SUM(BD94:BD99)</f>
        <v>1.497795</v>
      </c>
      <c r="BE100" s="326">
        <f>SUM(BE94:BE99)</f>
        <v>1.487795</v>
      </c>
      <c r="BF100" s="180">
        <f>BE100/BD100</f>
        <v>0.99332351890612536</v>
      </c>
      <c r="BG100" s="327">
        <f>SUM(BG94:BG99)</f>
        <v>3743.8931900000002</v>
      </c>
      <c r="BH100" s="326">
        <f>SUM(BH94:BH99)</f>
        <v>4354.4975277900003</v>
      </c>
      <c r="BI100" s="326">
        <f>SUM(BI94:BI99)</f>
        <v>2395.4742008900002</v>
      </c>
      <c r="BJ100" s="178">
        <f>BI100/BH100</f>
        <v>0.55011495255246001</v>
      </c>
      <c r="BK100" s="325">
        <f>SUM(BK94:BK99)</f>
        <v>4673.4063500000002</v>
      </c>
      <c r="BL100" s="326">
        <f>SUM(BL94:BL99)</f>
        <v>5014.59107382</v>
      </c>
      <c r="BM100" s="326">
        <f>SUM(BM94:BM99)</f>
        <v>4248.3288032800001</v>
      </c>
      <c r="BN100" s="178">
        <f t="shared" si="269"/>
        <v>0.84719346816922425</v>
      </c>
      <c r="BO100" s="327">
        <f>SUM(BO94:BO99)</f>
        <v>255.57971000000001</v>
      </c>
      <c r="BP100" s="326">
        <f>SUM(BP94:BP99)</f>
        <v>399.52971000000002</v>
      </c>
      <c r="BQ100" s="326">
        <f>SUM(BQ94:BQ99)</f>
        <v>145.77809578</v>
      </c>
      <c r="BR100" s="178">
        <f>BQ100/BP100</f>
        <v>0.36487423120548407</v>
      </c>
      <c r="BS100" s="327">
        <f>SUM(BS94:BS99)</f>
        <v>0.70799999999999996</v>
      </c>
      <c r="BT100" s="326">
        <f>SUM(BT94:BT99)</f>
        <v>0.70799999999999996</v>
      </c>
      <c r="BU100" s="326">
        <f>SUM(BU94:BU99)</f>
        <v>0.68555042999999993</v>
      </c>
      <c r="BV100" s="178">
        <f>BU100/BT100</f>
        <v>0.96829156779661008</v>
      </c>
      <c r="BW100" s="327">
        <f>SUM(BW94:BW99)</f>
        <v>2</v>
      </c>
      <c r="BX100" s="326">
        <f>SUM(BX94:BX99)</f>
        <v>1.9302093899999999</v>
      </c>
      <c r="BY100" s="326">
        <f>SUM(BY94:BY99)</f>
        <v>0.46519767000000001</v>
      </c>
      <c r="BZ100" s="178">
        <f>BY100/BX100</f>
        <v>0.24100891458205995</v>
      </c>
      <c r="CA100" s="327">
        <f>SUM(CA94:CA99)</f>
        <v>272.79813475588674</v>
      </c>
      <c r="CB100" s="326">
        <f>SUM(CB94:CB99)</f>
        <v>305.03367835759263</v>
      </c>
      <c r="CC100" s="326">
        <f>SUM(CC94:CC99)</f>
        <v>184.6395382458868</v>
      </c>
      <c r="CD100" s="178">
        <f>CC100/CB100</f>
        <v>0.60530869653492114</v>
      </c>
      <c r="CE100" s="327">
        <f>SUM(CE94:CE99)</f>
        <v>60</v>
      </c>
      <c r="CF100" s="326">
        <f>SUM(CF94:CF99)</f>
        <v>60</v>
      </c>
      <c r="CG100" s="326">
        <f>SUM(CG94:CG99)</f>
        <v>60</v>
      </c>
      <c r="CH100" s="178">
        <f>CG100/CF100</f>
        <v>1</v>
      </c>
    </row>
    <row r="101" spans="2:86" x14ac:dyDescent="0.25">
      <c r="B101" s="8" t="s">
        <v>64</v>
      </c>
      <c r="C101" s="321">
        <v>7385.2401600000003</v>
      </c>
      <c r="D101" s="321">
        <v>7032.8890147099992</v>
      </c>
      <c r="E101" s="321">
        <v>3012.5812786800007</v>
      </c>
      <c r="F101" s="85">
        <f t="shared" si="266"/>
        <v>0.42835615241174457</v>
      </c>
      <c r="G101" s="257">
        <v>0</v>
      </c>
      <c r="H101" s="321">
        <v>0</v>
      </c>
      <c r="I101" s="321">
        <v>0</v>
      </c>
      <c r="J101" s="12">
        <v>0</v>
      </c>
      <c r="K101" s="321">
        <v>0.25</v>
      </c>
      <c r="L101" s="321">
        <v>0.25</v>
      </c>
      <c r="M101" s="321">
        <v>0.19851786999999999</v>
      </c>
      <c r="N101" s="85">
        <f t="shared" si="274"/>
        <v>0.79407147999999994</v>
      </c>
      <c r="O101" s="322">
        <v>3.5740000000000001E-2</v>
      </c>
      <c r="P101" s="321">
        <v>3.5740000000000001E-2</v>
      </c>
      <c r="Q101" s="321">
        <v>1.0205120000000002E-2</v>
      </c>
      <c r="R101" s="85">
        <f>Q101/P101</f>
        <v>0.28553777280358145</v>
      </c>
      <c r="S101" s="322">
        <v>0</v>
      </c>
      <c r="T101" s="321">
        <v>0</v>
      </c>
      <c r="U101" s="321">
        <v>0</v>
      </c>
      <c r="V101" s="12">
        <v>0</v>
      </c>
      <c r="W101" s="257">
        <v>0</v>
      </c>
      <c r="X101" s="321">
        <v>0</v>
      </c>
      <c r="Y101" s="321">
        <v>0</v>
      </c>
      <c r="Z101" s="12">
        <v>0</v>
      </c>
      <c r="AA101" s="322">
        <v>0</v>
      </c>
      <c r="AB101" s="321">
        <v>0</v>
      </c>
      <c r="AC101" s="321">
        <v>0</v>
      </c>
      <c r="AD101" s="12">
        <v>0</v>
      </c>
      <c r="AE101" s="322">
        <v>0</v>
      </c>
      <c r="AF101" s="321">
        <v>0</v>
      </c>
      <c r="AG101" s="321">
        <v>0</v>
      </c>
      <c r="AH101" s="12">
        <v>0</v>
      </c>
      <c r="AI101" s="257">
        <f>AI112+AI123</f>
        <v>3333.6501399999997</v>
      </c>
      <c r="AJ101" s="257">
        <f t="shared" ref="AJ101:AK101" si="275">AJ112+AJ123</f>
        <v>3482.9301129999999</v>
      </c>
      <c r="AK101" s="257">
        <f t="shared" si="275"/>
        <v>1941.0348418999999</v>
      </c>
      <c r="AL101" s="85">
        <f>AK101/AJ101</f>
        <v>0.55729939416674135</v>
      </c>
      <c r="AM101" s="322">
        <v>25</v>
      </c>
      <c r="AN101" s="321">
        <v>25</v>
      </c>
      <c r="AO101" s="321">
        <v>20</v>
      </c>
      <c r="AP101" s="85">
        <f>AO101/AN101</f>
        <v>0.8</v>
      </c>
      <c r="AQ101" s="322">
        <v>22</v>
      </c>
      <c r="AR101" s="321">
        <v>22</v>
      </c>
      <c r="AS101" s="321">
        <v>0</v>
      </c>
      <c r="AT101" s="85">
        <v>0.99991293906652223</v>
      </c>
      <c r="AU101" s="322">
        <v>0</v>
      </c>
      <c r="AV101" s="321">
        <v>0</v>
      </c>
      <c r="AW101" s="321">
        <v>0</v>
      </c>
      <c r="AX101" s="12">
        <v>0</v>
      </c>
      <c r="AY101" s="322">
        <v>2.205E-2</v>
      </c>
      <c r="AZ101" s="321">
        <v>2.205E-2</v>
      </c>
      <c r="BA101" s="321">
        <v>0</v>
      </c>
      <c r="BB101" s="85">
        <f>BA101/AZ101</f>
        <v>0</v>
      </c>
      <c r="BC101" s="322">
        <v>0</v>
      </c>
      <c r="BD101" s="321">
        <v>0</v>
      </c>
      <c r="BE101" s="321">
        <v>0</v>
      </c>
      <c r="BF101" s="6">
        <v>0</v>
      </c>
      <c r="BG101" s="322">
        <v>977.82539999999995</v>
      </c>
      <c r="BH101" s="321">
        <v>173.42185555</v>
      </c>
      <c r="BI101" s="321">
        <v>86.5</v>
      </c>
      <c r="BJ101" s="85">
        <f>BI101/BH101</f>
        <v>0.49878373014559757</v>
      </c>
      <c r="BK101" s="257">
        <v>3026.4568300000001</v>
      </c>
      <c r="BL101" s="321">
        <v>3329.2292561600002</v>
      </c>
      <c r="BM101" s="321">
        <v>964.83771378999995</v>
      </c>
      <c r="BN101" s="85">
        <f t="shared" si="269"/>
        <v>0.28980813261951899</v>
      </c>
      <c r="BO101" s="322">
        <v>0</v>
      </c>
      <c r="BP101" s="321">
        <v>0</v>
      </c>
      <c r="BQ101" s="321">
        <v>0</v>
      </c>
      <c r="BR101" s="12">
        <v>0</v>
      </c>
      <c r="BS101" s="322">
        <v>0</v>
      </c>
      <c r="BT101" s="321">
        <v>0</v>
      </c>
      <c r="BU101" s="321">
        <v>0</v>
      </c>
      <c r="BV101" s="12">
        <v>0</v>
      </c>
      <c r="BW101" s="322">
        <v>0</v>
      </c>
      <c r="BX101" s="321">
        <v>0</v>
      </c>
      <c r="BY101" s="321">
        <v>0</v>
      </c>
      <c r="BZ101" s="12">
        <v>0</v>
      </c>
      <c r="CA101" s="322">
        <v>0</v>
      </c>
      <c r="CB101" s="321">
        <v>0</v>
      </c>
      <c r="CC101" s="321">
        <v>0</v>
      </c>
      <c r="CD101" s="12">
        <v>0</v>
      </c>
      <c r="CE101" s="322">
        <v>0</v>
      </c>
      <c r="CF101" s="321">
        <v>0</v>
      </c>
      <c r="CG101" s="321">
        <v>0</v>
      </c>
      <c r="CH101" s="12">
        <v>0</v>
      </c>
    </row>
    <row r="102" spans="2:86" x14ac:dyDescent="0.25">
      <c r="B102" s="8" t="s">
        <v>65</v>
      </c>
      <c r="C102" s="321">
        <v>0</v>
      </c>
      <c r="D102" s="321">
        <v>0</v>
      </c>
      <c r="E102" s="321">
        <v>0</v>
      </c>
      <c r="F102" s="12">
        <v>0</v>
      </c>
      <c r="G102" s="257">
        <v>0</v>
      </c>
      <c r="H102" s="321">
        <v>0</v>
      </c>
      <c r="I102" s="321">
        <v>0</v>
      </c>
      <c r="J102" s="12">
        <v>0</v>
      </c>
      <c r="K102" s="257">
        <v>0</v>
      </c>
      <c r="L102" s="321">
        <v>0</v>
      </c>
      <c r="M102" s="321">
        <v>0</v>
      </c>
      <c r="N102" s="12">
        <v>0</v>
      </c>
      <c r="O102" s="322">
        <v>0</v>
      </c>
      <c r="P102" s="321">
        <v>0</v>
      </c>
      <c r="Q102" s="321">
        <v>0</v>
      </c>
      <c r="R102" s="12">
        <v>0</v>
      </c>
      <c r="S102" s="322">
        <v>0</v>
      </c>
      <c r="T102" s="321">
        <v>0</v>
      </c>
      <c r="U102" s="321">
        <v>0</v>
      </c>
      <c r="V102" s="12">
        <v>0</v>
      </c>
      <c r="W102" s="257">
        <v>0</v>
      </c>
      <c r="X102" s="321">
        <v>0</v>
      </c>
      <c r="Y102" s="321">
        <v>0</v>
      </c>
      <c r="Z102" s="12">
        <v>0</v>
      </c>
      <c r="AA102" s="322">
        <v>0</v>
      </c>
      <c r="AB102" s="321">
        <v>0</v>
      </c>
      <c r="AC102" s="321">
        <v>0</v>
      </c>
      <c r="AD102" s="12">
        <v>0</v>
      </c>
      <c r="AE102" s="322">
        <v>0</v>
      </c>
      <c r="AF102" s="321">
        <v>0</v>
      </c>
      <c r="AG102" s="321">
        <v>0</v>
      </c>
      <c r="AH102" s="12">
        <v>0</v>
      </c>
      <c r="AI102" s="257">
        <v>0</v>
      </c>
      <c r="AJ102" s="321">
        <v>0</v>
      </c>
      <c r="AK102" s="321">
        <v>0</v>
      </c>
      <c r="AL102" s="12">
        <v>0</v>
      </c>
      <c r="AM102" s="322">
        <v>0</v>
      </c>
      <c r="AN102" s="321">
        <v>0</v>
      </c>
      <c r="AO102" s="321">
        <v>0</v>
      </c>
      <c r="AP102" s="12">
        <v>0</v>
      </c>
      <c r="AQ102" s="322">
        <v>0</v>
      </c>
      <c r="AR102" s="321">
        <v>0</v>
      </c>
      <c r="AS102" s="321">
        <v>0</v>
      </c>
      <c r="AT102" s="12">
        <v>0</v>
      </c>
      <c r="AU102" s="322">
        <v>0</v>
      </c>
      <c r="AV102" s="321">
        <v>0</v>
      </c>
      <c r="AW102" s="321">
        <v>0</v>
      </c>
      <c r="AX102" s="12">
        <v>0</v>
      </c>
      <c r="AY102" s="322">
        <v>0</v>
      </c>
      <c r="AZ102" s="321">
        <v>0</v>
      </c>
      <c r="BA102" s="321">
        <v>0</v>
      </c>
      <c r="BB102" s="12">
        <v>0</v>
      </c>
      <c r="BC102" s="322">
        <v>0</v>
      </c>
      <c r="BD102" s="321">
        <v>0</v>
      </c>
      <c r="BE102" s="321">
        <v>0</v>
      </c>
      <c r="BF102" s="6">
        <v>0</v>
      </c>
      <c r="BG102" s="322">
        <v>0</v>
      </c>
      <c r="BH102" s="321">
        <v>0</v>
      </c>
      <c r="BI102" s="321">
        <v>0</v>
      </c>
      <c r="BJ102" s="12">
        <v>0</v>
      </c>
      <c r="BK102" s="257">
        <v>0</v>
      </c>
      <c r="BL102" s="321">
        <v>0</v>
      </c>
      <c r="BM102" s="321">
        <v>0</v>
      </c>
      <c r="BN102" s="12">
        <v>0</v>
      </c>
      <c r="BO102" s="322">
        <v>0</v>
      </c>
      <c r="BP102" s="321">
        <v>0</v>
      </c>
      <c r="BQ102" s="321">
        <v>0</v>
      </c>
      <c r="BR102" s="12">
        <v>0</v>
      </c>
      <c r="BS102" s="322">
        <v>0</v>
      </c>
      <c r="BT102" s="321">
        <v>0</v>
      </c>
      <c r="BU102" s="321">
        <v>0</v>
      </c>
      <c r="BV102" s="12">
        <v>0</v>
      </c>
      <c r="BW102" s="322">
        <v>0</v>
      </c>
      <c r="BX102" s="321">
        <v>0</v>
      </c>
      <c r="BY102" s="321">
        <v>0</v>
      </c>
      <c r="BZ102" s="12">
        <v>0</v>
      </c>
      <c r="CA102" s="322">
        <v>0</v>
      </c>
      <c r="CB102" s="321">
        <v>0</v>
      </c>
      <c r="CC102" s="321">
        <v>0</v>
      </c>
      <c r="CD102" s="12">
        <v>0</v>
      </c>
      <c r="CE102" s="322">
        <v>0</v>
      </c>
      <c r="CF102" s="321">
        <v>0</v>
      </c>
      <c r="CG102" s="321">
        <v>0</v>
      </c>
      <c r="CH102" s="12">
        <v>0</v>
      </c>
    </row>
    <row r="103" spans="2:86" x14ac:dyDescent="0.25">
      <c r="B103" s="328" t="s">
        <v>66</v>
      </c>
      <c r="C103" s="333">
        <v>7385.2401600000003</v>
      </c>
      <c r="D103" s="334">
        <v>7032.8890147099992</v>
      </c>
      <c r="E103" s="334">
        <v>3012.5812786800007</v>
      </c>
      <c r="F103" s="178">
        <f t="shared" ref="F103:F112" si="276">E103/D103</f>
        <v>0.42835615241174457</v>
      </c>
      <c r="G103" s="329">
        <v>0</v>
      </c>
      <c r="H103" s="330">
        <v>0</v>
      </c>
      <c r="I103" s="330">
        <v>0</v>
      </c>
      <c r="J103" s="331">
        <v>0</v>
      </c>
      <c r="K103" s="333">
        <f>SUM(K101:K102)</f>
        <v>0.25</v>
      </c>
      <c r="L103" s="334">
        <f>SUM(L101:L102)</f>
        <v>0.25</v>
      </c>
      <c r="M103" s="334">
        <f>SUM(M101:M102)</f>
        <v>0.19851786999999999</v>
      </c>
      <c r="N103" s="178">
        <f t="shared" ref="N103:N109" si="277">M103/L103</f>
        <v>0.79407147999999994</v>
      </c>
      <c r="O103" s="332">
        <f>SUM(O101:O102)</f>
        <v>3.5740000000000001E-2</v>
      </c>
      <c r="P103" s="329">
        <f>SUM(P101:P102)</f>
        <v>3.5740000000000001E-2</v>
      </c>
      <c r="Q103" s="329">
        <f>SUM(Q101:Q102)</f>
        <v>1.0205120000000002E-2</v>
      </c>
      <c r="R103" s="178">
        <f t="shared" ref="R103:R109" si="278">Q103/P103</f>
        <v>0.28553777280358145</v>
      </c>
      <c r="S103" s="333">
        <v>0</v>
      </c>
      <c r="T103" s="334">
        <v>0</v>
      </c>
      <c r="U103" s="334">
        <v>0</v>
      </c>
      <c r="V103" s="335">
        <v>0</v>
      </c>
      <c r="W103" s="336">
        <v>0</v>
      </c>
      <c r="X103" s="334">
        <v>0</v>
      </c>
      <c r="Y103" s="334">
        <v>0</v>
      </c>
      <c r="Z103" s="335">
        <v>0</v>
      </c>
      <c r="AA103" s="333">
        <v>0</v>
      </c>
      <c r="AB103" s="334">
        <v>0</v>
      </c>
      <c r="AC103" s="334">
        <v>0</v>
      </c>
      <c r="AD103" s="335">
        <v>0</v>
      </c>
      <c r="AE103" s="333">
        <v>0</v>
      </c>
      <c r="AF103" s="334">
        <v>0</v>
      </c>
      <c r="AG103" s="334">
        <v>0</v>
      </c>
      <c r="AH103" s="335">
        <v>0</v>
      </c>
      <c r="AI103" s="337">
        <f>SUM(AI101:AI102)</f>
        <v>3333.6501399999997</v>
      </c>
      <c r="AJ103" s="338">
        <f>SUM(AJ101:AJ102)</f>
        <v>3482.9301129999999</v>
      </c>
      <c r="AK103" s="334">
        <f>SUM(AK101:AK102)</f>
        <v>1941.0348418999999</v>
      </c>
      <c r="AL103" s="339">
        <f>AK103/AJ103</f>
        <v>0.55729939416674135</v>
      </c>
      <c r="AM103" s="340">
        <f t="shared" ref="AM103:AS103" si="279">SUM(AM101:AM102)</f>
        <v>25</v>
      </c>
      <c r="AN103" s="334">
        <f t="shared" si="279"/>
        <v>25</v>
      </c>
      <c r="AO103" s="334">
        <f t="shared" si="279"/>
        <v>20</v>
      </c>
      <c r="AP103" s="339">
        <f>AO103/AN103</f>
        <v>0.8</v>
      </c>
      <c r="AQ103" s="340">
        <f t="shared" si="279"/>
        <v>22</v>
      </c>
      <c r="AR103" s="334">
        <f t="shared" si="279"/>
        <v>22</v>
      </c>
      <c r="AS103" s="334">
        <f t="shared" si="279"/>
        <v>0</v>
      </c>
      <c r="AT103" s="339">
        <f>AS103/AR103</f>
        <v>0</v>
      </c>
      <c r="AU103" s="176">
        <f>SUM(AU101:AU102)</f>
        <v>0</v>
      </c>
      <c r="AV103" s="330">
        <f>SUM(AV101:AV102)</f>
        <v>0</v>
      </c>
      <c r="AW103" s="330">
        <f>SUM(AW101:AW102)</f>
        <v>0</v>
      </c>
      <c r="AX103" s="331">
        <v>0</v>
      </c>
      <c r="AY103" s="176">
        <f>SUM(AY101:AY102)</f>
        <v>2.205E-2</v>
      </c>
      <c r="AZ103" s="330">
        <f>SUM(AZ101:AZ102)</f>
        <v>2.205E-2</v>
      </c>
      <c r="BA103" s="330">
        <f>SUM(BA101:BA102)</f>
        <v>0</v>
      </c>
      <c r="BB103" s="178">
        <f>BA103/AZ103</f>
        <v>0</v>
      </c>
      <c r="BC103" s="176">
        <f>SUM(BC101:BC102)</f>
        <v>0</v>
      </c>
      <c r="BD103" s="330">
        <f>SUM(BD101:BD102)</f>
        <v>0</v>
      </c>
      <c r="BE103" s="330">
        <f>SUM(BE101:BE102)</f>
        <v>0</v>
      </c>
      <c r="BF103" s="177">
        <v>0</v>
      </c>
      <c r="BG103" s="340">
        <f>SUM(BG101:BG102)</f>
        <v>977.82539999999995</v>
      </c>
      <c r="BH103" s="334">
        <f>SUM(BH101:BH102)</f>
        <v>173.42185555</v>
      </c>
      <c r="BI103" s="334">
        <f>SUM(BI101:BI102)</f>
        <v>86.5</v>
      </c>
      <c r="BJ103" s="335">
        <v>0</v>
      </c>
      <c r="BK103" s="177">
        <f>SUM(BK101:BK102)</f>
        <v>3026.4568300000001</v>
      </c>
      <c r="BL103" s="330">
        <f>SUM(BL101:BL102)</f>
        <v>3329.2292561600002</v>
      </c>
      <c r="BM103" s="330">
        <f>SUM(BM101:BM102)</f>
        <v>964.83771378999995</v>
      </c>
      <c r="BN103" s="178">
        <f t="shared" si="269"/>
        <v>0.28980813261951899</v>
      </c>
      <c r="BO103" s="340">
        <f t="shared" ref="BO103:CD103" si="280">SUM(BO101:BO102)</f>
        <v>0</v>
      </c>
      <c r="BP103" s="334">
        <f t="shared" si="280"/>
        <v>0</v>
      </c>
      <c r="BQ103" s="334">
        <f t="shared" si="280"/>
        <v>0</v>
      </c>
      <c r="BR103" s="341">
        <f t="shared" si="280"/>
        <v>0</v>
      </c>
      <c r="BS103" s="340">
        <f t="shared" si="280"/>
        <v>0</v>
      </c>
      <c r="BT103" s="334">
        <f t="shared" si="280"/>
        <v>0</v>
      </c>
      <c r="BU103" s="334">
        <f t="shared" si="280"/>
        <v>0</v>
      </c>
      <c r="BV103" s="341">
        <f t="shared" si="280"/>
        <v>0</v>
      </c>
      <c r="BW103" s="340">
        <f t="shared" si="280"/>
        <v>0</v>
      </c>
      <c r="BX103" s="334">
        <f t="shared" si="280"/>
        <v>0</v>
      </c>
      <c r="BY103" s="334">
        <f t="shared" si="280"/>
        <v>0</v>
      </c>
      <c r="BZ103" s="341">
        <f t="shared" si="280"/>
        <v>0</v>
      </c>
      <c r="CA103" s="340">
        <f t="shared" si="280"/>
        <v>0</v>
      </c>
      <c r="CB103" s="334">
        <f t="shared" si="280"/>
        <v>0</v>
      </c>
      <c r="CC103" s="334">
        <f t="shared" si="280"/>
        <v>0</v>
      </c>
      <c r="CD103" s="341">
        <f t="shared" si="280"/>
        <v>0</v>
      </c>
      <c r="CE103" s="340">
        <f t="shared" ref="CE103:CH103" si="281">SUM(CE101:CE102)</f>
        <v>0</v>
      </c>
      <c r="CF103" s="334">
        <f t="shared" si="281"/>
        <v>0</v>
      </c>
      <c r="CG103" s="334">
        <f t="shared" si="281"/>
        <v>0</v>
      </c>
      <c r="CH103" s="341">
        <f t="shared" si="281"/>
        <v>0</v>
      </c>
    </row>
    <row r="104" spans="2:86" x14ac:dyDescent="0.25">
      <c r="B104" s="342" t="s">
        <v>175</v>
      </c>
      <c r="C104" s="206">
        <v>17766.98503</v>
      </c>
      <c r="D104" s="206">
        <v>20479.310647990002</v>
      </c>
      <c r="E104" s="206">
        <v>11253.55061505</v>
      </c>
      <c r="F104" s="346">
        <f t="shared" si="276"/>
        <v>0.54950827244541611</v>
      </c>
      <c r="G104" s="206">
        <f>G111+G114</f>
        <v>1.7596600000000002</v>
      </c>
      <c r="H104" s="206">
        <f>H111+H114</f>
        <v>1.55966</v>
      </c>
      <c r="I104" s="206">
        <f>I111+I114</f>
        <v>1.2706598700000002</v>
      </c>
      <c r="J104" s="318">
        <f t="shared" ref="J104" si="282">I104/H104</f>
        <v>0.81470312119308064</v>
      </c>
      <c r="K104" s="206">
        <f>K111+K114</f>
        <v>232.10147999999998</v>
      </c>
      <c r="L104" s="206">
        <f>L111+L114</f>
        <v>426.63800121999998</v>
      </c>
      <c r="M104" s="206">
        <f>M111+M114</f>
        <v>308.31226588000004</v>
      </c>
      <c r="N104" s="318">
        <f t="shared" si="277"/>
        <v>0.72265542450124098</v>
      </c>
      <c r="O104" s="208">
        <f>O111+O114</f>
        <v>21.363779999999998</v>
      </c>
      <c r="P104" s="206">
        <f>P111+P114</f>
        <v>25.273437550000001</v>
      </c>
      <c r="Q104" s="206">
        <f>Q111+Q114</f>
        <v>18.42584368</v>
      </c>
      <c r="R104" s="318">
        <f t="shared" si="278"/>
        <v>0.72905965575703802</v>
      </c>
      <c r="S104" s="208">
        <f>S111+S114</f>
        <v>0</v>
      </c>
      <c r="T104" s="206">
        <f>T111+T114</f>
        <v>0</v>
      </c>
      <c r="U104" s="206">
        <f>U111+U114</f>
        <v>0</v>
      </c>
      <c r="V104" s="344">
        <f t="shared" ref="V104:BA104" si="283">V111+V114</f>
        <v>0</v>
      </c>
      <c r="W104" s="320">
        <f t="shared" si="283"/>
        <v>34.849179999999997</v>
      </c>
      <c r="X104" s="224">
        <f t="shared" si="283"/>
        <v>34.630429289999995</v>
      </c>
      <c r="Y104" s="224">
        <f t="shared" si="283"/>
        <v>26.406338340000001</v>
      </c>
      <c r="Z104" s="344">
        <f t="shared" si="283"/>
        <v>0.76251836553539887</v>
      </c>
      <c r="AA104" s="223">
        <f t="shared" si="283"/>
        <v>0</v>
      </c>
      <c r="AB104" s="224">
        <f t="shared" si="283"/>
        <v>0</v>
      </c>
      <c r="AC104" s="224">
        <f t="shared" si="283"/>
        <v>0</v>
      </c>
      <c r="AD104" s="344">
        <f t="shared" si="283"/>
        <v>0</v>
      </c>
      <c r="AE104" s="223">
        <f t="shared" si="283"/>
        <v>0</v>
      </c>
      <c r="AF104" s="224">
        <f t="shared" si="283"/>
        <v>0</v>
      </c>
      <c r="AG104" s="224">
        <f t="shared" si="283"/>
        <v>0</v>
      </c>
      <c r="AH104" s="344">
        <f t="shared" si="283"/>
        <v>0</v>
      </c>
      <c r="AI104" s="320">
        <f t="shared" si="283"/>
        <v>4874.7150999999994</v>
      </c>
      <c r="AJ104" s="224">
        <f t="shared" si="283"/>
        <v>6851.6088922199997</v>
      </c>
      <c r="AK104" s="224">
        <f t="shared" si="283"/>
        <v>3038.8361890799997</v>
      </c>
      <c r="AL104" s="344">
        <f t="shared" si="283"/>
        <v>0.88464058404641666</v>
      </c>
      <c r="AM104" s="223">
        <f t="shared" si="283"/>
        <v>0</v>
      </c>
      <c r="AN104" s="224">
        <f t="shared" si="283"/>
        <v>0</v>
      </c>
      <c r="AO104" s="224">
        <f t="shared" si="283"/>
        <v>0</v>
      </c>
      <c r="AP104" s="344">
        <f t="shared" si="283"/>
        <v>0</v>
      </c>
      <c r="AQ104" s="223">
        <f t="shared" si="283"/>
        <v>0</v>
      </c>
      <c r="AR104" s="224">
        <f t="shared" si="283"/>
        <v>0</v>
      </c>
      <c r="AS104" s="224">
        <f t="shared" si="283"/>
        <v>0</v>
      </c>
      <c r="AT104" s="344">
        <f t="shared" si="283"/>
        <v>0</v>
      </c>
      <c r="AU104" s="208">
        <f t="shared" si="283"/>
        <v>0</v>
      </c>
      <c r="AV104" s="206">
        <f t="shared" si="283"/>
        <v>0</v>
      </c>
      <c r="AW104" s="206">
        <f t="shared" si="283"/>
        <v>0</v>
      </c>
      <c r="AX104" s="345">
        <f t="shared" si="283"/>
        <v>0</v>
      </c>
      <c r="AY104" s="208">
        <f t="shared" si="283"/>
        <v>18.760379999999998</v>
      </c>
      <c r="AZ104" s="206">
        <f t="shared" si="283"/>
        <v>22.09832531</v>
      </c>
      <c r="BA104" s="206">
        <f t="shared" si="283"/>
        <v>19.281738540000003</v>
      </c>
      <c r="BB104" s="346">
        <f>BA104/AZ104</f>
        <v>0.87254297642521228</v>
      </c>
      <c r="BC104" s="208">
        <f t="shared" ref="BC104:BI104" si="284">BC111+BC114</f>
        <v>0</v>
      </c>
      <c r="BD104" s="206">
        <f t="shared" si="284"/>
        <v>0</v>
      </c>
      <c r="BE104" s="206">
        <f t="shared" si="284"/>
        <v>0</v>
      </c>
      <c r="BF104" s="362">
        <f t="shared" si="284"/>
        <v>0</v>
      </c>
      <c r="BG104" s="223">
        <f t="shared" si="284"/>
        <v>4526.06333</v>
      </c>
      <c r="BH104" s="224">
        <f t="shared" si="284"/>
        <v>4334.1941233400003</v>
      </c>
      <c r="BI104" s="224">
        <f t="shared" si="284"/>
        <v>2403.3449855100002</v>
      </c>
      <c r="BJ104" s="319">
        <f>BI104/BH104</f>
        <v>0.55450792399163318</v>
      </c>
      <c r="BK104" s="343">
        <f>BK111+BK114</f>
        <v>7699.8631800000003</v>
      </c>
      <c r="BL104" s="206">
        <f>BL111+BL114</f>
        <v>8343.8203299800007</v>
      </c>
      <c r="BM104" s="206">
        <f>BM111+BM114</f>
        <v>5213.1665170699998</v>
      </c>
      <c r="BN104" s="346">
        <f t="shared" ref="BN104:BN112" si="285">BM104/BL104</f>
        <v>0.62479371689472796</v>
      </c>
      <c r="BO104" s="223">
        <f>BO111+BO114</f>
        <v>97</v>
      </c>
      <c r="BP104" s="224">
        <f>BP111+BP114</f>
        <v>147</v>
      </c>
      <c r="BQ104" s="224">
        <f>BQ111+BQ114</f>
        <v>51.994731590000001</v>
      </c>
      <c r="BR104" s="345">
        <v>0</v>
      </c>
      <c r="BS104" s="223">
        <f>BS111+BS114</f>
        <v>0</v>
      </c>
      <c r="BT104" s="224">
        <f>BT111+BT114</f>
        <v>0</v>
      </c>
      <c r="BU104" s="224">
        <f>BU111+BU114</f>
        <v>0</v>
      </c>
      <c r="BV104" s="345">
        <v>0</v>
      </c>
      <c r="BW104" s="223">
        <f>BW111+BW114</f>
        <v>0</v>
      </c>
      <c r="BX104" s="224">
        <f>BX111+BX114</f>
        <v>0</v>
      </c>
      <c r="BY104" s="224">
        <f>BY111+BY114</f>
        <v>0</v>
      </c>
      <c r="BZ104" s="345">
        <v>0</v>
      </c>
      <c r="CA104" s="223">
        <f>CA111+CA114</f>
        <v>260.50894</v>
      </c>
      <c r="CB104" s="224">
        <f>CB111+CB114</f>
        <v>292.48744908000003</v>
      </c>
      <c r="CC104" s="224">
        <f>CC111+CC114</f>
        <v>172.51134549000002</v>
      </c>
      <c r="CD104" s="318">
        <f>CC104/CB104</f>
        <v>0.58980768587719945</v>
      </c>
      <c r="CE104" s="223">
        <f>CE111+CE114</f>
        <v>0</v>
      </c>
      <c r="CF104" s="224">
        <f>CF111+CF114</f>
        <v>0</v>
      </c>
      <c r="CG104" s="224">
        <f>CG111+CG114</f>
        <v>0</v>
      </c>
      <c r="CH104" s="345">
        <v>0</v>
      </c>
    </row>
    <row r="105" spans="2:86" x14ac:dyDescent="0.25">
      <c r="B105" s="8" t="s">
        <v>57</v>
      </c>
      <c r="C105" s="321">
        <v>790.09618</v>
      </c>
      <c r="D105" s="321">
        <v>794.67879938999999</v>
      </c>
      <c r="E105" s="321">
        <v>684.0875665599998</v>
      </c>
      <c r="F105" s="85">
        <f t="shared" si="276"/>
        <v>0.86083530488684146</v>
      </c>
      <c r="G105" s="257">
        <v>0</v>
      </c>
      <c r="H105" s="321">
        <v>0</v>
      </c>
      <c r="I105" s="321">
        <v>0</v>
      </c>
      <c r="J105" s="12">
        <v>0</v>
      </c>
      <c r="K105" s="321">
        <v>84.081429999999997</v>
      </c>
      <c r="L105" s="321">
        <v>85.365378179999993</v>
      </c>
      <c r="M105" s="321">
        <v>76.55526835000002</v>
      </c>
      <c r="N105" s="85">
        <f t="shared" si="277"/>
        <v>0.89679528143806586</v>
      </c>
      <c r="O105" s="322">
        <v>4.9611999999999998</v>
      </c>
      <c r="P105" s="321">
        <v>4.9845578599999998</v>
      </c>
      <c r="Q105" s="321">
        <v>4.9097249199999986</v>
      </c>
      <c r="R105" s="85">
        <f t="shared" si="278"/>
        <v>0.98498704557117911</v>
      </c>
      <c r="S105" s="322">
        <v>0</v>
      </c>
      <c r="T105" s="321">
        <v>0</v>
      </c>
      <c r="U105" s="321">
        <v>0</v>
      </c>
      <c r="V105" s="12">
        <v>0</v>
      </c>
      <c r="W105" s="257">
        <v>0</v>
      </c>
      <c r="X105" s="321">
        <v>0</v>
      </c>
      <c r="Y105" s="321">
        <v>0</v>
      </c>
      <c r="Z105" s="12">
        <v>0</v>
      </c>
      <c r="AA105" s="322">
        <v>0</v>
      </c>
      <c r="AB105" s="321">
        <v>0</v>
      </c>
      <c r="AC105" s="321">
        <v>0</v>
      </c>
      <c r="AD105" s="12">
        <v>0</v>
      </c>
      <c r="AE105" s="322">
        <v>0</v>
      </c>
      <c r="AF105" s="321">
        <v>0</v>
      </c>
      <c r="AG105" s="321">
        <v>0</v>
      </c>
      <c r="AH105" s="12">
        <v>0</v>
      </c>
      <c r="AI105" s="257">
        <v>0</v>
      </c>
      <c r="AJ105" s="321">
        <v>0</v>
      </c>
      <c r="AK105" s="321">
        <v>0</v>
      </c>
      <c r="AL105" s="12">
        <v>0</v>
      </c>
      <c r="AM105" s="322">
        <v>0</v>
      </c>
      <c r="AN105" s="321">
        <v>0</v>
      </c>
      <c r="AO105" s="321">
        <v>0</v>
      </c>
      <c r="AP105" s="12">
        <v>0</v>
      </c>
      <c r="AQ105" s="322">
        <v>0</v>
      </c>
      <c r="AR105" s="321">
        <v>0</v>
      </c>
      <c r="AS105" s="321">
        <v>0</v>
      </c>
      <c r="AT105" s="12">
        <v>0</v>
      </c>
      <c r="AU105" s="322">
        <v>0</v>
      </c>
      <c r="AV105" s="321">
        <v>0</v>
      </c>
      <c r="AW105" s="321">
        <v>0</v>
      </c>
      <c r="AX105" s="12">
        <v>0</v>
      </c>
      <c r="AY105" s="322">
        <v>7.3895100000000005</v>
      </c>
      <c r="AZ105" s="321">
        <v>7.3895100000000005</v>
      </c>
      <c r="BA105" s="321">
        <v>6.5818336500000001</v>
      </c>
      <c r="BB105" s="85">
        <f>BA105/AZ105</f>
        <v>0.89069960660449743</v>
      </c>
      <c r="BC105" s="322">
        <v>0</v>
      </c>
      <c r="BD105" s="321">
        <v>0</v>
      </c>
      <c r="BE105" s="321">
        <v>0</v>
      </c>
      <c r="BF105" s="6">
        <v>0</v>
      </c>
      <c r="BG105" s="57">
        <v>20.274609999999999</v>
      </c>
      <c r="BH105" s="59">
        <v>19.939373289999999</v>
      </c>
      <c r="BI105" s="59">
        <v>16.896204579999999</v>
      </c>
      <c r="BJ105" s="85">
        <f>BI105/BH105</f>
        <v>0.84737891879850558</v>
      </c>
      <c r="BK105" s="257">
        <v>673.38943000000006</v>
      </c>
      <c r="BL105" s="321">
        <v>676.99998005999998</v>
      </c>
      <c r="BM105" s="321">
        <v>579.14453506000007</v>
      </c>
      <c r="BN105" s="85">
        <f t="shared" si="285"/>
        <v>0.85545724094212328</v>
      </c>
      <c r="BO105" s="322">
        <v>0</v>
      </c>
      <c r="BP105" s="321">
        <v>0</v>
      </c>
      <c r="BQ105" s="321">
        <v>0</v>
      </c>
      <c r="BR105" s="12">
        <v>0</v>
      </c>
      <c r="BS105" s="322">
        <v>0</v>
      </c>
      <c r="BT105" s="321">
        <v>0</v>
      </c>
      <c r="BU105" s="321">
        <v>0</v>
      </c>
      <c r="BV105" s="12">
        <v>0</v>
      </c>
      <c r="BW105" s="322">
        <v>0</v>
      </c>
      <c r="BX105" s="321">
        <v>0</v>
      </c>
      <c r="BY105" s="321">
        <v>0</v>
      </c>
      <c r="BZ105" s="12">
        <v>0</v>
      </c>
      <c r="CA105" s="322">
        <v>0</v>
      </c>
      <c r="CB105" s="321">
        <v>0</v>
      </c>
      <c r="CC105" s="321">
        <v>0</v>
      </c>
      <c r="CD105" s="12">
        <v>0</v>
      </c>
      <c r="CE105" s="322">
        <v>0</v>
      </c>
      <c r="CF105" s="321">
        <v>0</v>
      </c>
      <c r="CG105" s="321">
        <v>0</v>
      </c>
      <c r="CH105" s="12">
        <v>0</v>
      </c>
    </row>
    <row r="106" spans="2:86" x14ac:dyDescent="0.25">
      <c r="B106" s="8" t="s">
        <v>58</v>
      </c>
      <c r="C106" s="321">
        <v>414.97482000000002</v>
      </c>
      <c r="D106" s="321">
        <v>452.29695749000007</v>
      </c>
      <c r="E106" s="321">
        <v>412.79936864999985</v>
      </c>
      <c r="F106" s="85">
        <f t="shared" si="276"/>
        <v>0.91267332626071562</v>
      </c>
      <c r="G106" s="321">
        <v>0.4</v>
      </c>
      <c r="H106" s="321">
        <v>0.4</v>
      </c>
      <c r="I106" s="321">
        <v>0.17690649999999999</v>
      </c>
      <c r="J106" s="85">
        <f>I106/H106</f>
        <v>0.44226624999999997</v>
      </c>
      <c r="K106" s="321">
        <v>56.39913</v>
      </c>
      <c r="L106" s="321">
        <v>76.5574771</v>
      </c>
      <c r="M106" s="321">
        <v>41.676952510000014</v>
      </c>
      <c r="N106" s="85">
        <f t="shared" si="277"/>
        <v>0.54438774746405549</v>
      </c>
      <c r="O106" s="322">
        <v>2.3768899999999999</v>
      </c>
      <c r="P106" s="321">
        <v>1.9820709299999999</v>
      </c>
      <c r="Q106" s="321">
        <v>1.3983144599999999</v>
      </c>
      <c r="R106" s="85">
        <f t="shared" si="278"/>
        <v>0.70548154399297913</v>
      </c>
      <c r="S106" s="322">
        <v>0</v>
      </c>
      <c r="T106" s="321">
        <v>0</v>
      </c>
      <c r="U106" s="321">
        <v>0</v>
      </c>
      <c r="V106" s="12">
        <v>0</v>
      </c>
      <c r="W106" s="322">
        <v>0</v>
      </c>
      <c r="X106" s="321">
        <v>0</v>
      </c>
      <c r="Y106" s="321">
        <v>0</v>
      </c>
      <c r="Z106" s="12">
        <v>0</v>
      </c>
      <c r="AA106" s="322">
        <v>0</v>
      </c>
      <c r="AB106" s="321">
        <v>0</v>
      </c>
      <c r="AC106" s="321">
        <v>0</v>
      </c>
      <c r="AD106" s="12">
        <v>0</v>
      </c>
      <c r="AE106" s="322">
        <v>0</v>
      </c>
      <c r="AF106" s="321">
        <v>0</v>
      </c>
      <c r="AG106" s="321">
        <v>0</v>
      </c>
      <c r="AH106" s="12">
        <v>0</v>
      </c>
      <c r="AI106" s="257">
        <v>0.45996000000000004</v>
      </c>
      <c r="AJ106" s="321">
        <v>0.25299474</v>
      </c>
      <c r="AK106" s="321">
        <v>0</v>
      </c>
      <c r="AL106" s="85">
        <f>AK106/AJ106</f>
        <v>0</v>
      </c>
      <c r="AM106" s="322">
        <v>0</v>
      </c>
      <c r="AN106" s="321">
        <v>0</v>
      </c>
      <c r="AO106" s="321">
        <v>0</v>
      </c>
      <c r="AP106" s="12">
        <v>0</v>
      </c>
      <c r="AQ106" s="322">
        <v>0</v>
      </c>
      <c r="AR106" s="321">
        <v>0</v>
      </c>
      <c r="AS106" s="321">
        <v>0</v>
      </c>
      <c r="AT106" s="12">
        <v>0</v>
      </c>
      <c r="AU106" s="322">
        <v>0</v>
      </c>
      <c r="AV106" s="321">
        <v>0</v>
      </c>
      <c r="AW106" s="321">
        <v>0</v>
      </c>
      <c r="AX106" s="12">
        <v>0</v>
      </c>
      <c r="AY106" s="322">
        <v>8.0070899999999998</v>
      </c>
      <c r="AZ106" s="321">
        <v>11.34503531</v>
      </c>
      <c r="BA106" s="321">
        <v>9.6700484600000021</v>
      </c>
      <c r="BB106" s="85">
        <f>BA106/AZ106</f>
        <v>0.8523594855166654</v>
      </c>
      <c r="BC106" s="322">
        <v>0</v>
      </c>
      <c r="BD106" s="321">
        <v>0</v>
      </c>
      <c r="BE106" s="321">
        <v>0</v>
      </c>
      <c r="BF106" s="6">
        <v>0</v>
      </c>
      <c r="BG106" s="322">
        <v>21.976859999999999</v>
      </c>
      <c r="BH106" s="321">
        <v>16.90619465</v>
      </c>
      <c r="BI106" s="7">
        <v>15.659836049999999</v>
      </c>
      <c r="BJ106" s="498">
        <f>BI106/BH106</f>
        <v>0.9262779930195586</v>
      </c>
      <c r="BK106" s="257">
        <v>324.50828999999999</v>
      </c>
      <c r="BL106" s="321">
        <v>343.02089067999998</v>
      </c>
      <c r="BM106" s="321">
        <v>344.07168724000002</v>
      </c>
      <c r="BN106" s="85">
        <f t="shared" si="285"/>
        <v>1.003063360245835</v>
      </c>
      <c r="BO106" s="322">
        <v>0</v>
      </c>
      <c r="BP106" s="321">
        <v>0</v>
      </c>
      <c r="BQ106" s="321">
        <v>0</v>
      </c>
      <c r="BR106" s="12">
        <v>0</v>
      </c>
      <c r="BS106" s="322">
        <v>0</v>
      </c>
      <c r="BT106" s="321">
        <v>0</v>
      </c>
      <c r="BU106" s="321">
        <v>0</v>
      </c>
      <c r="BV106" s="12">
        <v>0</v>
      </c>
      <c r="BW106" s="322">
        <v>0</v>
      </c>
      <c r="BX106" s="321">
        <v>0</v>
      </c>
      <c r="BY106" s="321">
        <v>0</v>
      </c>
      <c r="BZ106" s="12">
        <v>0</v>
      </c>
      <c r="CA106" s="322">
        <v>0.84660000000000002</v>
      </c>
      <c r="CB106" s="321">
        <v>1.83229408</v>
      </c>
      <c r="CC106" s="321">
        <v>0.14562343</v>
      </c>
      <c r="CD106" s="85">
        <f>CC106/CB106</f>
        <v>7.9476014024997557E-2</v>
      </c>
      <c r="CE106" s="322">
        <v>0</v>
      </c>
      <c r="CF106" s="321">
        <v>0</v>
      </c>
      <c r="CG106" s="321">
        <v>0</v>
      </c>
      <c r="CH106" s="12">
        <v>0</v>
      </c>
    </row>
    <row r="107" spans="2:86" x14ac:dyDescent="0.25">
      <c r="B107" s="8" t="s">
        <v>59</v>
      </c>
      <c r="C107" s="321">
        <v>3.2765399999999998</v>
      </c>
      <c r="D107" s="321">
        <v>2.8130559100000001</v>
      </c>
      <c r="E107" s="321">
        <v>2.9156888900000002</v>
      </c>
      <c r="F107" s="85">
        <f t="shared" si="276"/>
        <v>1.0364845148065329</v>
      </c>
      <c r="G107" s="257">
        <v>0</v>
      </c>
      <c r="H107" s="321">
        <v>0</v>
      </c>
      <c r="I107" s="321">
        <v>0</v>
      </c>
      <c r="J107" s="12">
        <v>0</v>
      </c>
      <c r="K107" s="321">
        <v>0.31</v>
      </c>
      <c r="L107" s="321">
        <v>0.33</v>
      </c>
      <c r="M107" s="321">
        <v>0.22150443</v>
      </c>
      <c r="N107" s="85">
        <f t="shared" si="277"/>
        <v>0.67122554545454538</v>
      </c>
      <c r="O107" s="322">
        <v>0</v>
      </c>
      <c r="P107" s="321">
        <v>0</v>
      </c>
      <c r="Q107" s="321">
        <v>0</v>
      </c>
      <c r="R107" s="12">
        <v>0</v>
      </c>
      <c r="S107" s="322">
        <v>0</v>
      </c>
      <c r="T107" s="321">
        <v>0</v>
      </c>
      <c r="U107" s="321">
        <v>0</v>
      </c>
      <c r="V107" s="12">
        <v>0</v>
      </c>
      <c r="W107" s="257">
        <v>0</v>
      </c>
      <c r="X107" s="321">
        <v>0</v>
      </c>
      <c r="Y107" s="321">
        <v>0</v>
      </c>
      <c r="Z107" s="12">
        <v>0</v>
      </c>
      <c r="AA107" s="322">
        <v>0</v>
      </c>
      <c r="AB107" s="321">
        <v>0</v>
      </c>
      <c r="AC107" s="321">
        <v>0</v>
      </c>
      <c r="AD107" s="12">
        <v>0</v>
      </c>
      <c r="AE107" s="322">
        <v>0</v>
      </c>
      <c r="AF107" s="321">
        <v>0</v>
      </c>
      <c r="AG107" s="321">
        <v>0</v>
      </c>
      <c r="AH107" s="12">
        <v>0</v>
      </c>
      <c r="AI107" s="257">
        <v>0</v>
      </c>
      <c r="AJ107" s="321">
        <v>0</v>
      </c>
      <c r="AK107" s="321">
        <v>0</v>
      </c>
      <c r="AL107" s="12">
        <v>0</v>
      </c>
      <c r="AM107" s="322">
        <v>0</v>
      </c>
      <c r="AN107" s="321">
        <v>0</v>
      </c>
      <c r="AO107" s="321">
        <v>0</v>
      </c>
      <c r="AP107" s="12">
        <v>0</v>
      </c>
      <c r="AQ107" s="322">
        <v>0</v>
      </c>
      <c r="AR107" s="321">
        <v>0</v>
      </c>
      <c r="AS107" s="321">
        <v>0</v>
      </c>
      <c r="AT107" s="12">
        <v>0</v>
      </c>
      <c r="AU107" s="322">
        <v>0</v>
      </c>
      <c r="AV107" s="321">
        <v>0</v>
      </c>
      <c r="AW107" s="321">
        <v>0</v>
      </c>
      <c r="AX107" s="12">
        <v>0</v>
      </c>
      <c r="AY107" s="322">
        <v>0</v>
      </c>
      <c r="AZ107" s="321">
        <v>0</v>
      </c>
      <c r="BA107" s="321">
        <v>0</v>
      </c>
      <c r="BB107" s="12">
        <v>0</v>
      </c>
      <c r="BC107" s="322">
        <v>0</v>
      </c>
      <c r="BD107" s="321">
        <v>0</v>
      </c>
      <c r="BE107" s="321">
        <v>0</v>
      </c>
      <c r="BF107" s="6">
        <v>0</v>
      </c>
      <c r="BG107" s="322">
        <v>0</v>
      </c>
      <c r="BH107" s="321">
        <v>0</v>
      </c>
      <c r="BI107" s="321">
        <v>0</v>
      </c>
      <c r="BJ107" s="12">
        <v>0</v>
      </c>
      <c r="BK107" s="257">
        <v>2.9515400000000001</v>
      </c>
      <c r="BL107" s="321">
        <v>2.4680559099999999</v>
      </c>
      <c r="BM107" s="132">
        <v>2.6941844599999998</v>
      </c>
      <c r="BN107" s="85">
        <f t="shared" si="285"/>
        <v>1.0916221342813908</v>
      </c>
      <c r="BO107" s="322">
        <v>0</v>
      </c>
      <c r="BP107" s="321">
        <v>0</v>
      </c>
      <c r="BQ107" s="321">
        <v>0</v>
      </c>
      <c r="BR107" s="12">
        <v>0</v>
      </c>
      <c r="BS107" s="322">
        <v>0</v>
      </c>
      <c r="BT107" s="321">
        <v>0</v>
      </c>
      <c r="BU107" s="321">
        <v>0</v>
      </c>
      <c r="BV107" s="12">
        <v>0</v>
      </c>
      <c r="BW107" s="322">
        <v>0</v>
      </c>
      <c r="BX107" s="321">
        <v>0</v>
      </c>
      <c r="BY107" s="321">
        <v>0</v>
      </c>
      <c r="BZ107" s="12">
        <v>0</v>
      </c>
      <c r="CA107" s="322">
        <v>1.4999999999999999E-2</v>
      </c>
      <c r="CB107" s="321">
        <v>1.4999999999999999E-2</v>
      </c>
      <c r="CC107" s="321">
        <v>0</v>
      </c>
      <c r="CD107" s="85">
        <f>CC107/CB107</f>
        <v>0</v>
      </c>
      <c r="CE107" s="322">
        <v>0</v>
      </c>
      <c r="CF107" s="321">
        <v>0</v>
      </c>
      <c r="CG107" s="321">
        <v>0</v>
      </c>
      <c r="CH107" s="12">
        <v>0</v>
      </c>
    </row>
    <row r="108" spans="2:86" x14ac:dyDescent="0.25">
      <c r="B108" s="8" t="s">
        <v>60</v>
      </c>
      <c r="C108" s="132">
        <v>411.99450000000002</v>
      </c>
      <c r="D108" s="132">
        <v>413.90004274</v>
      </c>
      <c r="E108" s="132">
        <v>393.17027444000001</v>
      </c>
      <c r="F108" s="85">
        <f t="shared" si="276"/>
        <v>0.94991600348052674</v>
      </c>
      <c r="G108" s="257">
        <v>0</v>
      </c>
      <c r="H108" s="321">
        <v>0</v>
      </c>
      <c r="I108" s="321">
        <v>0</v>
      </c>
      <c r="J108" s="12">
        <v>0</v>
      </c>
      <c r="K108" s="321">
        <v>1.6687799999999999</v>
      </c>
      <c r="L108" s="321">
        <v>1.6687799999999999</v>
      </c>
      <c r="M108" s="321">
        <v>1.2493035899999998</v>
      </c>
      <c r="N108" s="85">
        <f t="shared" si="277"/>
        <v>0.74863288749865164</v>
      </c>
      <c r="O108" s="322">
        <v>0.18618999999999999</v>
      </c>
      <c r="P108" s="321">
        <v>0.18618999999999999</v>
      </c>
      <c r="Q108" s="321">
        <v>4.9172540000000001E-2</v>
      </c>
      <c r="R108" s="85">
        <f t="shared" si="278"/>
        <v>0.26409871636500348</v>
      </c>
      <c r="S108" s="642">
        <v>0</v>
      </c>
      <c r="T108" s="132">
        <v>0</v>
      </c>
      <c r="U108" s="132">
        <v>0</v>
      </c>
      <c r="V108" s="643">
        <v>0</v>
      </c>
      <c r="W108" s="257">
        <v>0</v>
      </c>
      <c r="X108" s="321">
        <v>0</v>
      </c>
      <c r="Y108" s="321">
        <v>0</v>
      </c>
      <c r="Z108" s="12">
        <v>0</v>
      </c>
      <c r="AA108" s="322">
        <v>0</v>
      </c>
      <c r="AB108" s="321">
        <v>0</v>
      </c>
      <c r="AC108" s="321">
        <v>0</v>
      </c>
      <c r="AD108" s="12">
        <v>0</v>
      </c>
      <c r="AE108" s="322">
        <v>0</v>
      </c>
      <c r="AF108" s="321">
        <v>0</v>
      </c>
      <c r="AG108" s="321">
        <v>0</v>
      </c>
      <c r="AH108" s="12">
        <v>0</v>
      </c>
      <c r="AI108" s="257">
        <v>54.274999999999999</v>
      </c>
      <c r="AJ108" s="321">
        <v>0.6</v>
      </c>
      <c r="AK108" s="321">
        <v>0.6</v>
      </c>
      <c r="AL108" s="85">
        <f>AK108/AJ108</f>
        <v>1</v>
      </c>
      <c r="AM108" s="322">
        <v>0</v>
      </c>
      <c r="AN108" s="321">
        <v>0</v>
      </c>
      <c r="AO108" s="321">
        <v>0</v>
      </c>
      <c r="AP108" s="12">
        <v>0</v>
      </c>
      <c r="AQ108" s="322">
        <v>0</v>
      </c>
      <c r="AR108" s="321">
        <v>0</v>
      </c>
      <c r="AS108" s="321">
        <v>0</v>
      </c>
      <c r="AT108" s="12">
        <v>0</v>
      </c>
      <c r="AU108" s="322">
        <v>0</v>
      </c>
      <c r="AV108" s="321">
        <v>0</v>
      </c>
      <c r="AW108" s="321">
        <v>0</v>
      </c>
      <c r="AX108" s="12">
        <v>0</v>
      </c>
      <c r="AY108" s="322">
        <v>0.42410000000000003</v>
      </c>
      <c r="AZ108" s="321">
        <v>0.42410000000000003</v>
      </c>
      <c r="BA108" s="321">
        <v>0.31477515</v>
      </c>
      <c r="BB108" s="85">
        <f>BA108/AZ108</f>
        <v>0.74221917000707371</v>
      </c>
      <c r="BC108" s="322">
        <v>0</v>
      </c>
      <c r="BD108" s="321">
        <v>0</v>
      </c>
      <c r="BE108" s="321">
        <v>0</v>
      </c>
      <c r="BF108" s="6">
        <v>0</v>
      </c>
      <c r="BG108" s="322">
        <v>7.3528400000000005</v>
      </c>
      <c r="BH108" s="321">
        <v>11.53284</v>
      </c>
      <c r="BI108" s="321">
        <v>2.7328399999999999</v>
      </c>
      <c r="BJ108" s="85">
        <f>BI108/BH108</f>
        <v>0.23696158101560413</v>
      </c>
      <c r="BK108" s="257">
        <v>345.01259000000005</v>
      </c>
      <c r="BL108" s="321">
        <v>346.89861083</v>
      </c>
      <c r="BM108" s="321">
        <v>338.00377533999995</v>
      </c>
      <c r="BN108" s="85">
        <f t="shared" si="285"/>
        <v>0.97435897633398416</v>
      </c>
      <c r="BO108" s="322">
        <v>0</v>
      </c>
      <c r="BP108" s="321">
        <v>50</v>
      </c>
      <c r="BQ108" s="321">
        <v>50</v>
      </c>
      <c r="BR108" s="85">
        <f>BQ108/BP108</f>
        <v>1</v>
      </c>
      <c r="BS108" s="322">
        <v>0</v>
      </c>
      <c r="BT108" s="321">
        <v>0</v>
      </c>
      <c r="BU108" s="321">
        <v>0</v>
      </c>
      <c r="BV108" s="12">
        <v>0</v>
      </c>
      <c r="BW108" s="322">
        <v>0</v>
      </c>
      <c r="BX108" s="321">
        <v>0</v>
      </c>
      <c r="BY108" s="321">
        <v>0</v>
      </c>
      <c r="BZ108" s="12">
        <v>0</v>
      </c>
      <c r="CA108" s="322">
        <v>3.0750000000000002</v>
      </c>
      <c r="CB108" s="321">
        <v>2.5895219100000002</v>
      </c>
      <c r="CC108" s="321">
        <v>0.22040782</v>
      </c>
      <c r="CD108" s="85">
        <f>CC108/CB108</f>
        <v>8.5115255889068722E-2</v>
      </c>
      <c r="CE108" s="322">
        <v>0</v>
      </c>
      <c r="CF108" s="321">
        <v>0</v>
      </c>
      <c r="CG108" s="321">
        <v>0</v>
      </c>
      <c r="CH108" s="12">
        <v>0</v>
      </c>
    </row>
    <row r="109" spans="2:86" x14ac:dyDescent="0.25">
      <c r="B109" s="8" t="s">
        <v>61</v>
      </c>
      <c r="C109" s="321">
        <v>1109.45568</v>
      </c>
      <c r="D109" s="321">
        <v>1789.8730096600004</v>
      </c>
      <c r="E109" s="321">
        <v>954.76260250999997</v>
      </c>
      <c r="F109" s="85">
        <f t="shared" si="276"/>
        <v>0.53342477223641926</v>
      </c>
      <c r="G109" s="257">
        <v>1.3596600000000001</v>
      </c>
      <c r="H109" s="321">
        <v>1.1596599999999999</v>
      </c>
      <c r="I109" s="321">
        <v>1.0937533700000002</v>
      </c>
      <c r="J109" s="85">
        <f>I109/H109</f>
        <v>0.94316728178949027</v>
      </c>
      <c r="K109" s="321">
        <v>89.392139999999998</v>
      </c>
      <c r="L109" s="321">
        <v>262.46636594</v>
      </c>
      <c r="M109" s="321">
        <v>188.41071913000002</v>
      </c>
      <c r="N109" s="85">
        <f t="shared" si="277"/>
        <v>0.71784709806616076</v>
      </c>
      <c r="O109" s="322">
        <v>13.803759999999999</v>
      </c>
      <c r="P109" s="321">
        <v>18.084878760000002</v>
      </c>
      <c r="Q109" s="321">
        <v>12.058426640000002</v>
      </c>
      <c r="R109" s="85">
        <f t="shared" si="278"/>
        <v>0.66676845335954027</v>
      </c>
      <c r="S109" s="322">
        <v>0</v>
      </c>
      <c r="T109" s="321">
        <v>0</v>
      </c>
      <c r="U109" s="321">
        <v>0</v>
      </c>
      <c r="V109" s="12">
        <v>0</v>
      </c>
      <c r="W109" s="257">
        <v>34.849179999999997</v>
      </c>
      <c r="X109" s="321">
        <v>34.630429289999995</v>
      </c>
      <c r="Y109" s="321">
        <v>26.406338340000001</v>
      </c>
      <c r="Z109" s="85">
        <f>Y109/X109</f>
        <v>0.76251836553539887</v>
      </c>
      <c r="AA109" s="322">
        <v>0</v>
      </c>
      <c r="AB109" s="321">
        <v>0</v>
      </c>
      <c r="AC109" s="321">
        <v>0</v>
      </c>
      <c r="AD109" s="12">
        <v>0</v>
      </c>
      <c r="AE109" s="322">
        <v>0</v>
      </c>
      <c r="AF109" s="321">
        <v>0</v>
      </c>
      <c r="AG109" s="321">
        <v>0</v>
      </c>
      <c r="AH109" s="12">
        <v>0</v>
      </c>
      <c r="AI109" s="257">
        <v>2</v>
      </c>
      <c r="AJ109" s="321">
        <v>3.0811414500000001</v>
      </c>
      <c r="AK109" s="321">
        <v>1.3455905500000001</v>
      </c>
      <c r="AL109" s="85">
        <f>AK109/AJ109</f>
        <v>0.43671820065255362</v>
      </c>
      <c r="AM109" s="322">
        <v>0</v>
      </c>
      <c r="AN109" s="321">
        <v>0</v>
      </c>
      <c r="AO109" s="321">
        <v>0</v>
      </c>
      <c r="AP109" s="12">
        <v>0</v>
      </c>
      <c r="AQ109" s="322">
        <v>0</v>
      </c>
      <c r="AR109" s="321">
        <v>0</v>
      </c>
      <c r="AS109" s="321">
        <v>0</v>
      </c>
      <c r="AT109" s="12">
        <v>0</v>
      </c>
      <c r="AU109" s="322">
        <v>0</v>
      </c>
      <c r="AV109" s="321">
        <v>0</v>
      </c>
      <c r="AW109" s="321">
        <v>0</v>
      </c>
      <c r="AX109" s="12">
        <v>0</v>
      </c>
      <c r="AY109" s="322">
        <v>2.9176299999999999</v>
      </c>
      <c r="AZ109" s="321">
        <v>2.9176299999999999</v>
      </c>
      <c r="BA109" s="321">
        <v>2.7150812800000002</v>
      </c>
      <c r="BB109" s="85">
        <f>BA109/AZ109</f>
        <v>0.93057765378063706</v>
      </c>
      <c r="BC109" s="322">
        <v>0</v>
      </c>
      <c r="BD109" s="321">
        <v>0</v>
      </c>
      <c r="BE109" s="321">
        <v>0</v>
      </c>
      <c r="BF109" s="6">
        <v>0</v>
      </c>
      <c r="BG109" s="322">
        <v>402.53361999999998</v>
      </c>
      <c r="BH109" s="321">
        <v>677.85953303999997</v>
      </c>
      <c r="BI109" s="321">
        <v>233.69695422000001</v>
      </c>
      <c r="BJ109" s="85">
        <f>BI109/BH109</f>
        <v>0.34475719943324856</v>
      </c>
      <c r="BK109" s="257">
        <v>555.59969000000001</v>
      </c>
      <c r="BL109" s="321">
        <v>782.65643117999991</v>
      </c>
      <c r="BM109" s="321">
        <v>487.02406739000003</v>
      </c>
      <c r="BN109" s="85">
        <f t="shared" si="285"/>
        <v>0.62227057491333815</v>
      </c>
      <c r="BO109" s="322">
        <v>7</v>
      </c>
      <c r="BP109" s="321">
        <v>7</v>
      </c>
      <c r="BQ109" s="321">
        <v>1.99473159</v>
      </c>
      <c r="BR109" s="85">
        <f>BQ109/BP109</f>
        <v>0.28496165571428572</v>
      </c>
      <c r="BS109" s="322">
        <v>0</v>
      </c>
      <c r="BT109" s="321">
        <v>0</v>
      </c>
      <c r="BU109" s="321">
        <v>0</v>
      </c>
      <c r="BV109" s="12">
        <v>0</v>
      </c>
      <c r="BW109" s="322">
        <v>0</v>
      </c>
      <c r="BX109" s="321">
        <v>0</v>
      </c>
      <c r="BY109" s="321">
        <v>0</v>
      </c>
      <c r="BZ109" s="12">
        <v>0</v>
      </c>
      <c r="CA109" s="322">
        <v>0</v>
      </c>
      <c r="CB109" s="321">
        <v>1.694E-2</v>
      </c>
      <c r="CC109" s="321">
        <v>1.694E-2</v>
      </c>
      <c r="CD109" s="12">
        <v>0</v>
      </c>
      <c r="CE109" s="322">
        <v>0</v>
      </c>
      <c r="CF109" s="321">
        <v>0</v>
      </c>
      <c r="CG109" s="321">
        <v>0</v>
      </c>
      <c r="CH109" s="12">
        <v>0</v>
      </c>
    </row>
    <row r="110" spans="2:86" x14ac:dyDescent="0.25">
      <c r="B110" s="8" t="s">
        <v>62</v>
      </c>
      <c r="C110" s="321">
        <v>7719.44715</v>
      </c>
      <c r="D110" s="321">
        <v>10060.359768090002</v>
      </c>
      <c r="E110" s="321">
        <v>5833.7258353199995</v>
      </c>
      <c r="F110" s="85">
        <f t="shared" si="276"/>
        <v>0.57987248665040081</v>
      </c>
      <c r="G110" s="257">
        <v>0</v>
      </c>
      <c r="H110" s="321">
        <v>0</v>
      </c>
      <c r="I110" s="321">
        <v>0</v>
      </c>
      <c r="J110" s="12">
        <v>0</v>
      </c>
      <c r="K110" s="257">
        <v>0</v>
      </c>
      <c r="L110" s="321">
        <v>0</v>
      </c>
      <c r="M110" s="321">
        <v>0</v>
      </c>
      <c r="N110" s="12">
        <v>0</v>
      </c>
      <c r="O110" s="322">
        <v>0</v>
      </c>
      <c r="P110" s="321">
        <v>0</v>
      </c>
      <c r="Q110" s="321">
        <v>0</v>
      </c>
      <c r="R110" s="12">
        <v>0</v>
      </c>
      <c r="S110" s="322">
        <v>0</v>
      </c>
      <c r="T110" s="321">
        <v>0</v>
      </c>
      <c r="U110" s="321">
        <v>0</v>
      </c>
      <c r="V110" s="12">
        <v>0</v>
      </c>
      <c r="W110" s="257">
        <v>0</v>
      </c>
      <c r="X110" s="321">
        <v>0</v>
      </c>
      <c r="Y110" s="321">
        <v>0</v>
      </c>
      <c r="Z110" s="12">
        <v>0</v>
      </c>
      <c r="AA110" s="322">
        <v>0</v>
      </c>
      <c r="AB110" s="321">
        <v>0</v>
      </c>
      <c r="AC110" s="321">
        <v>0</v>
      </c>
      <c r="AD110" s="12">
        <v>0</v>
      </c>
      <c r="AE110" s="322">
        <v>0</v>
      </c>
      <c r="AF110" s="321">
        <v>0</v>
      </c>
      <c r="AG110" s="321">
        <v>0</v>
      </c>
      <c r="AH110" s="12">
        <v>0</v>
      </c>
      <c r="AI110" s="257">
        <v>1504.83</v>
      </c>
      <c r="AJ110" s="321">
        <v>3385.2446430300001</v>
      </c>
      <c r="AK110" s="321">
        <v>1116.3477566299998</v>
      </c>
      <c r="AL110" s="85">
        <f>AK110/AJ110</f>
        <v>0.32976870930982422</v>
      </c>
      <c r="AM110" s="322">
        <v>0</v>
      </c>
      <c r="AN110" s="321">
        <v>0</v>
      </c>
      <c r="AO110" s="321">
        <v>0</v>
      </c>
      <c r="AP110" s="12">
        <v>0</v>
      </c>
      <c r="AQ110" s="322">
        <v>0</v>
      </c>
      <c r="AR110" s="321">
        <v>0</v>
      </c>
      <c r="AS110" s="321">
        <v>0</v>
      </c>
      <c r="AT110" s="12">
        <v>0</v>
      </c>
      <c r="AU110" s="322">
        <v>0</v>
      </c>
      <c r="AV110" s="321">
        <v>0</v>
      </c>
      <c r="AW110" s="321">
        <v>0</v>
      </c>
      <c r="AX110" s="12">
        <v>0</v>
      </c>
      <c r="AY110" s="322">
        <v>0</v>
      </c>
      <c r="AZ110" s="321">
        <v>0</v>
      </c>
      <c r="BA110" s="321">
        <v>0</v>
      </c>
      <c r="BB110" s="12">
        <v>0</v>
      </c>
      <c r="BC110" s="322">
        <v>0</v>
      </c>
      <c r="BD110" s="321">
        <v>0</v>
      </c>
      <c r="BE110" s="321">
        <v>0</v>
      </c>
      <c r="BF110" s="6">
        <v>0</v>
      </c>
      <c r="BG110" s="322">
        <v>3096.1</v>
      </c>
      <c r="BH110" s="321">
        <v>3434.53432681</v>
      </c>
      <c r="BI110" s="321">
        <v>2047.8591506600001</v>
      </c>
      <c r="BJ110" s="85">
        <f>BI110/BH110</f>
        <v>0.59625525785967448</v>
      </c>
      <c r="BK110" s="257">
        <v>2771.94481</v>
      </c>
      <c r="BL110" s="321">
        <v>2862.5471051600002</v>
      </c>
      <c r="BM110" s="321">
        <v>2497.39055379</v>
      </c>
      <c r="BN110" s="85">
        <f t="shared" si="285"/>
        <v>0.87243649171335125</v>
      </c>
      <c r="BO110" s="322">
        <v>90</v>
      </c>
      <c r="BP110" s="321">
        <v>90</v>
      </c>
      <c r="BQ110" s="321">
        <v>0</v>
      </c>
      <c r="BR110" s="85">
        <f>BQ110/BP110</f>
        <v>0</v>
      </c>
      <c r="BS110" s="322">
        <v>0</v>
      </c>
      <c r="BT110" s="321">
        <v>0</v>
      </c>
      <c r="BU110" s="321">
        <v>0</v>
      </c>
      <c r="BV110" s="12">
        <v>0</v>
      </c>
      <c r="BW110" s="322">
        <v>0</v>
      </c>
      <c r="BX110" s="321">
        <v>0</v>
      </c>
      <c r="BY110" s="321">
        <v>0</v>
      </c>
      <c r="BZ110" s="12">
        <v>0</v>
      </c>
      <c r="CA110" s="322">
        <v>256.57234</v>
      </c>
      <c r="CB110" s="321">
        <v>288.03369309000004</v>
      </c>
      <c r="CC110" s="321">
        <v>172.12837424000003</v>
      </c>
      <c r="CD110" s="85">
        <f>CC110/CB110</f>
        <v>0.59759805317711967</v>
      </c>
      <c r="CE110" s="322">
        <v>0</v>
      </c>
      <c r="CF110" s="321">
        <v>0</v>
      </c>
      <c r="CG110" s="321">
        <v>0</v>
      </c>
      <c r="CH110" s="12">
        <v>0</v>
      </c>
    </row>
    <row r="111" spans="2:86" x14ac:dyDescent="0.25">
      <c r="B111" s="187" t="s">
        <v>63</v>
      </c>
      <c r="C111" s="326">
        <v>10449.24487</v>
      </c>
      <c r="D111" s="326">
        <v>13513.921633280002</v>
      </c>
      <c r="E111" s="326">
        <v>8281.4613363699991</v>
      </c>
      <c r="F111" s="178">
        <f t="shared" si="276"/>
        <v>0.61280963151182499</v>
      </c>
      <c r="G111" s="326">
        <f>SUM(G105:G110)</f>
        <v>1.7596600000000002</v>
      </c>
      <c r="H111" s="326">
        <f>SUM(H105:H110)</f>
        <v>1.55966</v>
      </c>
      <c r="I111" s="326">
        <f>SUM(I105:I110)</f>
        <v>1.2706598700000002</v>
      </c>
      <c r="J111" s="178">
        <f>I111/H111</f>
        <v>0.81470312119308064</v>
      </c>
      <c r="K111" s="326">
        <f>SUM(K105:K110)</f>
        <v>231.85147999999998</v>
      </c>
      <c r="L111" s="326">
        <f>SUM(L105:L110)</f>
        <v>426.38800121999998</v>
      </c>
      <c r="M111" s="326">
        <f>SUM(M105:M110)</f>
        <v>308.11374801000005</v>
      </c>
      <c r="N111" s="178">
        <f>M111/L111</f>
        <v>0.72261355180823927</v>
      </c>
      <c r="O111" s="327">
        <f>SUM(O105:O110)</f>
        <v>21.328039999999998</v>
      </c>
      <c r="P111" s="326">
        <f>SUM(P105:P110)</f>
        <v>25.23769755</v>
      </c>
      <c r="Q111" s="326">
        <f>SUM(Q105:Q110)</f>
        <v>18.415638560000001</v>
      </c>
      <c r="R111" s="178">
        <f>Q111/P111</f>
        <v>0.72968774285037752</v>
      </c>
      <c r="S111" s="176">
        <f t="shared" ref="S111:Y111" si="286">SUM(S105:S110)</f>
        <v>0</v>
      </c>
      <c r="T111" s="330">
        <f t="shared" si="286"/>
        <v>0</v>
      </c>
      <c r="U111" s="330">
        <f t="shared" si="286"/>
        <v>0</v>
      </c>
      <c r="V111" s="348">
        <f t="shared" si="286"/>
        <v>0</v>
      </c>
      <c r="W111" s="177">
        <f t="shared" si="286"/>
        <v>34.849179999999997</v>
      </c>
      <c r="X111" s="330">
        <f t="shared" si="286"/>
        <v>34.630429289999995</v>
      </c>
      <c r="Y111" s="330">
        <f t="shared" si="286"/>
        <v>26.406338340000001</v>
      </c>
      <c r="Z111" s="180">
        <f>Y111/X111</f>
        <v>0.76251836553539887</v>
      </c>
      <c r="AA111" s="176">
        <f>SUM(AA105:AA110)</f>
        <v>0</v>
      </c>
      <c r="AB111" s="330">
        <f>SUM(AB105:AB110)</f>
        <v>0</v>
      </c>
      <c r="AC111" s="330">
        <f>SUM(AC105:AC110)</f>
        <v>0</v>
      </c>
      <c r="AD111" s="331">
        <v>0</v>
      </c>
      <c r="AE111" s="347">
        <v>0</v>
      </c>
      <c r="AF111" s="330">
        <f>SUM(AF105:AF110)</f>
        <v>0</v>
      </c>
      <c r="AG111" s="330">
        <f>SUM(AG105:AG110)</f>
        <v>0</v>
      </c>
      <c r="AH111" s="331">
        <v>0</v>
      </c>
      <c r="AI111" s="329">
        <f>SUM(AI105:AI110)</f>
        <v>1561.5649599999999</v>
      </c>
      <c r="AJ111" s="189">
        <f>SUM(AJ105:AJ110)</f>
        <v>3389.1787792200003</v>
      </c>
      <c r="AK111" s="330">
        <f>SUM(AK105:AK110)</f>
        <v>1118.2933471799997</v>
      </c>
      <c r="AL111" s="178">
        <f>AK111/AJ111</f>
        <v>0.32995997556592999</v>
      </c>
      <c r="AM111" s="332">
        <f>SUM(AM105:AM110)</f>
        <v>0</v>
      </c>
      <c r="AN111" s="189">
        <f>SUM(AN105:AN110)</f>
        <v>0</v>
      </c>
      <c r="AO111" s="330">
        <f>SUM(AO105:AO110)</f>
        <v>0</v>
      </c>
      <c r="AP111" s="348">
        <f>SUM(AP105:AP110)</f>
        <v>0</v>
      </c>
      <c r="AQ111" s="176">
        <f>SUM(AQ109:AQ110)</f>
        <v>0</v>
      </c>
      <c r="AR111" s="189">
        <f>SUM(AR109:AR110)</f>
        <v>0</v>
      </c>
      <c r="AS111" s="330">
        <f>SUM(AS109:AS110)</f>
        <v>0</v>
      </c>
      <c r="AT111" s="177">
        <v>0</v>
      </c>
      <c r="AU111" s="176">
        <f>SUM(AU109:AU110)</f>
        <v>0</v>
      </c>
      <c r="AV111" s="189">
        <f>SUM(AV109:AV110)</f>
        <v>0</v>
      </c>
      <c r="AW111" s="330">
        <f>SUM(AW109:AW110)</f>
        <v>0</v>
      </c>
      <c r="AX111" s="331">
        <v>0</v>
      </c>
      <c r="AY111" s="176">
        <f>SUM(AY105:AY110)</f>
        <v>18.738329999999998</v>
      </c>
      <c r="AZ111" s="189">
        <f>SUM(AZ105:AZ110)</f>
        <v>22.07627531</v>
      </c>
      <c r="BA111" s="330">
        <f>SUM(BA105:BA110)</f>
        <v>19.281738540000003</v>
      </c>
      <c r="BB111" s="178">
        <f>BA111/AZ111</f>
        <v>0.87341448089596252</v>
      </c>
      <c r="BC111" s="176">
        <f>SUM(BC109:BC110)</f>
        <v>0</v>
      </c>
      <c r="BD111" s="189">
        <f>SUM(BD109:BD110)</f>
        <v>0</v>
      </c>
      <c r="BE111" s="330">
        <f>SUM(BE109:BE110)</f>
        <v>0</v>
      </c>
      <c r="BF111" s="177">
        <v>0</v>
      </c>
      <c r="BG111" s="327">
        <f>SUM(BG105:BG110)</f>
        <v>3548.2379299999998</v>
      </c>
      <c r="BH111" s="326">
        <f>SUM(BH105:BH110)</f>
        <v>4160.7722677900001</v>
      </c>
      <c r="BI111" s="326">
        <f>SUM(BI105:BI110)</f>
        <v>2316.8449855100002</v>
      </c>
      <c r="BJ111" s="178">
        <f>BI111/BH111</f>
        <v>0.55683052000839151</v>
      </c>
      <c r="BK111" s="177">
        <f>SUM(BK105:BK110)</f>
        <v>4673.4063500000002</v>
      </c>
      <c r="BL111" s="330">
        <f>SUM(BL105:BL110)</f>
        <v>5014.59107382</v>
      </c>
      <c r="BM111" s="330">
        <f>SUM(BM105:BM110)</f>
        <v>4248.3288032800001</v>
      </c>
      <c r="BN111" s="349">
        <f t="shared" si="285"/>
        <v>0.84719346816922425</v>
      </c>
      <c r="BO111" s="332">
        <f t="shared" ref="BO111:CC111" si="287">SUM(BO105:BO110)</f>
        <v>97</v>
      </c>
      <c r="BP111" s="189">
        <f t="shared" si="287"/>
        <v>147</v>
      </c>
      <c r="BQ111" s="330">
        <f t="shared" si="287"/>
        <v>51.994731590000001</v>
      </c>
      <c r="BR111" s="349">
        <f t="shared" ref="BR111" si="288">BQ111/BP111</f>
        <v>0.35370565707482993</v>
      </c>
      <c r="BS111" s="332">
        <f t="shared" si="287"/>
        <v>0</v>
      </c>
      <c r="BT111" s="189">
        <f t="shared" si="287"/>
        <v>0</v>
      </c>
      <c r="BU111" s="330">
        <f t="shared" si="287"/>
        <v>0</v>
      </c>
      <c r="BV111" s="348">
        <f t="shared" si="287"/>
        <v>0</v>
      </c>
      <c r="BW111" s="332">
        <f t="shared" si="287"/>
        <v>0</v>
      </c>
      <c r="BX111" s="189">
        <f t="shared" si="287"/>
        <v>0</v>
      </c>
      <c r="BY111" s="330">
        <f t="shared" si="287"/>
        <v>0</v>
      </c>
      <c r="BZ111" s="348">
        <f t="shared" si="287"/>
        <v>0</v>
      </c>
      <c r="CA111" s="332">
        <f t="shared" si="287"/>
        <v>260.50894</v>
      </c>
      <c r="CB111" s="189">
        <f t="shared" si="287"/>
        <v>292.48744908000003</v>
      </c>
      <c r="CC111" s="330">
        <f t="shared" si="287"/>
        <v>172.51134549000002</v>
      </c>
      <c r="CD111" s="349">
        <f t="shared" ref="CD111" si="289">CC111/CB111</f>
        <v>0.58980768587719945</v>
      </c>
      <c r="CE111" s="332">
        <f t="shared" ref="CE111:CH111" si="290">SUM(CE105:CE110)</f>
        <v>0</v>
      </c>
      <c r="CF111" s="189">
        <f t="shared" si="290"/>
        <v>0</v>
      </c>
      <c r="CG111" s="330">
        <f t="shared" si="290"/>
        <v>0</v>
      </c>
      <c r="CH111" s="348">
        <f t="shared" si="290"/>
        <v>0</v>
      </c>
    </row>
    <row r="112" spans="2:86" x14ac:dyDescent="0.25">
      <c r="B112" s="8" t="s">
        <v>64</v>
      </c>
      <c r="C112" s="321">
        <v>7317.7401600000003</v>
      </c>
      <c r="D112" s="321">
        <v>6965.3890147099992</v>
      </c>
      <c r="E112" s="321">
        <v>2972.0892786800005</v>
      </c>
      <c r="F112" s="85">
        <f t="shared" si="276"/>
        <v>0.42669393947751272</v>
      </c>
      <c r="G112" s="257">
        <v>0</v>
      </c>
      <c r="H112" s="321">
        <v>0</v>
      </c>
      <c r="I112" s="321">
        <v>0</v>
      </c>
      <c r="J112" s="12">
        <v>0</v>
      </c>
      <c r="K112" s="321">
        <v>0.25</v>
      </c>
      <c r="L112" s="321">
        <v>0.25</v>
      </c>
      <c r="M112" s="321">
        <v>0.19851786999999999</v>
      </c>
      <c r="N112" s="85">
        <f>M112/L112</f>
        <v>0.79407147999999994</v>
      </c>
      <c r="O112" s="322">
        <v>3.5740000000000001E-2</v>
      </c>
      <c r="P112" s="321">
        <v>3.5740000000000001E-2</v>
      </c>
      <c r="Q112" s="321">
        <v>1.0205120000000002E-2</v>
      </c>
      <c r="R112" s="85">
        <f>Q112/P112</f>
        <v>0.28553777280358145</v>
      </c>
      <c r="S112" s="322">
        <v>0</v>
      </c>
      <c r="T112" s="321">
        <v>0</v>
      </c>
      <c r="U112" s="321">
        <v>0</v>
      </c>
      <c r="V112" s="12">
        <v>0</v>
      </c>
      <c r="W112" s="257">
        <v>0</v>
      </c>
      <c r="X112" s="321">
        <v>0</v>
      </c>
      <c r="Y112" s="321">
        <v>0</v>
      </c>
      <c r="Z112" s="12">
        <v>0</v>
      </c>
      <c r="AA112" s="322">
        <v>0</v>
      </c>
      <c r="AB112" s="321">
        <v>0</v>
      </c>
      <c r="AC112" s="321">
        <v>0</v>
      </c>
      <c r="AD112" s="12">
        <v>0</v>
      </c>
      <c r="AE112" s="322">
        <v>0</v>
      </c>
      <c r="AF112" s="321">
        <v>0</v>
      </c>
      <c r="AG112" s="321">
        <v>0</v>
      </c>
      <c r="AH112" s="12">
        <v>0</v>
      </c>
      <c r="AI112" s="257">
        <v>3313.1501399999997</v>
      </c>
      <c r="AJ112" s="321">
        <v>3462.4301129999999</v>
      </c>
      <c r="AK112" s="321">
        <v>1920.5428419</v>
      </c>
      <c r="AL112" s="85">
        <f>AK112/AJ112</f>
        <v>0.55468060848048661</v>
      </c>
      <c r="AM112" s="322">
        <v>0</v>
      </c>
      <c r="AN112" s="321">
        <v>0</v>
      </c>
      <c r="AO112" s="321">
        <v>0</v>
      </c>
      <c r="AP112" s="12">
        <v>0</v>
      </c>
      <c r="AQ112" s="322">
        <v>0</v>
      </c>
      <c r="AR112" s="321">
        <v>0</v>
      </c>
      <c r="AS112" s="321">
        <v>0</v>
      </c>
      <c r="AT112" s="12">
        <v>0</v>
      </c>
      <c r="AU112" s="322">
        <v>0</v>
      </c>
      <c r="AV112" s="321">
        <v>0</v>
      </c>
      <c r="AW112" s="321">
        <v>0</v>
      </c>
      <c r="AX112" s="12">
        <v>0</v>
      </c>
      <c r="AY112" s="322">
        <v>2.205E-2</v>
      </c>
      <c r="AZ112" s="321">
        <v>2.205E-2</v>
      </c>
      <c r="BA112" s="321">
        <v>0</v>
      </c>
      <c r="BB112" s="85">
        <f>BA112/AZ112</f>
        <v>0</v>
      </c>
      <c r="BC112" s="322">
        <v>0</v>
      </c>
      <c r="BD112" s="321">
        <v>0</v>
      </c>
      <c r="BE112" s="321">
        <v>0</v>
      </c>
      <c r="BF112" s="6">
        <v>0</v>
      </c>
      <c r="BG112" s="322">
        <v>977.82539999999995</v>
      </c>
      <c r="BH112" s="321">
        <v>173.42185555</v>
      </c>
      <c r="BI112" s="321">
        <v>86.5</v>
      </c>
      <c r="BJ112" s="85">
        <f>BI112/BH112</f>
        <v>0.49878373014559757</v>
      </c>
      <c r="BK112" s="257">
        <v>3026.4568300000001</v>
      </c>
      <c r="BL112" s="321">
        <v>3329.2292561600002</v>
      </c>
      <c r="BM112" s="321">
        <v>964.83771378999995</v>
      </c>
      <c r="BN112" s="85">
        <f t="shared" si="285"/>
        <v>0.28980813261951899</v>
      </c>
      <c r="BO112" s="322">
        <v>0</v>
      </c>
      <c r="BP112" s="321">
        <v>0</v>
      </c>
      <c r="BQ112" s="321">
        <v>0</v>
      </c>
      <c r="BR112" s="12">
        <v>0</v>
      </c>
      <c r="BS112" s="322">
        <v>0</v>
      </c>
      <c r="BT112" s="321">
        <v>0</v>
      </c>
      <c r="BU112" s="321">
        <v>0</v>
      </c>
      <c r="BV112" s="12">
        <v>0</v>
      </c>
      <c r="BW112" s="322">
        <v>0</v>
      </c>
      <c r="BX112" s="321">
        <v>0</v>
      </c>
      <c r="BY112" s="321">
        <v>0</v>
      </c>
      <c r="BZ112" s="12">
        <v>0</v>
      </c>
      <c r="CA112" s="322">
        <v>0</v>
      </c>
      <c r="CB112" s="321">
        <v>0</v>
      </c>
      <c r="CC112" s="321">
        <v>0</v>
      </c>
      <c r="CD112" s="12">
        <v>0</v>
      </c>
      <c r="CE112" s="322">
        <v>0</v>
      </c>
      <c r="CF112" s="321">
        <v>0</v>
      </c>
      <c r="CG112" s="321">
        <v>0</v>
      </c>
      <c r="CH112" s="12">
        <v>0</v>
      </c>
    </row>
    <row r="113" spans="2:86" x14ac:dyDescent="0.25">
      <c r="B113" s="8" t="s">
        <v>65</v>
      </c>
      <c r="C113" s="321">
        <v>0</v>
      </c>
      <c r="D113" s="321">
        <v>0</v>
      </c>
      <c r="E113" s="321">
        <v>0</v>
      </c>
      <c r="F113" s="12">
        <v>0</v>
      </c>
      <c r="G113" s="257">
        <v>0</v>
      </c>
      <c r="H113" s="321">
        <v>0</v>
      </c>
      <c r="I113" s="321">
        <v>0</v>
      </c>
      <c r="J113" s="12">
        <v>0</v>
      </c>
      <c r="K113" s="257">
        <v>0</v>
      </c>
      <c r="L113" s="321">
        <v>0</v>
      </c>
      <c r="M113" s="321">
        <v>0</v>
      </c>
      <c r="N113" s="12">
        <v>0</v>
      </c>
      <c r="O113" s="322">
        <v>0</v>
      </c>
      <c r="P113" s="321">
        <v>0</v>
      </c>
      <c r="Q113" s="321">
        <v>0</v>
      </c>
      <c r="R113" s="12">
        <v>0</v>
      </c>
      <c r="S113" s="322">
        <v>0</v>
      </c>
      <c r="T113" s="321">
        <v>0</v>
      </c>
      <c r="U113" s="321">
        <v>0</v>
      </c>
      <c r="V113" s="12">
        <v>0</v>
      </c>
      <c r="W113" s="257">
        <v>0</v>
      </c>
      <c r="X113" s="321">
        <v>0</v>
      </c>
      <c r="Y113" s="321">
        <v>0</v>
      </c>
      <c r="Z113" s="12">
        <v>0</v>
      </c>
      <c r="AA113" s="322">
        <v>0</v>
      </c>
      <c r="AB113" s="321">
        <v>0</v>
      </c>
      <c r="AC113" s="321">
        <v>0</v>
      </c>
      <c r="AD113" s="12">
        <v>0</v>
      </c>
      <c r="AE113" s="322">
        <v>0</v>
      </c>
      <c r="AF113" s="321">
        <v>0</v>
      </c>
      <c r="AG113" s="321">
        <v>0</v>
      </c>
      <c r="AH113" s="12">
        <v>0</v>
      </c>
      <c r="AI113" s="257">
        <v>0</v>
      </c>
      <c r="AJ113" s="321">
        <v>0</v>
      </c>
      <c r="AK113" s="321">
        <v>0</v>
      </c>
      <c r="AL113" s="12">
        <v>0</v>
      </c>
      <c r="AM113" s="322">
        <v>0</v>
      </c>
      <c r="AN113" s="321">
        <v>0</v>
      </c>
      <c r="AO113" s="321">
        <v>0</v>
      </c>
      <c r="AP113" s="12">
        <v>0</v>
      </c>
      <c r="AQ113" s="322">
        <v>0</v>
      </c>
      <c r="AR113" s="321">
        <v>0</v>
      </c>
      <c r="AS113" s="321">
        <v>0</v>
      </c>
      <c r="AT113" s="12">
        <v>0</v>
      </c>
      <c r="AU113" s="322">
        <v>0</v>
      </c>
      <c r="AV113" s="321">
        <v>0</v>
      </c>
      <c r="AW113" s="321">
        <v>0</v>
      </c>
      <c r="AX113" s="12">
        <v>0</v>
      </c>
      <c r="AY113" s="322">
        <v>0</v>
      </c>
      <c r="AZ113" s="321">
        <v>0</v>
      </c>
      <c r="BA113" s="321">
        <v>0</v>
      </c>
      <c r="BB113" s="12">
        <v>0</v>
      </c>
      <c r="BC113" s="322">
        <v>0</v>
      </c>
      <c r="BD113" s="321">
        <v>0</v>
      </c>
      <c r="BE113" s="321">
        <v>0</v>
      </c>
      <c r="BF113" s="6">
        <v>0</v>
      </c>
      <c r="BG113" s="322">
        <v>0</v>
      </c>
      <c r="BH113" s="321">
        <v>0</v>
      </c>
      <c r="BI113" s="321">
        <v>0</v>
      </c>
      <c r="BJ113" s="12">
        <v>0</v>
      </c>
      <c r="BK113" s="257">
        <v>0</v>
      </c>
      <c r="BL113" s="321">
        <v>0</v>
      </c>
      <c r="BM113" s="321">
        <v>0</v>
      </c>
      <c r="BN113" s="12">
        <v>0</v>
      </c>
      <c r="BO113" s="322">
        <v>0</v>
      </c>
      <c r="BP113" s="321">
        <v>0</v>
      </c>
      <c r="BQ113" s="321">
        <v>0</v>
      </c>
      <c r="BR113" s="12">
        <v>0</v>
      </c>
      <c r="BS113" s="322">
        <v>0</v>
      </c>
      <c r="BT113" s="321">
        <v>0</v>
      </c>
      <c r="BU113" s="321">
        <v>0</v>
      </c>
      <c r="BV113" s="12">
        <v>0</v>
      </c>
      <c r="BW113" s="322">
        <v>0</v>
      </c>
      <c r="BX113" s="321">
        <v>0</v>
      </c>
      <c r="BY113" s="321">
        <v>0</v>
      </c>
      <c r="BZ113" s="12">
        <v>0</v>
      </c>
      <c r="CA113" s="322">
        <v>0</v>
      </c>
      <c r="CB113" s="321">
        <v>0</v>
      </c>
      <c r="CC113" s="321">
        <v>0</v>
      </c>
      <c r="CD113" s="12">
        <v>0</v>
      </c>
      <c r="CE113" s="322">
        <v>0</v>
      </c>
      <c r="CF113" s="321">
        <v>0</v>
      </c>
      <c r="CG113" s="321">
        <v>0</v>
      </c>
      <c r="CH113" s="12">
        <v>0</v>
      </c>
    </row>
    <row r="114" spans="2:86" x14ac:dyDescent="0.25">
      <c r="B114" s="328" t="s">
        <v>66</v>
      </c>
      <c r="C114" s="333">
        <v>7317.7401600000003</v>
      </c>
      <c r="D114" s="334">
        <v>6965.3890147099992</v>
      </c>
      <c r="E114" s="334">
        <v>2972.0892786800005</v>
      </c>
      <c r="F114" s="349">
        <f t="shared" ref="F114:F115" si="291">E114/D114</f>
        <v>0.42669393947751272</v>
      </c>
      <c r="G114" s="329">
        <v>0</v>
      </c>
      <c r="H114" s="330">
        <v>0</v>
      </c>
      <c r="I114" s="330">
        <v>0</v>
      </c>
      <c r="J114" s="331">
        <v>0</v>
      </c>
      <c r="K114" s="333">
        <f>SUM(K112:K113)</f>
        <v>0.25</v>
      </c>
      <c r="L114" s="334">
        <f>SUM(L112:L113)</f>
        <v>0.25</v>
      </c>
      <c r="M114" s="334">
        <f>SUM(M112:M113)</f>
        <v>0.19851786999999999</v>
      </c>
      <c r="N114" s="178">
        <f>M114/L114</f>
        <v>0.79407147999999994</v>
      </c>
      <c r="O114" s="332">
        <f>SUM(O112:O113)</f>
        <v>3.5740000000000001E-2</v>
      </c>
      <c r="P114" s="329">
        <f>SUM(P112:P113)</f>
        <v>3.5740000000000001E-2</v>
      </c>
      <c r="Q114" s="329">
        <f>SUM(Q112:Q113)</f>
        <v>1.0205120000000002E-2</v>
      </c>
      <c r="R114" s="178">
        <f>Q114/P114</f>
        <v>0.28553777280358145</v>
      </c>
      <c r="S114" s="332">
        <v>0</v>
      </c>
      <c r="T114" s="330">
        <v>0</v>
      </c>
      <c r="U114" s="330">
        <v>0</v>
      </c>
      <c r="V114" s="331">
        <v>0</v>
      </c>
      <c r="W114" s="329">
        <v>0</v>
      </c>
      <c r="X114" s="330">
        <v>0</v>
      </c>
      <c r="Y114" s="330">
        <v>0</v>
      </c>
      <c r="Z114" s="331">
        <v>0</v>
      </c>
      <c r="AA114" s="332">
        <v>0</v>
      </c>
      <c r="AB114" s="330">
        <v>0</v>
      </c>
      <c r="AC114" s="330">
        <v>0</v>
      </c>
      <c r="AD114" s="331">
        <v>0</v>
      </c>
      <c r="AE114" s="332">
        <v>0</v>
      </c>
      <c r="AF114" s="330">
        <v>0</v>
      </c>
      <c r="AG114" s="330">
        <v>0</v>
      </c>
      <c r="AH114" s="331">
        <v>0</v>
      </c>
      <c r="AI114" s="177">
        <f>SUM(AI112:AI113)</f>
        <v>3313.1501399999997</v>
      </c>
      <c r="AJ114" s="338">
        <f>SUM(AJ112:AJ113)</f>
        <v>3462.4301129999999</v>
      </c>
      <c r="AK114" s="334">
        <f>SUM(AK112:AK113)</f>
        <v>1920.5428419</v>
      </c>
      <c r="AL114" s="178">
        <f>AK114/AJ114</f>
        <v>0.55468060848048661</v>
      </c>
      <c r="AM114" s="176">
        <f>SUM(AM112:AM113)</f>
        <v>0</v>
      </c>
      <c r="AN114" s="338">
        <f>SUM(AN112:AN113)</f>
        <v>0</v>
      </c>
      <c r="AO114" s="334">
        <f>SUM(AO112:AO113)</f>
        <v>0</v>
      </c>
      <c r="AP114" s="348">
        <f>SUM(AP108:AP113)</f>
        <v>0</v>
      </c>
      <c r="AQ114" s="176">
        <f>SUM(AQ112:AQ113)</f>
        <v>0</v>
      </c>
      <c r="AR114" s="338">
        <f>SUM(AR112:AR113)</f>
        <v>0</v>
      </c>
      <c r="AS114" s="334">
        <f>SUM(AS112:AS113)</f>
        <v>0</v>
      </c>
      <c r="AT114" s="341">
        <v>0</v>
      </c>
      <c r="AU114" s="176">
        <f>SUM(AU112:AU113)</f>
        <v>0</v>
      </c>
      <c r="AV114" s="338">
        <f>SUM(AV112:AV113)</f>
        <v>0</v>
      </c>
      <c r="AW114" s="334">
        <f>SUM(AW112:AW113)</f>
        <v>0</v>
      </c>
      <c r="AX114" s="341">
        <v>0</v>
      </c>
      <c r="AY114" s="176">
        <f>SUM(AY112:AY113)</f>
        <v>2.205E-2</v>
      </c>
      <c r="AZ114" s="338">
        <f>SUM(AZ112:AZ113)</f>
        <v>2.205E-2</v>
      </c>
      <c r="BA114" s="334">
        <f>SUM(BA112:BA113)</f>
        <v>0</v>
      </c>
      <c r="BB114" s="350">
        <f>BA114/AZ114</f>
        <v>0</v>
      </c>
      <c r="BC114" s="176">
        <f>SUM(BC112:BC113)</f>
        <v>0</v>
      </c>
      <c r="BD114" s="338">
        <f>SUM(BD112:BD113)</f>
        <v>0</v>
      </c>
      <c r="BE114" s="334">
        <f>SUM(BE112:BE113)</f>
        <v>0</v>
      </c>
      <c r="BF114" s="338">
        <v>0</v>
      </c>
      <c r="BG114" s="340">
        <f t="shared" ref="BG114:BM114" si="292">SUM(BG112:BG113)</f>
        <v>977.82539999999995</v>
      </c>
      <c r="BH114" s="334">
        <f t="shared" si="292"/>
        <v>173.42185555</v>
      </c>
      <c r="BI114" s="334">
        <f t="shared" si="292"/>
        <v>86.5</v>
      </c>
      <c r="BJ114" s="350">
        <f t="shared" si="292"/>
        <v>0.49878373014559757</v>
      </c>
      <c r="BK114" s="177">
        <f t="shared" si="292"/>
        <v>3026.4568300000001</v>
      </c>
      <c r="BL114" s="338">
        <f t="shared" si="292"/>
        <v>3329.2292561600002</v>
      </c>
      <c r="BM114" s="334">
        <f t="shared" si="292"/>
        <v>964.83771378999995</v>
      </c>
      <c r="BN114" s="350">
        <f>BM114/BL114</f>
        <v>0.28980813261951899</v>
      </c>
      <c r="BO114" s="176">
        <f>SUM(BO112:BO113)</f>
        <v>0</v>
      </c>
      <c r="BP114" s="338">
        <f>SUM(BP112:BP113)</f>
        <v>0</v>
      </c>
      <c r="BQ114" s="334">
        <f>SUM(BQ112:BQ113)</f>
        <v>0</v>
      </c>
      <c r="BR114" s="341">
        <v>0</v>
      </c>
      <c r="BS114" s="176">
        <f>SUM(BS112:BS113)</f>
        <v>0</v>
      </c>
      <c r="BT114" s="338">
        <f>SUM(BT112:BT113)</f>
        <v>0</v>
      </c>
      <c r="BU114" s="334">
        <f>SUM(BU112:BU113)</f>
        <v>0</v>
      </c>
      <c r="BV114" s="341">
        <v>0</v>
      </c>
      <c r="BW114" s="176">
        <f>SUM(BW112:BW113)</f>
        <v>0</v>
      </c>
      <c r="BX114" s="338">
        <f>SUM(BX112:BX113)</f>
        <v>0</v>
      </c>
      <c r="BY114" s="334">
        <f>SUM(BY112:BY113)</f>
        <v>0</v>
      </c>
      <c r="BZ114" s="341">
        <v>0</v>
      </c>
      <c r="CA114" s="176">
        <f>SUM(CA112:CA113)</f>
        <v>0</v>
      </c>
      <c r="CB114" s="338">
        <f>SUM(CB112:CB113)</f>
        <v>0</v>
      </c>
      <c r="CC114" s="334">
        <f>SUM(CC112:CC113)</f>
        <v>0</v>
      </c>
      <c r="CD114" s="341">
        <v>0</v>
      </c>
      <c r="CE114" s="176">
        <f>SUM(CE112:CE113)</f>
        <v>0</v>
      </c>
      <c r="CF114" s="338">
        <f>SUM(CF112:CF113)</f>
        <v>0</v>
      </c>
      <c r="CG114" s="334">
        <f>SUM(CG112:CG113)</f>
        <v>0</v>
      </c>
      <c r="CH114" s="341">
        <v>0</v>
      </c>
    </row>
    <row r="115" spans="2:86" x14ac:dyDescent="0.25">
      <c r="B115" s="342" t="s">
        <v>538</v>
      </c>
      <c r="C115" s="206">
        <v>1900.362186246</v>
      </c>
      <c r="D115" s="206">
        <v>1789.4825766059998</v>
      </c>
      <c r="E115" s="206">
        <v>1216.080162836</v>
      </c>
      <c r="F115" s="346">
        <f t="shared" si="291"/>
        <v>0.67957083166602461</v>
      </c>
      <c r="G115" s="206">
        <f>G122+G125</f>
        <v>33.306048999999994</v>
      </c>
      <c r="H115" s="206">
        <f>H122+H125</f>
        <v>33.306048999999994</v>
      </c>
      <c r="I115" s="206">
        <f>I122+I125</f>
        <v>34.306048999999994</v>
      </c>
      <c r="J115" s="318">
        <f t="shared" ref="J115" si="293">I115/H115</f>
        <v>1.0300245760162066</v>
      </c>
      <c r="K115" s="206">
        <f>K122+K125</f>
        <v>197.91476468000002</v>
      </c>
      <c r="L115" s="206">
        <f>L122+L125</f>
        <v>197.78876468000001</v>
      </c>
      <c r="M115" s="206">
        <f>M122+M125</f>
        <v>197.78876468000001</v>
      </c>
      <c r="N115" s="318">
        <f>M115/L115</f>
        <v>1</v>
      </c>
      <c r="O115" s="208">
        <f t="shared" ref="O115:U115" si="294">O122+O125</f>
        <v>0.91200000000000003</v>
      </c>
      <c r="P115" s="206">
        <f t="shared" si="294"/>
        <v>0.91200000000000003</v>
      </c>
      <c r="Q115" s="206">
        <f t="shared" si="294"/>
        <v>0.72303671999999997</v>
      </c>
      <c r="R115" s="345">
        <f t="shared" si="294"/>
        <v>0.79280342105263146</v>
      </c>
      <c r="S115" s="208">
        <f t="shared" si="294"/>
        <v>5.0000000000000001E-3</v>
      </c>
      <c r="T115" s="206">
        <f t="shared" si="294"/>
        <v>5.0000000000000001E-3</v>
      </c>
      <c r="U115" s="206">
        <f t="shared" si="294"/>
        <v>0</v>
      </c>
      <c r="V115" s="318">
        <f>U115/T115</f>
        <v>0</v>
      </c>
      <c r="W115" s="343">
        <f>W122+W125</f>
        <v>2.14269</v>
      </c>
      <c r="X115" s="206">
        <f>X122+X125</f>
        <v>2.3533887</v>
      </c>
      <c r="Y115" s="206">
        <f>Y122+Y125</f>
        <v>2.2468707000000001</v>
      </c>
      <c r="Z115" s="318">
        <f>Y115/X115</f>
        <v>0.95473845863201434</v>
      </c>
      <c r="AA115" s="208">
        <f>AA122+AA125</f>
        <v>20.929030000000001</v>
      </c>
      <c r="AB115" s="206">
        <f>AB122+AB125</f>
        <v>22.097404130000001</v>
      </c>
      <c r="AC115" s="206">
        <f>AC122+AC125</f>
        <v>5.6437734399999995</v>
      </c>
      <c r="AD115" s="318">
        <f>AC115/AB115</f>
        <v>0.25540436364368557</v>
      </c>
      <c r="AE115" s="208">
        <f>AE122+AE125</f>
        <v>55.647239999999996</v>
      </c>
      <c r="AF115" s="206">
        <f>AF122+AF125</f>
        <v>89.131482099999999</v>
      </c>
      <c r="AG115" s="206">
        <f>AG122+AG125</f>
        <v>97.263400619999999</v>
      </c>
      <c r="AH115" s="318">
        <f>AG115/AF115</f>
        <v>1.0912350869570024</v>
      </c>
      <c r="AI115" s="343">
        <f>AI122+AI125</f>
        <v>483.48725999999999</v>
      </c>
      <c r="AJ115" s="206">
        <f>AJ122+AJ125</f>
        <v>229.01287672000001</v>
      </c>
      <c r="AK115" s="206">
        <f>AK122+AK125</f>
        <v>141.71818383999999</v>
      </c>
      <c r="AL115" s="318">
        <f>AK115/AJ115</f>
        <v>0.61882190150063099</v>
      </c>
      <c r="AM115" s="208">
        <f>AM122+AM125</f>
        <v>49.688209049999998</v>
      </c>
      <c r="AN115" s="206">
        <f>AN122+AN125</f>
        <v>57.369507990000002</v>
      </c>
      <c r="AO115" s="206">
        <f>AO122+AO125</f>
        <v>41.023910619999995</v>
      </c>
      <c r="AP115" s="318">
        <f>AO115/AN115</f>
        <v>0.71508214132062653</v>
      </c>
      <c r="AQ115" s="208">
        <f>AQ122+AQ125</f>
        <v>626.96238151600005</v>
      </c>
      <c r="AR115" s="206">
        <f>AR122+AR125</f>
        <v>635.76032689600004</v>
      </c>
      <c r="AS115" s="206">
        <f>AS122+AS125</f>
        <v>458.52447449599998</v>
      </c>
      <c r="AT115" s="319">
        <v>0.99767225668412618</v>
      </c>
      <c r="AU115" s="208">
        <f>AU122+AU125</f>
        <v>11.1938</v>
      </c>
      <c r="AV115" s="206">
        <f>AV122+AV125</f>
        <v>11.1938</v>
      </c>
      <c r="AW115" s="206">
        <f>AW122+AW125</f>
        <v>1.7905760500000001</v>
      </c>
      <c r="AX115" s="319">
        <f>AW115/AV115</f>
        <v>0.15996141167431974</v>
      </c>
      <c r="AY115" s="208">
        <f t="shared" ref="AY115:BE115" si="295">AY122+AY125</f>
        <v>0</v>
      </c>
      <c r="AZ115" s="206">
        <f t="shared" si="295"/>
        <v>0</v>
      </c>
      <c r="BA115" s="206">
        <f t="shared" si="295"/>
        <v>0</v>
      </c>
      <c r="BB115" s="345">
        <f t="shared" si="295"/>
        <v>0</v>
      </c>
      <c r="BC115" s="208">
        <f t="shared" si="295"/>
        <v>1.06979</v>
      </c>
      <c r="BD115" s="206">
        <f t="shared" si="295"/>
        <v>1.497795</v>
      </c>
      <c r="BE115" s="206">
        <f t="shared" si="295"/>
        <v>1.487795</v>
      </c>
      <c r="BF115" s="361">
        <f>BE115/BD115</f>
        <v>0.99332351890612536</v>
      </c>
      <c r="BG115" s="223">
        <f>BG122+BG125</f>
        <v>195.65526</v>
      </c>
      <c r="BH115" s="224">
        <f>BH122+BH125</f>
        <v>193.72525999999999</v>
      </c>
      <c r="BI115" s="224">
        <f>BI122+BI125</f>
        <v>78.629215379999991</v>
      </c>
      <c r="BJ115" s="319">
        <f>BI115/BH115</f>
        <v>0.40588003536554806</v>
      </c>
      <c r="BK115" s="343">
        <f t="shared" ref="BK115:BQ115" si="296">BK122+BK125</f>
        <v>0</v>
      </c>
      <c r="BL115" s="224">
        <f t="shared" si="296"/>
        <v>0</v>
      </c>
      <c r="BM115" s="224">
        <f t="shared" si="296"/>
        <v>0</v>
      </c>
      <c r="BN115" s="224">
        <f t="shared" si="296"/>
        <v>0</v>
      </c>
      <c r="BO115" s="208">
        <f t="shared" si="296"/>
        <v>158.57971000000001</v>
      </c>
      <c r="BP115" s="206">
        <f t="shared" si="296"/>
        <v>252.52970999999999</v>
      </c>
      <c r="BQ115" s="206">
        <f t="shared" si="296"/>
        <v>93.78336419</v>
      </c>
      <c r="BR115" s="319">
        <f>BQ115/BP115</f>
        <v>0.37137556681944472</v>
      </c>
      <c r="BS115" s="208">
        <f>BS122+BS125</f>
        <v>0.70799999999999996</v>
      </c>
      <c r="BT115" s="206">
        <f>BT122+BT125</f>
        <v>0.70799999999999996</v>
      </c>
      <c r="BU115" s="206">
        <f>BU122+BU125</f>
        <v>0.68555042999999993</v>
      </c>
      <c r="BV115" s="319">
        <f>BU115/BT115</f>
        <v>0.96829156779661008</v>
      </c>
      <c r="BW115" s="208">
        <f>BW122+BW125</f>
        <v>2</v>
      </c>
      <c r="BX115" s="206">
        <f>BX122+BX125</f>
        <v>1.9302093899999999</v>
      </c>
      <c r="BY115" s="206">
        <f>BY122+BY125</f>
        <v>0.46519767000000001</v>
      </c>
      <c r="BZ115" s="319">
        <f>BY115/BX115</f>
        <v>0.24100891458205995</v>
      </c>
      <c r="CA115" s="208">
        <f>CA122+CA125</f>
        <v>0.16100200000000001</v>
      </c>
      <c r="CB115" s="206">
        <f>CB122+CB125</f>
        <v>0.16100200000000001</v>
      </c>
      <c r="CC115" s="206">
        <f>CC122+CC125</f>
        <v>0</v>
      </c>
      <c r="CD115" s="319">
        <f>CC115/CB115</f>
        <v>0</v>
      </c>
      <c r="CE115" s="208">
        <f>CE122+CE125</f>
        <v>60</v>
      </c>
      <c r="CF115" s="206">
        <f>CF122+CF125</f>
        <v>60</v>
      </c>
      <c r="CG115" s="206">
        <f>CG122+CG125</f>
        <v>60</v>
      </c>
      <c r="CH115" s="319">
        <f>CG115/CF115</f>
        <v>1</v>
      </c>
    </row>
    <row r="116" spans="2:86" x14ac:dyDescent="0.25">
      <c r="B116" s="8" t="s">
        <v>57</v>
      </c>
      <c r="C116" s="321">
        <v>0</v>
      </c>
      <c r="D116" s="321">
        <v>0</v>
      </c>
      <c r="E116" s="321">
        <v>0</v>
      </c>
      <c r="F116" s="12">
        <v>0</v>
      </c>
      <c r="G116" s="257">
        <v>0</v>
      </c>
      <c r="H116" s="321">
        <v>0</v>
      </c>
      <c r="I116" s="321">
        <v>0</v>
      </c>
      <c r="J116" s="12">
        <v>0</v>
      </c>
      <c r="K116" s="321">
        <v>0</v>
      </c>
      <c r="L116" s="321">
        <v>0</v>
      </c>
      <c r="M116" s="321">
        <v>0</v>
      </c>
      <c r="N116" s="12">
        <v>0</v>
      </c>
      <c r="O116" s="322">
        <v>0</v>
      </c>
      <c r="P116" s="321">
        <v>0</v>
      </c>
      <c r="Q116" s="321">
        <v>0</v>
      </c>
      <c r="R116" s="12">
        <v>0</v>
      </c>
      <c r="S116" s="322">
        <v>0</v>
      </c>
      <c r="T116" s="321">
        <v>0</v>
      </c>
      <c r="U116" s="321">
        <v>0</v>
      </c>
      <c r="V116" s="12">
        <v>0</v>
      </c>
      <c r="W116" s="257">
        <v>0</v>
      </c>
      <c r="X116" s="321">
        <v>0</v>
      </c>
      <c r="Y116" s="321">
        <v>0</v>
      </c>
      <c r="Z116" s="12">
        <v>0</v>
      </c>
      <c r="AA116" s="322">
        <v>0</v>
      </c>
      <c r="AB116" s="321">
        <v>0</v>
      </c>
      <c r="AC116" s="321">
        <v>0</v>
      </c>
      <c r="AD116" s="12">
        <v>0</v>
      </c>
      <c r="AE116" s="322">
        <v>0</v>
      </c>
      <c r="AF116" s="321">
        <v>0</v>
      </c>
      <c r="AG116" s="321">
        <v>0</v>
      </c>
      <c r="AH116" s="12">
        <v>0</v>
      </c>
      <c r="AI116" s="257">
        <v>0</v>
      </c>
      <c r="AJ116" s="321">
        <v>0</v>
      </c>
      <c r="AK116" s="321">
        <v>0</v>
      </c>
      <c r="AL116" s="12">
        <v>0</v>
      </c>
      <c r="AM116" s="322">
        <v>0</v>
      </c>
      <c r="AN116" s="321">
        <v>0</v>
      </c>
      <c r="AO116" s="321">
        <v>0</v>
      </c>
      <c r="AP116" s="12">
        <v>0</v>
      </c>
      <c r="AQ116" s="322">
        <v>0</v>
      </c>
      <c r="AR116" s="321">
        <v>0</v>
      </c>
      <c r="AS116" s="321">
        <v>0</v>
      </c>
      <c r="AT116" s="12">
        <v>0</v>
      </c>
      <c r="AU116" s="322">
        <v>0</v>
      </c>
      <c r="AV116" s="321">
        <v>0</v>
      </c>
      <c r="AW116" s="321">
        <v>0</v>
      </c>
      <c r="AX116" s="12">
        <v>0</v>
      </c>
      <c r="AY116" s="322">
        <v>0</v>
      </c>
      <c r="AZ116" s="321">
        <v>0</v>
      </c>
      <c r="BA116" s="321">
        <v>0</v>
      </c>
      <c r="BB116" s="12">
        <v>0</v>
      </c>
      <c r="BC116" s="322">
        <v>0</v>
      </c>
      <c r="BD116" s="321">
        <v>0</v>
      </c>
      <c r="BE116" s="321">
        <v>0</v>
      </c>
      <c r="BF116" s="6">
        <v>0</v>
      </c>
      <c r="BG116" s="322">
        <v>0</v>
      </c>
      <c r="BH116" s="321">
        <v>0</v>
      </c>
      <c r="BI116" s="321">
        <v>0</v>
      </c>
      <c r="BJ116" s="12">
        <v>0</v>
      </c>
      <c r="BK116" s="257">
        <v>0</v>
      </c>
      <c r="BL116" s="321">
        <v>0</v>
      </c>
      <c r="BM116" s="321">
        <v>0</v>
      </c>
      <c r="BN116" s="12">
        <v>0</v>
      </c>
      <c r="BO116" s="322">
        <v>0</v>
      </c>
      <c r="BP116" s="321">
        <v>0</v>
      </c>
      <c r="BQ116" s="321">
        <v>0</v>
      </c>
      <c r="BR116" s="12">
        <v>0</v>
      </c>
      <c r="BS116" s="322">
        <v>0</v>
      </c>
      <c r="BT116" s="321">
        <v>0</v>
      </c>
      <c r="BU116" s="321">
        <v>0</v>
      </c>
      <c r="BV116" s="12">
        <v>0</v>
      </c>
      <c r="BW116" s="322">
        <v>0</v>
      </c>
      <c r="BX116" s="321">
        <v>0</v>
      </c>
      <c r="BY116" s="321">
        <v>0</v>
      </c>
      <c r="BZ116" s="12">
        <v>0</v>
      </c>
      <c r="CA116" s="322">
        <v>0</v>
      </c>
      <c r="CB116" s="321">
        <v>0</v>
      </c>
      <c r="CC116" s="321">
        <v>0</v>
      </c>
      <c r="CD116" s="12">
        <v>0</v>
      </c>
      <c r="CE116" s="322">
        <v>0</v>
      </c>
      <c r="CF116" s="321">
        <v>0</v>
      </c>
      <c r="CG116" s="321">
        <v>0</v>
      </c>
      <c r="CH116" s="12">
        <v>0</v>
      </c>
    </row>
    <row r="117" spans="2:86" x14ac:dyDescent="0.25">
      <c r="B117" s="8" t="s">
        <v>58</v>
      </c>
      <c r="C117" s="321">
        <v>0</v>
      </c>
      <c r="D117" s="321">
        <v>0</v>
      </c>
      <c r="E117" s="321">
        <v>0</v>
      </c>
      <c r="F117" s="12">
        <v>0</v>
      </c>
      <c r="G117" s="257">
        <v>0</v>
      </c>
      <c r="H117" s="321">
        <v>0</v>
      </c>
      <c r="I117" s="321">
        <v>0</v>
      </c>
      <c r="J117" s="12">
        <v>0</v>
      </c>
      <c r="K117" s="321">
        <v>0</v>
      </c>
      <c r="L117" s="321">
        <v>0</v>
      </c>
      <c r="M117" s="321">
        <v>0</v>
      </c>
      <c r="N117" s="12">
        <v>0</v>
      </c>
      <c r="O117" s="322">
        <v>0</v>
      </c>
      <c r="P117" s="321">
        <v>0</v>
      </c>
      <c r="Q117" s="321">
        <v>0</v>
      </c>
      <c r="R117" s="12">
        <v>0</v>
      </c>
      <c r="S117" s="322">
        <v>0</v>
      </c>
      <c r="T117" s="321">
        <v>0</v>
      </c>
      <c r="U117" s="321">
        <v>0</v>
      </c>
      <c r="V117" s="12">
        <v>0</v>
      </c>
      <c r="W117" s="257">
        <v>0</v>
      </c>
      <c r="X117" s="321">
        <v>0</v>
      </c>
      <c r="Y117" s="321">
        <v>0</v>
      </c>
      <c r="Z117" s="12">
        <v>0</v>
      </c>
      <c r="AA117" s="322">
        <v>0</v>
      </c>
      <c r="AB117" s="321">
        <v>0</v>
      </c>
      <c r="AC117" s="321">
        <v>0</v>
      </c>
      <c r="AD117" s="12">
        <v>0</v>
      </c>
      <c r="AE117" s="322">
        <v>0</v>
      </c>
      <c r="AF117" s="321">
        <v>0</v>
      </c>
      <c r="AG117" s="321">
        <v>0</v>
      </c>
      <c r="AH117" s="12">
        <v>0</v>
      </c>
      <c r="AI117" s="257">
        <v>0</v>
      </c>
      <c r="AJ117" s="321">
        <v>0</v>
      </c>
      <c r="AK117" s="321">
        <v>0</v>
      </c>
      <c r="AL117" s="12">
        <v>0</v>
      </c>
      <c r="AM117" s="322">
        <v>0</v>
      </c>
      <c r="AN117" s="321">
        <v>0</v>
      </c>
      <c r="AO117" s="321">
        <v>0</v>
      </c>
      <c r="AP117" s="12">
        <v>0</v>
      </c>
      <c r="AQ117" s="322">
        <v>0</v>
      </c>
      <c r="AR117" s="321">
        <v>0</v>
      </c>
      <c r="AS117" s="321">
        <v>0</v>
      </c>
      <c r="AT117" s="12">
        <v>0</v>
      </c>
      <c r="AU117" s="322">
        <v>0</v>
      </c>
      <c r="AV117" s="321">
        <v>0</v>
      </c>
      <c r="AW117" s="321">
        <v>0</v>
      </c>
      <c r="AX117" s="12">
        <v>0</v>
      </c>
      <c r="AY117" s="322">
        <v>0</v>
      </c>
      <c r="AZ117" s="321">
        <v>0</v>
      </c>
      <c r="BA117" s="321">
        <v>0</v>
      </c>
      <c r="BB117" s="12">
        <v>0</v>
      </c>
      <c r="BC117" s="322">
        <v>0</v>
      </c>
      <c r="BD117" s="321">
        <v>0</v>
      </c>
      <c r="BE117" s="321">
        <v>0</v>
      </c>
      <c r="BF117" s="6">
        <v>0</v>
      </c>
      <c r="BG117" s="322">
        <v>0</v>
      </c>
      <c r="BH117" s="321">
        <v>0</v>
      </c>
      <c r="BI117" s="321">
        <v>0</v>
      </c>
      <c r="BJ117" s="12">
        <v>0</v>
      </c>
      <c r="BK117" s="257">
        <v>0</v>
      </c>
      <c r="BL117" s="321">
        <v>0</v>
      </c>
      <c r="BM117" s="321">
        <v>0</v>
      </c>
      <c r="BN117" s="12">
        <v>0</v>
      </c>
      <c r="BO117" s="322">
        <v>0</v>
      </c>
      <c r="BP117" s="321">
        <v>0</v>
      </c>
      <c r="BQ117" s="321">
        <v>0</v>
      </c>
      <c r="BR117" s="12">
        <v>0</v>
      </c>
      <c r="BS117" s="322">
        <v>0</v>
      </c>
      <c r="BT117" s="321">
        <v>0</v>
      </c>
      <c r="BU117" s="321">
        <v>0</v>
      </c>
      <c r="BV117" s="12">
        <v>0</v>
      </c>
      <c r="BW117" s="322">
        <v>0</v>
      </c>
      <c r="BX117" s="321">
        <v>0</v>
      </c>
      <c r="BY117" s="321">
        <v>0</v>
      </c>
      <c r="BZ117" s="12">
        <v>0</v>
      </c>
      <c r="CA117" s="322">
        <v>0</v>
      </c>
      <c r="CB117" s="321">
        <v>0</v>
      </c>
      <c r="CC117" s="321">
        <v>0</v>
      </c>
      <c r="CD117" s="12">
        <v>0</v>
      </c>
      <c r="CE117" s="322">
        <v>0</v>
      </c>
      <c r="CF117" s="321">
        <v>0</v>
      </c>
      <c r="CG117" s="321">
        <v>0</v>
      </c>
      <c r="CH117" s="12">
        <v>0</v>
      </c>
    </row>
    <row r="118" spans="2:86" x14ac:dyDescent="0.25">
      <c r="B118" s="8" t="s">
        <v>59</v>
      </c>
      <c r="C118" s="321">
        <v>0</v>
      </c>
      <c r="D118" s="321">
        <v>0</v>
      </c>
      <c r="E118" s="321">
        <v>0</v>
      </c>
      <c r="F118" s="12">
        <v>0</v>
      </c>
      <c r="G118" s="257">
        <v>0</v>
      </c>
      <c r="H118" s="321">
        <v>0</v>
      </c>
      <c r="I118" s="321">
        <v>0</v>
      </c>
      <c r="J118" s="12">
        <v>0</v>
      </c>
      <c r="K118" s="321">
        <v>0</v>
      </c>
      <c r="L118" s="321">
        <v>0</v>
      </c>
      <c r="M118" s="321">
        <v>0</v>
      </c>
      <c r="N118" s="12">
        <v>0</v>
      </c>
      <c r="O118" s="322">
        <v>0</v>
      </c>
      <c r="P118" s="321">
        <v>0</v>
      </c>
      <c r="Q118" s="321">
        <v>0</v>
      </c>
      <c r="R118" s="12">
        <v>0</v>
      </c>
      <c r="S118" s="322">
        <v>0</v>
      </c>
      <c r="T118" s="321">
        <v>0</v>
      </c>
      <c r="U118" s="321">
        <v>0</v>
      </c>
      <c r="V118" s="12">
        <v>0</v>
      </c>
      <c r="W118" s="257">
        <v>0</v>
      </c>
      <c r="X118" s="321">
        <v>0</v>
      </c>
      <c r="Y118" s="321">
        <v>0</v>
      </c>
      <c r="Z118" s="12">
        <v>0</v>
      </c>
      <c r="AA118" s="322">
        <v>0</v>
      </c>
      <c r="AB118" s="321">
        <v>0</v>
      </c>
      <c r="AC118" s="321">
        <v>0</v>
      </c>
      <c r="AD118" s="12">
        <v>0</v>
      </c>
      <c r="AE118" s="322">
        <v>0</v>
      </c>
      <c r="AF118" s="321">
        <v>0</v>
      </c>
      <c r="AG118" s="321">
        <v>0</v>
      </c>
      <c r="AH118" s="12">
        <v>0</v>
      </c>
      <c r="AI118" s="257">
        <v>0</v>
      </c>
      <c r="AJ118" s="321">
        <v>0</v>
      </c>
      <c r="AK118" s="321">
        <v>0</v>
      </c>
      <c r="AL118" s="12">
        <v>0</v>
      </c>
      <c r="AM118" s="322">
        <v>0</v>
      </c>
      <c r="AN118" s="321">
        <v>0</v>
      </c>
      <c r="AO118" s="321">
        <v>0</v>
      </c>
      <c r="AP118" s="12">
        <v>0</v>
      </c>
      <c r="AQ118" s="322">
        <v>0</v>
      </c>
      <c r="AR118" s="321">
        <v>0</v>
      </c>
      <c r="AS118" s="321">
        <v>0</v>
      </c>
      <c r="AT118" s="12">
        <v>0</v>
      </c>
      <c r="AU118" s="322">
        <v>0</v>
      </c>
      <c r="AV118" s="321">
        <v>0</v>
      </c>
      <c r="AW118" s="321">
        <v>0</v>
      </c>
      <c r="AX118" s="12">
        <v>0</v>
      </c>
      <c r="AY118" s="322">
        <v>0</v>
      </c>
      <c r="AZ118" s="321">
        <v>0</v>
      </c>
      <c r="BA118" s="321">
        <v>0</v>
      </c>
      <c r="BB118" s="12">
        <v>0</v>
      </c>
      <c r="BC118" s="322">
        <v>0</v>
      </c>
      <c r="BD118" s="321">
        <v>0</v>
      </c>
      <c r="BE118" s="321">
        <v>0</v>
      </c>
      <c r="BF118" s="6">
        <v>0</v>
      </c>
      <c r="BG118" s="322">
        <v>0</v>
      </c>
      <c r="BH118" s="321">
        <v>0</v>
      </c>
      <c r="BI118" s="321">
        <v>0</v>
      </c>
      <c r="BJ118" s="12">
        <v>0</v>
      </c>
      <c r="BK118" s="257">
        <v>0</v>
      </c>
      <c r="BL118" s="321">
        <v>0</v>
      </c>
      <c r="BM118" s="321">
        <v>0</v>
      </c>
      <c r="BN118" s="12">
        <v>0</v>
      </c>
      <c r="BO118" s="322">
        <v>0</v>
      </c>
      <c r="BP118" s="321">
        <v>0</v>
      </c>
      <c r="BQ118" s="321">
        <v>0</v>
      </c>
      <c r="BR118" s="12">
        <v>0</v>
      </c>
      <c r="BS118" s="322">
        <v>0</v>
      </c>
      <c r="BT118" s="321">
        <v>0</v>
      </c>
      <c r="BU118" s="321">
        <v>0</v>
      </c>
      <c r="BV118" s="12">
        <v>0</v>
      </c>
      <c r="BW118" s="322">
        <v>0</v>
      </c>
      <c r="BX118" s="321">
        <v>0</v>
      </c>
      <c r="BY118" s="321">
        <v>0</v>
      </c>
      <c r="BZ118" s="12">
        <v>0</v>
      </c>
      <c r="CA118" s="322">
        <v>0</v>
      </c>
      <c r="CB118" s="321">
        <v>0</v>
      </c>
      <c r="CC118" s="321">
        <v>0</v>
      </c>
      <c r="CD118" s="12">
        <v>0</v>
      </c>
      <c r="CE118" s="322">
        <v>0</v>
      </c>
      <c r="CF118" s="321">
        <v>0</v>
      </c>
      <c r="CG118" s="321">
        <v>0</v>
      </c>
      <c r="CH118" s="12">
        <v>0</v>
      </c>
    </row>
    <row r="119" spans="2:86" x14ac:dyDescent="0.25">
      <c r="B119" s="8" t="s">
        <v>60</v>
      </c>
      <c r="C119" s="132">
        <v>286.53673687600002</v>
      </c>
      <c r="D119" s="132">
        <v>359.45385773599992</v>
      </c>
      <c r="E119" s="132">
        <v>309.06278528600001</v>
      </c>
      <c r="F119" s="85">
        <f t="shared" ref="F119:F123" si="297">E119/D119</f>
        <v>0.85981212507389604</v>
      </c>
      <c r="G119" s="257">
        <v>33.158413359999997</v>
      </c>
      <c r="H119" s="321">
        <v>33.158413359999997</v>
      </c>
      <c r="I119" s="321">
        <v>34.158413359999997</v>
      </c>
      <c r="J119" s="85">
        <f>I119/H119</f>
        <v>1.030158258452931</v>
      </c>
      <c r="K119" s="321">
        <v>0.18099999999999999</v>
      </c>
      <c r="L119" s="321">
        <v>5.5E-2</v>
      </c>
      <c r="M119" s="321">
        <v>5.5E-2</v>
      </c>
      <c r="N119" s="85">
        <f>M119/L119</f>
        <v>1</v>
      </c>
      <c r="O119" s="322">
        <v>0.91200000000000003</v>
      </c>
      <c r="P119" s="321">
        <v>0.91200000000000003</v>
      </c>
      <c r="Q119" s="321">
        <v>0.72303671999999997</v>
      </c>
      <c r="R119" s="85">
        <f>Q119/P119</f>
        <v>0.79280342105263146</v>
      </c>
      <c r="S119" s="642">
        <v>5.0000000000000001E-3</v>
      </c>
      <c r="T119" s="132">
        <v>5.0000000000000001E-3</v>
      </c>
      <c r="U119" s="132">
        <v>0</v>
      </c>
      <c r="V119" s="85">
        <f>U119/T119</f>
        <v>0</v>
      </c>
      <c r="W119" s="257">
        <v>2.07769</v>
      </c>
      <c r="X119" s="321">
        <v>2.2883887000000001</v>
      </c>
      <c r="Y119" s="321">
        <v>2.1818707000000002</v>
      </c>
      <c r="Z119" s="85">
        <f>Y119/X119</f>
        <v>0.95345283779805423</v>
      </c>
      <c r="AA119" s="322">
        <v>20.929030000000001</v>
      </c>
      <c r="AB119" s="321">
        <v>22.097404130000001</v>
      </c>
      <c r="AC119" s="321">
        <v>5.6437734399999995</v>
      </c>
      <c r="AD119" s="85">
        <f>AC119/AB119</f>
        <v>0.25540436364368557</v>
      </c>
      <c r="AE119" s="322">
        <v>55.647239999999996</v>
      </c>
      <c r="AF119" s="321">
        <v>89.131482099999999</v>
      </c>
      <c r="AG119" s="321">
        <v>97.263400619999999</v>
      </c>
      <c r="AH119" s="85">
        <f>AG119/AF119</f>
        <v>1.0912350869570024</v>
      </c>
      <c r="AI119" s="257">
        <v>89.877260000000007</v>
      </c>
      <c r="AJ119" s="321">
        <v>73.688324929999993</v>
      </c>
      <c r="AK119" s="321">
        <v>67.231554840000001</v>
      </c>
      <c r="AL119" s="85">
        <f>AK119/AJ119</f>
        <v>0.91237729862724415</v>
      </c>
      <c r="AM119" s="322">
        <v>0.59600000000000009</v>
      </c>
      <c r="AN119" s="321">
        <v>0.59600000000000009</v>
      </c>
      <c r="AO119" s="321">
        <v>0.59600000000000009</v>
      </c>
      <c r="AP119" s="85">
        <f>AO119/AN119</f>
        <v>1</v>
      </c>
      <c r="AQ119" s="322">
        <v>25.590791515999999</v>
      </c>
      <c r="AR119" s="321">
        <v>34.859323126</v>
      </c>
      <c r="AS119" s="321">
        <v>34.647370755999994</v>
      </c>
      <c r="AT119" s="85">
        <v>0.97955657856434419</v>
      </c>
      <c r="AU119" s="322">
        <v>1.5678000000000001</v>
      </c>
      <c r="AV119" s="321">
        <v>1.5678000000000001</v>
      </c>
      <c r="AW119" s="321">
        <v>1.0727858000000001</v>
      </c>
      <c r="AX119" s="85">
        <f>AW119/AV119</f>
        <v>0.68426189564995543</v>
      </c>
      <c r="AY119" s="322">
        <v>0</v>
      </c>
      <c r="AZ119" s="321">
        <v>0</v>
      </c>
      <c r="BA119" s="321">
        <v>0</v>
      </c>
      <c r="BB119" s="12">
        <v>0</v>
      </c>
      <c r="BC119" s="322">
        <v>0.46</v>
      </c>
      <c r="BD119" s="321">
        <v>0.46</v>
      </c>
      <c r="BE119" s="321">
        <v>0.45</v>
      </c>
      <c r="BF119" s="95">
        <f>BE119/BD119</f>
        <v>0.97826086956521741</v>
      </c>
      <c r="BG119" s="322">
        <v>0.56079999999999997</v>
      </c>
      <c r="BH119" s="321">
        <v>0.73080000000000001</v>
      </c>
      <c r="BI119" s="321">
        <v>0.34122215</v>
      </c>
      <c r="BJ119" s="85">
        <f>BI119/BH119</f>
        <v>0.46691591406677613</v>
      </c>
      <c r="BK119" s="644">
        <v>0</v>
      </c>
      <c r="BL119" s="132">
        <v>0</v>
      </c>
      <c r="BM119" s="321">
        <v>0</v>
      </c>
      <c r="BN119" s="12">
        <v>0</v>
      </c>
      <c r="BO119" s="322">
        <v>51.654710000000001</v>
      </c>
      <c r="BP119" s="321">
        <v>96.654709999999994</v>
      </c>
      <c r="BQ119" s="321">
        <v>63.547608799999999</v>
      </c>
      <c r="BR119" s="85">
        <f>BQ119/BP119</f>
        <v>0.65747037883616843</v>
      </c>
      <c r="BS119" s="322">
        <v>0.70799999999999996</v>
      </c>
      <c r="BT119" s="321">
        <v>0.70799999999999996</v>
      </c>
      <c r="BU119" s="321">
        <v>0.68555042999999993</v>
      </c>
      <c r="BV119" s="85">
        <v>1</v>
      </c>
      <c r="BW119" s="322">
        <v>2</v>
      </c>
      <c r="BX119" s="321">
        <v>1.9302093899999999</v>
      </c>
      <c r="BY119" s="321">
        <v>0.46519767000000001</v>
      </c>
      <c r="BZ119" s="85">
        <f>BY119/BX119</f>
        <v>0.24100891458205995</v>
      </c>
      <c r="CA119" s="322">
        <v>0.16100200000000001</v>
      </c>
      <c r="CB119" s="321">
        <v>0.16100200000000001</v>
      </c>
      <c r="CC119" s="321">
        <v>0</v>
      </c>
      <c r="CD119" s="85">
        <f>CC119/CB119</f>
        <v>0</v>
      </c>
      <c r="CE119" s="322">
        <v>0</v>
      </c>
      <c r="CF119" s="321">
        <v>0</v>
      </c>
      <c r="CG119" s="321">
        <v>0</v>
      </c>
      <c r="CH119" s="12">
        <v>0</v>
      </c>
    </row>
    <row r="120" spans="2:86" x14ac:dyDescent="0.25">
      <c r="B120" s="8" t="s">
        <v>61</v>
      </c>
      <c r="C120" s="321">
        <v>204.83376468000003</v>
      </c>
      <c r="D120" s="321">
        <v>212.38157993999999</v>
      </c>
      <c r="E120" s="321">
        <v>205.23478573000003</v>
      </c>
      <c r="F120" s="85">
        <f t="shared" si="297"/>
        <v>0.96634927467806286</v>
      </c>
      <c r="G120" s="257">
        <v>0</v>
      </c>
      <c r="H120" s="321">
        <v>0</v>
      </c>
      <c r="I120" s="321">
        <v>0</v>
      </c>
      <c r="J120" s="12">
        <v>0</v>
      </c>
      <c r="K120" s="321">
        <v>197.73376468000001</v>
      </c>
      <c r="L120" s="321">
        <v>197.73376468000001</v>
      </c>
      <c r="M120" s="321">
        <v>197.73376468000001</v>
      </c>
      <c r="N120" s="85">
        <f>M120/L120</f>
        <v>1</v>
      </c>
      <c r="O120" s="322">
        <v>0</v>
      </c>
      <c r="P120" s="321">
        <v>0</v>
      </c>
      <c r="Q120" s="321">
        <v>0</v>
      </c>
      <c r="R120" s="12">
        <v>0</v>
      </c>
      <c r="S120" s="642">
        <v>0</v>
      </c>
      <c r="T120" s="132">
        <v>0</v>
      </c>
      <c r="U120" s="132">
        <v>0</v>
      </c>
      <c r="V120" s="12">
        <v>0</v>
      </c>
      <c r="W120" s="257">
        <v>0</v>
      </c>
      <c r="X120" s="321">
        <v>0</v>
      </c>
      <c r="Y120" s="321">
        <v>0</v>
      </c>
      <c r="Z120" s="12">
        <v>0</v>
      </c>
      <c r="AA120" s="322">
        <v>0</v>
      </c>
      <c r="AB120" s="321">
        <v>0</v>
      </c>
      <c r="AC120" s="321">
        <v>0</v>
      </c>
      <c r="AD120" s="12">
        <v>0</v>
      </c>
      <c r="AE120" s="322">
        <v>0</v>
      </c>
      <c r="AF120" s="321">
        <v>0</v>
      </c>
      <c r="AG120" s="321">
        <v>0</v>
      </c>
      <c r="AH120" s="12">
        <v>0</v>
      </c>
      <c r="AI120" s="257">
        <v>0</v>
      </c>
      <c r="AJ120" s="321">
        <v>0</v>
      </c>
      <c r="AK120" s="321">
        <v>0</v>
      </c>
      <c r="AL120" s="12">
        <v>0</v>
      </c>
      <c r="AM120" s="322">
        <v>5.8</v>
      </c>
      <c r="AN120" s="321">
        <v>13.017815259999999</v>
      </c>
      <c r="AO120" s="321">
        <v>6.1225635899999995</v>
      </c>
      <c r="AP120" s="85">
        <f>AO120/AN120</f>
        <v>0.47032189869930602</v>
      </c>
      <c r="AQ120" s="322">
        <v>1.3</v>
      </c>
      <c r="AR120" s="321">
        <v>1.63</v>
      </c>
      <c r="AS120" s="321">
        <v>1.3784574599999999</v>
      </c>
      <c r="AT120" s="85">
        <v>1</v>
      </c>
      <c r="AU120" s="322">
        <v>0</v>
      </c>
      <c r="AV120" s="321">
        <v>0</v>
      </c>
      <c r="AW120" s="321">
        <v>0</v>
      </c>
      <c r="AX120" s="12">
        <v>0</v>
      </c>
      <c r="AY120" s="322">
        <v>0</v>
      </c>
      <c r="AZ120" s="321">
        <v>0</v>
      </c>
      <c r="BA120" s="321">
        <v>0</v>
      </c>
      <c r="BB120" s="12">
        <v>0</v>
      </c>
      <c r="BC120" s="322">
        <v>0</v>
      </c>
      <c r="BD120" s="321">
        <v>0</v>
      </c>
      <c r="BE120" s="321">
        <v>0</v>
      </c>
      <c r="BF120" s="6">
        <v>0</v>
      </c>
      <c r="BG120" s="322">
        <v>0</v>
      </c>
      <c r="BH120" s="321">
        <v>0</v>
      </c>
      <c r="BI120" s="321">
        <v>0</v>
      </c>
      <c r="BJ120" s="12">
        <v>0</v>
      </c>
      <c r="BK120" s="257">
        <v>0</v>
      </c>
      <c r="BL120" s="321">
        <v>0</v>
      </c>
      <c r="BM120" s="321">
        <v>0</v>
      </c>
      <c r="BN120" s="12">
        <v>0</v>
      </c>
      <c r="BO120" s="322">
        <v>0</v>
      </c>
      <c r="BP120" s="321">
        <v>0</v>
      </c>
      <c r="BQ120" s="321">
        <v>0</v>
      </c>
      <c r="BR120" s="12">
        <v>0</v>
      </c>
      <c r="BS120" s="322">
        <v>0</v>
      </c>
      <c r="BT120" s="321">
        <v>0</v>
      </c>
      <c r="BU120" s="321">
        <v>0</v>
      </c>
      <c r="BV120" s="12">
        <v>0</v>
      </c>
      <c r="BW120" s="322">
        <v>0</v>
      </c>
      <c r="BX120" s="321">
        <v>0</v>
      </c>
      <c r="BY120" s="321">
        <v>0</v>
      </c>
      <c r="BZ120" s="12">
        <v>0</v>
      </c>
      <c r="CA120" s="322">
        <v>0</v>
      </c>
      <c r="CB120" s="321">
        <v>0</v>
      </c>
      <c r="CC120" s="321">
        <v>0</v>
      </c>
      <c r="CD120" s="12">
        <v>0</v>
      </c>
      <c r="CE120" s="322">
        <v>0</v>
      </c>
      <c r="CF120" s="321">
        <v>0</v>
      </c>
      <c r="CG120" s="321">
        <v>0</v>
      </c>
      <c r="CH120" s="12">
        <v>0</v>
      </c>
    </row>
    <row r="121" spans="2:86" x14ac:dyDescent="0.25">
      <c r="B121" s="8" t="s">
        <v>62</v>
      </c>
      <c r="C121" s="321">
        <v>1341.4916846900001</v>
      </c>
      <c r="D121" s="321">
        <v>1150.14713893</v>
      </c>
      <c r="E121" s="321">
        <v>661.29059182000003</v>
      </c>
      <c r="F121" s="85">
        <f t="shared" si="297"/>
        <v>0.57496173266596928</v>
      </c>
      <c r="G121" s="257">
        <v>0.14763564000000001</v>
      </c>
      <c r="H121" s="321">
        <v>0.14763564000000001</v>
      </c>
      <c r="I121" s="321">
        <v>0.14763564000000001</v>
      </c>
      <c r="J121" s="85">
        <f>I121/H121</f>
        <v>1</v>
      </c>
      <c r="K121" s="321">
        <v>0</v>
      </c>
      <c r="L121" s="321">
        <v>0</v>
      </c>
      <c r="M121" s="321">
        <v>0</v>
      </c>
      <c r="N121" s="12">
        <v>0</v>
      </c>
      <c r="O121" s="322">
        <v>0</v>
      </c>
      <c r="P121" s="321">
        <v>0</v>
      </c>
      <c r="Q121" s="321">
        <v>0</v>
      </c>
      <c r="R121" s="12">
        <v>0</v>
      </c>
      <c r="S121" s="642">
        <v>0</v>
      </c>
      <c r="T121" s="132">
        <v>0</v>
      </c>
      <c r="U121" s="132">
        <v>0</v>
      </c>
      <c r="V121" s="12">
        <v>0</v>
      </c>
      <c r="W121" s="257">
        <v>6.5000000000000002E-2</v>
      </c>
      <c r="X121" s="321">
        <v>6.5000000000000002E-2</v>
      </c>
      <c r="Y121" s="321">
        <v>6.5000000000000002E-2</v>
      </c>
      <c r="Z121" s="85">
        <f>Y121/X121</f>
        <v>1</v>
      </c>
      <c r="AA121" s="322">
        <v>0</v>
      </c>
      <c r="AB121" s="321">
        <v>0</v>
      </c>
      <c r="AC121" s="321">
        <v>0</v>
      </c>
      <c r="AD121" s="12">
        <v>0</v>
      </c>
      <c r="AE121" s="322">
        <v>0</v>
      </c>
      <c r="AF121" s="321">
        <v>0</v>
      </c>
      <c r="AG121" s="321">
        <v>0</v>
      </c>
      <c r="AH121" s="12">
        <v>0</v>
      </c>
      <c r="AI121" s="257">
        <v>373.11</v>
      </c>
      <c r="AJ121" s="321">
        <v>134.82455179000002</v>
      </c>
      <c r="AK121" s="321">
        <v>53.994628999999996</v>
      </c>
      <c r="AL121" s="85">
        <f>AK121/AJ121</f>
        <v>0.40048068607044907</v>
      </c>
      <c r="AM121" s="322">
        <v>18.29220905</v>
      </c>
      <c r="AN121" s="321">
        <v>18.75569273</v>
      </c>
      <c r="AO121" s="321">
        <v>14.30534703</v>
      </c>
      <c r="AP121" s="85">
        <f>AO121/AN121</f>
        <v>0.76272027036988044</v>
      </c>
      <c r="AQ121" s="322">
        <v>578.07159000000001</v>
      </c>
      <c r="AR121" s="321">
        <v>577.27100376999999</v>
      </c>
      <c r="AS121" s="321">
        <v>422.49864628</v>
      </c>
      <c r="AT121" s="85">
        <v>0.99991293906652223</v>
      </c>
      <c r="AU121" s="322">
        <v>9.6259999999999994</v>
      </c>
      <c r="AV121" s="321">
        <v>9.6259999999999994</v>
      </c>
      <c r="AW121" s="321">
        <v>0.71779024999999996</v>
      </c>
      <c r="AX121" s="85">
        <f>AW121/AV121</f>
        <v>7.4567863079160607E-2</v>
      </c>
      <c r="AY121" s="322">
        <v>0</v>
      </c>
      <c r="AZ121" s="321">
        <v>0</v>
      </c>
      <c r="BA121" s="321">
        <v>0</v>
      </c>
      <c r="BB121" s="12">
        <v>0</v>
      </c>
      <c r="BC121" s="322">
        <v>0.60979000000000005</v>
      </c>
      <c r="BD121" s="321">
        <v>1.037795</v>
      </c>
      <c r="BE121" s="321">
        <v>1.037795</v>
      </c>
      <c r="BF121" s="95">
        <f>BE121/BD121</f>
        <v>1</v>
      </c>
      <c r="BG121" s="322">
        <v>195.09446</v>
      </c>
      <c r="BH121" s="321">
        <v>192.99446</v>
      </c>
      <c r="BI121" s="321">
        <v>78.287993229999998</v>
      </c>
      <c r="BJ121" s="85">
        <f>BI121/BH121</f>
        <v>0.40564891463723879</v>
      </c>
      <c r="BK121" s="257">
        <v>0</v>
      </c>
      <c r="BL121" s="321">
        <v>0</v>
      </c>
      <c r="BM121" s="321">
        <v>0</v>
      </c>
      <c r="BN121" s="12">
        <v>0</v>
      </c>
      <c r="BO121" s="322">
        <v>106.925</v>
      </c>
      <c r="BP121" s="321">
        <v>155.875</v>
      </c>
      <c r="BQ121" s="321">
        <v>30.235755390000001</v>
      </c>
      <c r="BR121" s="85">
        <f>BQ121/BP121</f>
        <v>0.19397437299117884</v>
      </c>
      <c r="BS121" s="322">
        <v>0</v>
      </c>
      <c r="BT121" s="321">
        <v>0</v>
      </c>
      <c r="BU121" s="321">
        <v>0</v>
      </c>
      <c r="BV121" s="12">
        <v>0</v>
      </c>
      <c r="BW121" s="322">
        <v>0</v>
      </c>
      <c r="BX121" s="321">
        <v>0</v>
      </c>
      <c r="BY121" s="321">
        <v>0</v>
      </c>
      <c r="BZ121" s="12">
        <v>0</v>
      </c>
      <c r="CA121" s="322">
        <v>0</v>
      </c>
      <c r="CB121" s="321">
        <v>0</v>
      </c>
      <c r="CC121" s="321">
        <v>0</v>
      </c>
      <c r="CD121" s="12">
        <v>0</v>
      </c>
      <c r="CE121" s="322">
        <v>60</v>
      </c>
      <c r="CF121" s="321">
        <v>60</v>
      </c>
      <c r="CG121" s="321">
        <v>60</v>
      </c>
      <c r="CH121" s="85">
        <f>CG121/CF121</f>
        <v>1</v>
      </c>
    </row>
    <row r="122" spans="2:86" x14ac:dyDescent="0.25">
      <c r="B122" s="187" t="s">
        <v>63</v>
      </c>
      <c r="C122" s="326">
        <v>1832.862186246</v>
      </c>
      <c r="D122" s="326">
        <v>1721.9825766059998</v>
      </c>
      <c r="E122" s="326">
        <v>1175.588162836</v>
      </c>
      <c r="F122" s="178">
        <f t="shared" si="297"/>
        <v>0.68269457473435391</v>
      </c>
      <c r="G122" s="325">
        <f>SUM(G116:G121)</f>
        <v>33.306048999999994</v>
      </c>
      <c r="H122" s="326">
        <f>SUM(H116:H121)</f>
        <v>33.306048999999994</v>
      </c>
      <c r="I122" s="326">
        <f>SUM(I116:I121)</f>
        <v>34.306048999999994</v>
      </c>
      <c r="J122" s="178">
        <f>I122/H122</f>
        <v>1.0300245760162066</v>
      </c>
      <c r="K122" s="326">
        <f>SUM(K116:K121)</f>
        <v>197.91476468000002</v>
      </c>
      <c r="L122" s="326">
        <f>SUM(L116:L121)</f>
        <v>197.78876468000001</v>
      </c>
      <c r="M122" s="326">
        <f>SUM(M116:M121)</f>
        <v>197.78876468000001</v>
      </c>
      <c r="N122" s="178">
        <f>M122/L122</f>
        <v>1</v>
      </c>
      <c r="O122" s="327">
        <f t="shared" ref="O122:U122" si="298">SUM(O116:O121)</f>
        <v>0.91200000000000003</v>
      </c>
      <c r="P122" s="326">
        <f t="shared" si="298"/>
        <v>0.91200000000000003</v>
      </c>
      <c r="Q122" s="326">
        <f t="shared" si="298"/>
        <v>0.72303671999999997</v>
      </c>
      <c r="R122" s="351">
        <f t="shared" si="298"/>
        <v>0.79280342105263146</v>
      </c>
      <c r="S122" s="327">
        <f t="shared" si="298"/>
        <v>5.0000000000000001E-3</v>
      </c>
      <c r="T122" s="326">
        <f t="shared" si="298"/>
        <v>5.0000000000000001E-3</v>
      </c>
      <c r="U122" s="326">
        <f t="shared" si="298"/>
        <v>0</v>
      </c>
      <c r="V122" s="178">
        <f>U122/T122</f>
        <v>0</v>
      </c>
      <c r="W122" s="325">
        <f>SUM(W116:W121)</f>
        <v>2.14269</v>
      </c>
      <c r="X122" s="326">
        <f>SUM(X116:X121)</f>
        <v>2.3533887</v>
      </c>
      <c r="Y122" s="326">
        <f>SUM(Y116:Y121)</f>
        <v>2.2468707000000001</v>
      </c>
      <c r="Z122" s="178">
        <f>Y122/X122</f>
        <v>0.95473845863201434</v>
      </c>
      <c r="AA122" s="327">
        <f>SUM(AA116:AA121)</f>
        <v>20.929030000000001</v>
      </c>
      <c r="AB122" s="326">
        <f>SUM(AB116:AB121)</f>
        <v>22.097404130000001</v>
      </c>
      <c r="AC122" s="326">
        <f>SUM(AC116:AC121)</f>
        <v>5.6437734399999995</v>
      </c>
      <c r="AD122" s="178">
        <f>AC122/AB122</f>
        <v>0.25540436364368557</v>
      </c>
      <c r="AE122" s="327">
        <f>SUM(AE116:AE121)</f>
        <v>55.647239999999996</v>
      </c>
      <c r="AF122" s="326">
        <f>SUM(AF116:AF121)</f>
        <v>89.131482099999999</v>
      </c>
      <c r="AG122" s="326">
        <f>SUM(AG116:AG121)</f>
        <v>97.263400619999999</v>
      </c>
      <c r="AH122" s="178">
        <f>AG122/AF122</f>
        <v>1.0912350869570024</v>
      </c>
      <c r="AI122" s="325">
        <f>SUM(AI116:AI121)</f>
        <v>462.98725999999999</v>
      </c>
      <c r="AJ122" s="326">
        <f>SUM(AJ116:AJ121)</f>
        <v>208.51287672000001</v>
      </c>
      <c r="AK122" s="326">
        <f>SUM(AK116:AK121)</f>
        <v>121.22618384</v>
      </c>
      <c r="AL122" s="178">
        <f>AK122/AJ122</f>
        <v>0.58138464034903559</v>
      </c>
      <c r="AM122" s="327">
        <f>SUM(AM116:AM121)</f>
        <v>24.688209050000001</v>
      </c>
      <c r="AN122" s="326">
        <f>SUM(AN116:AN121)</f>
        <v>32.369507990000002</v>
      </c>
      <c r="AO122" s="326">
        <f>SUM(AO116:AO121)</f>
        <v>21.023910619999999</v>
      </c>
      <c r="AP122" s="178">
        <f>AO122/AN122</f>
        <v>0.64949737964799992</v>
      </c>
      <c r="AQ122" s="327">
        <f>SUM(AQ116:AQ121)</f>
        <v>604.96238151600005</v>
      </c>
      <c r="AR122" s="326">
        <f>SUM(AR116:AR121)</f>
        <v>613.76032689600004</v>
      </c>
      <c r="AS122" s="326">
        <f>SUM(AS116:AS121)</f>
        <v>458.52447449599998</v>
      </c>
      <c r="AT122" s="178">
        <f>AS122/AR122</f>
        <v>0.74707414996162769</v>
      </c>
      <c r="AU122" s="327">
        <f>SUM(AU116:AU121)</f>
        <v>11.1938</v>
      </c>
      <c r="AV122" s="326">
        <f>SUM(AV116:AV121)</f>
        <v>11.1938</v>
      </c>
      <c r="AW122" s="326">
        <f>SUM(AW116:AW121)</f>
        <v>1.7905760500000001</v>
      </c>
      <c r="AX122" s="178">
        <f>AW122/AV122</f>
        <v>0.15996141167431974</v>
      </c>
      <c r="AY122" s="327">
        <f>SUM(AY116:AY121)</f>
        <v>0</v>
      </c>
      <c r="AZ122" s="326">
        <f>SUM(AZ116:AZ121)</f>
        <v>0</v>
      </c>
      <c r="BA122" s="326">
        <f>SUM(BA116:BA121)</f>
        <v>0</v>
      </c>
      <c r="BB122" s="331">
        <v>0</v>
      </c>
      <c r="BC122" s="327">
        <f>SUM(BC116:BC121)</f>
        <v>1.06979</v>
      </c>
      <c r="BD122" s="326">
        <f>SUM(BD116:BD121)</f>
        <v>1.497795</v>
      </c>
      <c r="BE122" s="326">
        <f>SUM(BE116:BE121)</f>
        <v>1.487795</v>
      </c>
      <c r="BF122" s="180">
        <f>BE122/BD122</f>
        <v>0.99332351890612536</v>
      </c>
      <c r="BG122" s="327">
        <f>SUM(BG116:BG121)</f>
        <v>195.65526</v>
      </c>
      <c r="BH122" s="326">
        <f>SUM(BH116:BH121)</f>
        <v>193.72525999999999</v>
      </c>
      <c r="BI122" s="326">
        <f>SUM(BI116:BI121)</f>
        <v>78.629215379999991</v>
      </c>
      <c r="BJ122" s="178">
        <f>BI122/BH122</f>
        <v>0.40588003536554806</v>
      </c>
      <c r="BK122" s="177">
        <f t="shared" ref="BK122:BQ122" si="299">SUM(BK116:BK121)</f>
        <v>0</v>
      </c>
      <c r="BL122" s="330">
        <f t="shared" si="299"/>
        <v>0</v>
      </c>
      <c r="BM122" s="330">
        <f t="shared" si="299"/>
        <v>0</v>
      </c>
      <c r="BN122" s="330">
        <f t="shared" si="299"/>
        <v>0</v>
      </c>
      <c r="BO122" s="327">
        <f t="shared" si="299"/>
        <v>158.57971000000001</v>
      </c>
      <c r="BP122" s="326">
        <f t="shared" si="299"/>
        <v>252.52970999999999</v>
      </c>
      <c r="BQ122" s="326">
        <f t="shared" si="299"/>
        <v>93.78336419</v>
      </c>
      <c r="BR122" s="178">
        <f>BQ122/BP122</f>
        <v>0.37137556681944472</v>
      </c>
      <c r="BS122" s="327">
        <f>SUM(BS116:BS121)</f>
        <v>0.70799999999999996</v>
      </c>
      <c r="BT122" s="326">
        <f>SUM(BT116:BT121)</f>
        <v>0.70799999999999996</v>
      </c>
      <c r="BU122" s="326">
        <f>SUM(BU116:BU121)</f>
        <v>0.68555042999999993</v>
      </c>
      <c r="BV122" s="178">
        <f>BU122/BT122</f>
        <v>0.96829156779661008</v>
      </c>
      <c r="BW122" s="327">
        <f>SUM(BW116:BW121)</f>
        <v>2</v>
      </c>
      <c r="BX122" s="326">
        <f>SUM(BX116:BX121)</f>
        <v>1.9302093899999999</v>
      </c>
      <c r="BY122" s="326">
        <f>SUM(BY116:BY121)</f>
        <v>0.46519767000000001</v>
      </c>
      <c r="BZ122" s="178">
        <f>BY122/BX122</f>
        <v>0.24100891458205995</v>
      </c>
      <c r="CA122" s="327">
        <f>SUM(CA116:CA121)</f>
        <v>0.16100200000000001</v>
      </c>
      <c r="CB122" s="326">
        <f>SUM(CB116:CB121)</f>
        <v>0.16100200000000001</v>
      </c>
      <c r="CC122" s="326">
        <f>SUM(CC116:CC121)</f>
        <v>0</v>
      </c>
      <c r="CD122" s="178">
        <f>CC122/CB122</f>
        <v>0</v>
      </c>
      <c r="CE122" s="327">
        <f>SUM(CE116:CE121)</f>
        <v>60</v>
      </c>
      <c r="CF122" s="326">
        <f>SUM(CF116:CF121)</f>
        <v>60</v>
      </c>
      <c r="CG122" s="326">
        <f>SUM(CG116:CG121)</f>
        <v>60</v>
      </c>
      <c r="CH122" s="178">
        <f>CG122/CF122</f>
        <v>1</v>
      </c>
    </row>
    <row r="123" spans="2:86" x14ac:dyDescent="0.25">
      <c r="B123" s="8" t="s">
        <v>64</v>
      </c>
      <c r="C123" s="321">
        <v>67.5</v>
      </c>
      <c r="D123" s="321">
        <v>67.5</v>
      </c>
      <c r="E123" s="321">
        <v>40.492000000000004</v>
      </c>
      <c r="F123" s="85">
        <f t="shared" si="297"/>
        <v>0.59988148148148157</v>
      </c>
      <c r="G123" s="322">
        <v>0</v>
      </c>
      <c r="H123" s="321">
        <v>0</v>
      </c>
      <c r="I123" s="321">
        <v>0</v>
      </c>
      <c r="J123" s="12">
        <v>0</v>
      </c>
      <c r="K123" s="322">
        <v>0</v>
      </c>
      <c r="L123" s="321">
        <v>0</v>
      </c>
      <c r="M123" s="321">
        <v>0</v>
      </c>
      <c r="N123" s="12">
        <v>0</v>
      </c>
      <c r="O123" s="322">
        <v>0</v>
      </c>
      <c r="P123" s="321">
        <v>0</v>
      </c>
      <c r="Q123" s="321">
        <v>0</v>
      </c>
      <c r="R123" s="12">
        <v>0</v>
      </c>
      <c r="S123" s="322">
        <v>0</v>
      </c>
      <c r="T123" s="321">
        <v>0</v>
      </c>
      <c r="U123" s="321">
        <v>0</v>
      </c>
      <c r="V123" s="12">
        <v>0</v>
      </c>
      <c r="W123" s="257">
        <v>0</v>
      </c>
      <c r="X123" s="321">
        <v>0</v>
      </c>
      <c r="Y123" s="321">
        <v>0</v>
      </c>
      <c r="Z123" s="12">
        <v>0</v>
      </c>
      <c r="AA123" s="322">
        <v>0</v>
      </c>
      <c r="AB123" s="321">
        <v>0</v>
      </c>
      <c r="AC123" s="321">
        <v>0</v>
      </c>
      <c r="AD123" s="12">
        <v>0</v>
      </c>
      <c r="AE123" s="322">
        <v>0</v>
      </c>
      <c r="AF123" s="321">
        <v>0</v>
      </c>
      <c r="AG123" s="321">
        <v>0</v>
      </c>
      <c r="AH123" s="12">
        <v>0</v>
      </c>
      <c r="AI123" s="257">
        <v>20.5</v>
      </c>
      <c r="AJ123" s="321">
        <v>20.5</v>
      </c>
      <c r="AK123" s="321">
        <v>20.492000000000001</v>
      </c>
      <c r="AL123" s="85">
        <f>AK123/AJ123</f>
        <v>0.99960975609756098</v>
      </c>
      <c r="AM123" s="322">
        <v>25</v>
      </c>
      <c r="AN123" s="321">
        <v>25</v>
      </c>
      <c r="AO123" s="321">
        <v>20</v>
      </c>
      <c r="AP123" s="85">
        <f>AO123/AN123</f>
        <v>0.8</v>
      </c>
      <c r="AQ123" s="322">
        <v>22</v>
      </c>
      <c r="AR123" s="321">
        <v>22</v>
      </c>
      <c r="AS123" s="321">
        <v>0</v>
      </c>
      <c r="AT123" s="85">
        <v>0.99991293906652223</v>
      </c>
      <c r="AU123" s="322">
        <v>0</v>
      </c>
      <c r="AV123" s="321">
        <v>0</v>
      </c>
      <c r="AW123" s="321">
        <v>0</v>
      </c>
      <c r="AX123" s="12">
        <v>0</v>
      </c>
      <c r="AY123" s="322">
        <v>0</v>
      </c>
      <c r="AZ123" s="321">
        <v>0</v>
      </c>
      <c r="BA123" s="321">
        <v>0</v>
      </c>
      <c r="BB123" s="12">
        <v>0</v>
      </c>
      <c r="BC123" s="322">
        <v>0</v>
      </c>
      <c r="BD123" s="321">
        <v>0</v>
      </c>
      <c r="BE123" s="321">
        <v>0</v>
      </c>
      <c r="BF123" s="6">
        <v>0</v>
      </c>
      <c r="BG123" s="322">
        <v>0</v>
      </c>
      <c r="BH123" s="321">
        <v>0</v>
      </c>
      <c r="BI123" s="321">
        <v>0</v>
      </c>
      <c r="BJ123" s="12">
        <v>0</v>
      </c>
      <c r="BK123" s="257">
        <v>0</v>
      </c>
      <c r="BL123" s="321">
        <v>0</v>
      </c>
      <c r="BM123" s="321">
        <v>0</v>
      </c>
      <c r="BN123" s="12">
        <v>0</v>
      </c>
      <c r="BO123" s="322">
        <v>0</v>
      </c>
      <c r="BP123" s="321">
        <v>0</v>
      </c>
      <c r="BQ123" s="321">
        <v>0</v>
      </c>
      <c r="BR123" s="12">
        <v>0</v>
      </c>
      <c r="BS123" s="322">
        <v>0</v>
      </c>
      <c r="BT123" s="321">
        <v>0</v>
      </c>
      <c r="BU123" s="321">
        <v>0</v>
      </c>
      <c r="BV123" s="12">
        <v>0</v>
      </c>
      <c r="BW123" s="322">
        <v>0</v>
      </c>
      <c r="BX123" s="321">
        <v>0</v>
      </c>
      <c r="BY123" s="321">
        <v>0</v>
      </c>
      <c r="BZ123" s="12">
        <v>0</v>
      </c>
      <c r="CA123" s="322">
        <v>0</v>
      </c>
      <c r="CB123" s="321">
        <v>0</v>
      </c>
      <c r="CC123" s="321">
        <v>0</v>
      </c>
      <c r="CD123" s="12">
        <v>0</v>
      </c>
      <c r="CE123" s="322">
        <v>0</v>
      </c>
      <c r="CF123" s="321">
        <v>0</v>
      </c>
      <c r="CG123" s="321">
        <v>0</v>
      </c>
      <c r="CH123" s="12">
        <v>0</v>
      </c>
    </row>
    <row r="124" spans="2:86" x14ac:dyDescent="0.25">
      <c r="B124" s="8" t="s">
        <v>65</v>
      </c>
      <c r="C124" s="321">
        <v>0</v>
      </c>
      <c r="D124" s="321">
        <v>0</v>
      </c>
      <c r="E124" s="321">
        <v>0</v>
      </c>
      <c r="F124" s="12">
        <v>0</v>
      </c>
      <c r="G124" s="322">
        <v>0</v>
      </c>
      <c r="H124" s="321">
        <v>0</v>
      </c>
      <c r="I124" s="321">
        <v>0</v>
      </c>
      <c r="J124" s="12">
        <v>0</v>
      </c>
      <c r="K124" s="322">
        <v>0</v>
      </c>
      <c r="L124" s="321">
        <v>0</v>
      </c>
      <c r="M124" s="321">
        <v>0</v>
      </c>
      <c r="N124" s="12">
        <v>0</v>
      </c>
      <c r="O124" s="322">
        <v>0</v>
      </c>
      <c r="P124" s="321">
        <v>0</v>
      </c>
      <c r="Q124" s="321">
        <v>0</v>
      </c>
      <c r="R124" s="12">
        <v>0</v>
      </c>
      <c r="S124" s="322">
        <v>0</v>
      </c>
      <c r="T124" s="321">
        <v>0</v>
      </c>
      <c r="U124" s="321">
        <v>0</v>
      </c>
      <c r="V124" s="12">
        <v>0</v>
      </c>
      <c r="W124" s="257">
        <v>0</v>
      </c>
      <c r="X124" s="321">
        <v>0</v>
      </c>
      <c r="Y124" s="321">
        <v>0</v>
      </c>
      <c r="Z124" s="12">
        <v>0</v>
      </c>
      <c r="AA124" s="322">
        <v>0</v>
      </c>
      <c r="AB124" s="321">
        <v>0</v>
      </c>
      <c r="AC124" s="321">
        <v>0</v>
      </c>
      <c r="AD124" s="12">
        <v>0</v>
      </c>
      <c r="AE124" s="322">
        <v>0</v>
      </c>
      <c r="AF124" s="321">
        <v>0</v>
      </c>
      <c r="AG124" s="321">
        <v>0</v>
      </c>
      <c r="AH124" s="12">
        <v>0</v>
      </c>
      <c r="AI124" s="257">
        <v>0</v>
      </c>
      <c r="AJ124" s="321">
        <v>0</v>
      </c>
      <c r="AK124" s="321">
        <v>0</v>
      </c>
      <c r="AL124" s="12">
        <v>0</v>
      </c>
      <c r="AM124" s="322">
        <v>0</v>
      </c>
      <c r="AN124" s="321">
        <v>0</v>
      </c>
      <c r="AO124" s="321">
        <v>0</v>
      </c>
      <c r="AP124" s="12">
        <v>0</v>
      </c>
      <c r="AQ124" s="322">
        <v>0</v>
      </c>
      <c r="AR124" s="321">
        <v>0</v>
      </c>
      <c r="AS124" s="321">
        <v>0</v>
      </c>
      <c r="AT124" s="12">
        <v>0</v>
      </c>
      <c r="AU124" s="322">
        <v>0</v>
      </c>
      <c r="AV124" s="321">
        <v>0</v>
      </c>
      <c r="AW124" s="321">
        <v>0</v>
      </c>
      <c r="AX124" s="12">
        <v>0</v>
      </c>
      <c r="AY124" s="322">
        <v>0</v>
      </c>
      <c r="AZ124" s="321">
        <v>0</v>
      </c>
      <c r="BA124" s="321">
        <v>0</v>
      </c>
      <c r="BB124" s="12">
        <v>0</v>
      </c>
      <c r="BC124" s="322">
        <v>0</v>
      </c>
      <c r="BD124" s="321">
        <v>0</v>
      </c>
      <c r="BE124" s="321">
        <v>0</v>
      </c>
      <c r="BF124" s="6">
        <v>0</v>
      </c>
      <c r="BG124" s="322">
        <v>0</v>
      </c>
      <c r="BH124" s="321">
        <v>0</v>
      </c>
      <c r="BI124" s="321">
        <v>0</v>
      </c>
      <c r="BJ124" s="12">
        <v>0</v>
      </c>
      <c r="BK124" s="257">
        <v>0</v>
      </c>
      <c r="BL124" s="321">
        <v>0</v>
      </c>
      <c r="BM124" s="321">
        <v>0</v>
      </c>
      <c r="BN124" s="12">
        <v>0</v>
      </c>
      <c r="BO124" s="322">
        <v>0</v>
      </c>
      <c r="BP124" s="321">
        <v>0</v>
      </c>
      <c r="BQ124" s="321">
        <v>0</v>
      </c>
      <c r="BR124" s="12">
        <v>0</v>
      </c>
      <c r="BS124" s="322">
        <v>0</v>
      </c>
      <c r="BT124" s="321">
        <v>0</v>
      </c>
      <c r="BU124" s="321">
        <v>0</v>
      </c>
      <c r="BV124" s="12">
        <v>0</v>
      </c>
      <c r="BW124" s="322">
        <v>0</v>
      </c>
      <c r="BX124" s="321">
        <v>0</v>
      </c>
      <c r="BY124" s="321">
        <v>0</v>
      </c>
      <c r="BZ124" s="12">
        <v>0</v>
      </c>
      <c r="CA124" s="322">
        <v>0</v>
      </c>
      <c r="CB124" s="321">
        <v>0</v>
      </c>
      <c r="CC124" s="321">
        <v>0</v>
      </c>
      <c r="CD124" s="12">
        <v>0</v>
      </c>
      <c r="CE124" s="322">
        <v>0</v>
      </c>
      <c r="CF124" s="321">
        <v>0</v>
      </c>
      <c r="CG124" s="321">
        <v>0</v>
      </c>
      <c r="CH124" s="12">
        <v>0</v>
      </c>
    </row>
    <row r="125" spans="2:86" x14ac:dyDescent="0.25">
      <c r="B125" s="187" t="s">
        <v>66</v>
      </c>
      <c r="C125" s="332">
        <v>67.5</v>
      </c>
      <c r="D125" s="330">
        <v>67.5</v>
      </c>
      <c r="E125" s="330">
        <v>40.492000000000004</v>
      </c>
      <c r="F125" s="349">
        <f t="shared" ref="F125:F127" si="300">E125/D125</f>
        <v>0.59988148148148157</v>
      </c>
      <c r="G125" s="329">
        <v>0</v>
      </c>
      <c r="H125" s="330">
        <v>0</v>
      </c>
      <c r="I125" s="330">
        <v>0</v>
      </c>
      <c r="J125" s="331">
        <v>0</v>
      </c>
      <c r="K125" s="330">
        <v>0</v>
      </c>
      <c r="L125" s="330">
        <v>0</v>
      </c>
      <c r="M125" s="330">
        <v>0</v>
      </c>
      <c r="N125" s="331">
        <v>0</v>
      </c>
      <c r="O125" s="332">
        <v>0</v>
      </c>
      <c r="P125" s="330">
        <v>0</v>
      </c>
      <c r="Q125" s="330">
        <v>0</v>
      </c>
      <c r="R125" s="331">
        <v>0</v>
      </c>
      <c r="S125" s="332">
        <v>0</v>
      </c>
      <c r="T125" s="330">
        <v>0</v>
      </c>
      <c r="U125" s="330">
        <v>0</v>
      </c>
      <c r="V125" s="331">
        <v>0</v>
      </c>
      <c r="W125" s="329">
        <v>0</v>
      </c>
      <c r="X125" s="330">
        <v>0</v>
      </c>
      <c r="Y125" s="330">
        <v>0</v>
      </c>
      <c r="Z125" s="331">
        <v>0</v>
      </c>
      <c r="AA125" s="332">
        <v>0</v>
      </c>
      <c r="AB125" s="330">
        <v>0</v>
      </c>
      <c r="AC125" s="330">
        <v>0</v>
      </c>
      <c r="AD125" s="331">
        <v>0</v>
      </c>
      <c r="AE125" s="332">
        <v>0</v>
      </c>
      <c r="AF125" s="330">
        <v>0</v>
      </c>
      <c r="AG125" s="330">
        <v>0</v>
      </c>
      <c r="AH125" s="331">
        <v>0</v>
      </c>
      <c r="AI125" s="177">
        <f>SUM(AI123:AI124)</f>
        <v>20.5</v>
      </c>
      <c r="AJ125" s="330">
        <f>SUM(AJ123:AJ124)</f>
        <v>20.5</v>
      </c>
      <c r="AK125" s="330">
        <f>SUM(AK123:AK124)</f>
        <v>20.492000000000001</v>
      </c>
      <c r="AL125" s="178">
        <f>AK125/AJ125</f>
        <v>0.99960975609756098</v>
      </c>
      <c r="AM125" s="176">
        <f>SUM(AM123:AM124)</f>
        <v>25</v>
      </c>
      <c r="AN125" s="330">
        <f>SUM(AN123:AN124)</f>
        <v>25</v>
      </c>
      <c r="AO125" s="330">
        <f>SUM(AO123:AO124)</f>
        <v>20</v>
      </c>
      <c r="AP125" s="178">
        <f>AO125/AN125</f>
        <v>0.8</v>
      </c>
      <c r="AQ125" s="176">
        <f>SUM(AQ123:AQ124)</f>
        <v>22</v>
      </c>
      <c r="AR125" s="330">
        <f>SUM(AR123:AR124)</f>
        <v>22</v>
      </c>
      <c r="AS125" s="330">
        <f>SUM(AS123:AS124)</f>
        <v>0</v>
      </c>
      <c r="AT125" s="178">
        <f>AS125/AR125</f>
        <v>0</v>
      </c>
      <c r="AU125" s="176">
        <f>SUM(AU123:AU124)</f>
        <v>0</v>
      </c>
      <c r="AV125" s="330">
        <f>SUM(AV123:AV124)</f>
        <v>0</v>
      </c>
      <c r="AW125" s="330">
        <f>SUM(AW123:AW124)</f>
        <v>0</v>
      </c>
      <c r="AX125" s="331">
        <v>0</v>
      </c>
      <c r="AY125" s="176">
        <f>SUM(AY123:AY124)</f>
        <v>0</v>
      </c>
      <c r="AZ125" s="330">
        <f>SUM(AZ123:AZ124)</f>
        <v>0</v>
      </c>
      <c r="BA125" s="330">
        <f>SUM(BA123:BA124)</f>
        <v>0</v>
      </c>
      <c r="BB125" s="331">
        <v>0</v>
      </c>
      <c r="BC125" s="176">
        <f>SUM(BC123:BC124)</f>
        <v>0</v>
      </c>
      <c r="BD125" s="330">
        <f>SUM(BD123:BD124)</f>
        <v>0</v>
      </c>
      <c r="BE125" s="330">
        <f>SUM(BE123:BE124)</f>
        <v>0</v>
      </c>
      <c r="BF125" s="177">
        <v>0</v>
      </c>
      <c r="BG125" s="176">
        <f>SUM(BG123:BG124)</f>
        <v>0</v>
      </c>
      <c r="BH125" s="189">
        <f>SUM(BH123:BH124)</f>
        <v>0</v>
      </c>
      <c r="BI125" s="330">
        <f>SUM(BI123:BI124)</f>
        <v>0</v>
      </c>
      <c r="BJ125" s="348">
        <v>0</v>
      </c>
      <c r="BK125" s="177">
        <f>SUM(BK123:BK124)</f>
        <v>0</v>
      </c>
      <c r="BL125" s="189">
        <f>SUM(BL123:BL124)</f>
        <v>0</v>
      </c>
      <c r="BM125" s="330">
        <f>SUM(BM123:BM124)</f>
        <v>0</v>
      </c>
      <c r="BN125" s="348">
        <v>0</v>
      </c>
      <c r="BO125" s="176">
        <f>SUM(BO123:BO124)</f>
        <v>0</v>
      </c>
      <c r="BP125" s="330">
        <f>SUM(BP123:BP124)</f>
        <v>0</v>
      </c>
      <c r="BQ125" s="330">
        <f>SUM(BQ123:BQ124)</f>
        <v>0</v>
      </c>
      <c r="BR125" s="331">
        <v>0</v>
      </c>
      <c r="BS125" s="176">
        <f>SUM(BS123:BS124)</f>
        <v>0</v>
      </c>
      <c r="BT125" s="330">
        <f>SUM(BT123:BT124)</f>
        <v>0</v>
      </c>
      <c r="BU125" s="330">
        <f>SUM(BU123:BU124)</f>
        <v>0</v>
      </c>
      <c r="BV125" s="331">
        <v>0</v>
      </c>
      <c r="BW125" s="176">
        <f>SUM(BW123:BW124)</f>
        <v>0</v>
      </c>
      <c r="BX125" s="330">
        <f>SUM(BX123:BX124)</f>
        <v>0</v>
      </c>
      <c r="BY125" s="330">
        <f>SUM(BY123:BY124)</f>
        <v>0</v>
      </c>
      <c r="BZ125" s="331">
        <v>0</v>
      </c>
      <c r="CA125" s="176">
        <f>SUM(CA123:CA124)</f>
        <v>0</v>
      </c>
      <c r="CB125" s="330">
        <f>SUM(CB123:CB124)</f>
        <v>0</v>
      </c>
      <c r="CC125" s="330">
        <f>SUM(CC123:CC124)</f>
        <v>0</v>
      </c>
      <c r="CD125" s="331">
        <v>0</v>
      </c>
      <c r="CE125" s="176">
        <f>SUM(CE123:CE124)</f>
        <v>0</v>
      </c>
      <c r="CF125" s="330">
        <f>SUM(CF123:CF124)</f>
        <v>0</v>
      </c>
      <c r="CG125" s="330">
        <f>SUM(CG123:CG124)</f>
        <v>0</v>
      </c>
      <c r="CH125" s="331">
        <v>0</v>
      </c>
    </row>
    <row r="126" spans="2:86" x14ac:dyDescent="0.25">
      <c r="B126" s="858" t="s">
        <v>226</v>
      </c>
      <c r="C126" s="862">
        <v>12.128192755886756</v>
      </c>
      <c r="D126" s="863">
        <v>12.385227277592563</v>
      </c>
      <c r="E126" s="863">
        <v>12.128192755886756</v>
      </c>
      <c r="F126" s="855">
        <f t="shared" si="300"/>
        <v>0.97924668510760116</v>
      </c>
      <c r="G126" s="853">
        <f>G129</f>
        <v>0</v>
      </c>
      <c r="H126" s="859">
        <f>H129</f>
        <v>0</v>
      </c>
      <c r="I126" s="859">
        <f>I129</f>
        <v>0</v>
      </c>
      <c r="J126" s="861">
        <v>0</v>
      </c>
      <c r="K126" s="853">
        <f>K129</f>
        <v>0</v>
      </c>
      <c r="L126" s="859">
        <f>L129</f>
        <v>0</v>
      </c>
      <c r="M126" s="859">
        <f>M129</f>
        <v>0</v>
      </c>
      <c r="N126" s="861">
        <v>0</v>
      </c>
      <c r="O126" s="853">
        <f>O129</f>
        <v>0</v>
      </c>
      <c r="P126" s="859">
        <f>P129</f>
        <v>0</v>
      </c>
      <c r="Q126" s="859">
        <f>Q129</f>
        <v>0</v>
      </c>
      <c r="R126" s="861">
        <v>0</v>
      </c>
      <c r="S126" s="853">
        <f>S129</f>
        <v>0</v>
      </c>
      <c r="T126" s="859">
        <f>T129</f>
        <v>0</v>
      </c>
      <c r="U126" s="859">
        <f>U129</f>
        <v>0</v>
      </c>
      <c r="V126" s="861">
        <v>0</v>
      </c>
      <c r="W126" s="854">
        <f>W129</f>
        <v>0</v>
      </c>
      <c r="X126" s="859">
        <f>X129</f>
        <v>0</v>
      </c>
      <c r="Y126" s="859">
        <f>Y129</f>
        <v>0</v>
      </c>
      <c r="Z126" s="861">
        <v>0</v>
      </c>
      <c r="AA126" s="853">
        <f>AA129</f>
        <v>0</v>
      </c>
      <c r="AB126" s="859">
        <f>AB129</f>
        <v>0</v>
      </c>
      <c r="AC126" s="859">
        <f>AC129</f>
        <v>0</v>
      </c>
      <c r="AD126" s="861">
        <v>0</v>
      </c>
      <c r="AE126" s="853">
        <f>AE129</f>
        <v>0</v>
      </c>
      <c r="AF126" s="859">
        <f>AF129</f>
        <v>0</v>
      </c>
      <c r="AG126" s="859">
        <f>AG129</f>
        <v>0</v>
      </c>
      <c r="AH126" s="861">
        <v>0</v>
      </c>
      <c r="AI126" s="853">
        <f>AI129</f>
        <v>0</v>
      </c>
      <c r="AJ126" s="859">
        <f>AJ129</f>
        <v>0</v>
      </c>
      <c r="AK126" s="859">
        <f>AK129</f>
        <v>0</v>
      </c>
      <c r="AL126" s="861">
        <v>0</v>
      </c>
      <c r="AM126" s="853">
        <f>AM129</f>
        <v>0</v>
      </c>
      <c r="AN126" s="859">
        <f>AN129</f>
        <v>0</v>
      </c>
      <c r="AO126" s="859">
        <f>AO129</f>
        <v>0</v>
      </c>
      <c r="AP126" s="861">
        <v>0</v>
      </c>
      <c r="AQ126" s="853">
        <f>AQ129</f>
        <v>0</v>
      </c>
      <c r="AR126" s="859">
        <f>AR129</f>
        <v>0</v>
      </c>
      <c r="AS126" s="859">
        <f>AS129</f>
        <v>0</v>
      </c>
      <c r="AT126" s="861">
        <v>0</v>
      </c>
      <c r="AU126" s="853">
        <f>AU129</f>
        <v>0</v>
      </c>
      <c r="AV126" s="859">
        <f>AV129</f>
        <v>0</v>
      </c>
      <c r="AW126" s="859">
        <f>AW129</f>
        <v>0</v>
      </c>
      <c r="AX126" s="861">
        <v>0</v>
      </c>
      <c r="AY126" s="853">
        <f>AY129</f>
        <v>0</v>
      </c>
      <c r="AZ126" s="859">
        <f>AZ129</f>
        <v>0</v>
      </c>
      <c r="BA126" s="859">
        <f>BA129</f>
        <v>0</v>
      </c>
      <c r="BB126" s="861">
        <v>0</v>
      </c>
      <c r="BC126" s="853">
        <f>BC129</f>
        <v>0</v>
      </c>
      <c r="BD126" s="859">
        <f>BD129</f>
        <v>0</v>
      </c>
      <c r="BE126" s="859">
        <f>BE129</f>
        <v>0</v>
      </c>
      <c r="BF126" s="861">
        <v>0</v>
      </c>
      <c r="BG126" s="853">
        <f>BG129</f>
        <v>0</v>
      </c>
      <c r="BH126" s="859">
        <f>BH129</f>
        <v>0</v>
      </c>
      <c r="BI126" s="859">
        <f>BI129</f>
        <v>0</v>
      </c>
      <c r="BJ126" s="861">
        <v>0</v>
      </c>
      <c r="BK126" s="854">
        <f>BK129</f>
        <v>0</v>
      </c>
      <c r="BL126" s="859">
        <f>BL129</f>
        <v>0</v>
      </c>
      <c r="BM126" s="859">
        <f>BM129</f>
        <v>0</v>
      </c>
      <c r="BN126" s="861">
        <v>0</v>
      </c>
      <c r="BO126" s="853">
        <f>BO129</f>
        <v>0</v>
      </c>
      <c r="BP126" s="859">
        <f>BP129</f>
        <v>0</v>
      </c>
      <c r="BQ126" s="859">
        <f>BQ129</f>
        <v>0</v>
      </c>
      <c r="BR126" s="861">
        <v>0</v>
      </c>
      <c r="BS126" s="853">
        <f>BS129</f>
        <v>0</v>
      </c>
      <c r="BT126" s="859">
        <f>BT129</f>
        <v>0</v>
      </c>
      <c r="BU126" s="859">
        <f>BU129</f>
        <v>0</v>
      </c>
      <c r="BV126" s="861">
        <v>0</v>
      </c>
      <c r="BW126" s="853">
        <f>BW129</f>
        <v>0</v>
      </c>
      <c r="BX126" s="859">
        <f>BX129</f>
        <v>0</v>
      </c>
      <c r="BY126" s="859">
        <f>BY129</f>
        <v>0</v>
      </c>
      <c r="BZ126" s="861">
        <v>0</v>
      </c>
      <c r="CA126" s="862">
        <f>CA129</f>
        <v>12.128192755886756</v>
      </c>
      <c r="CB126" s="863">
        <f>CB129</f>
        <v>12.385227277592563</v>
      </c>
      <c r="CC126" s="863">
        <f>CC129</f>
        <v>12.128192755886756</v>
      </c>
      <c r="CD126" s="855">
        <f t="shared" ref="CD126:CD127" si="301">CC126/CB126</f>
        <v>0.97924668510760116</v>
      </c>
      <c r="CE126" s="853">
        <f>CE129</f>
        <v>0</v>
      </c>
      <c r="CF126" s="863">
        <f>CF129</f>
        <v>0</v>
      </c>
      <c r="CG126" s="859">
        <f>CG129</f>
        <v>0</v>
      </c>
      <c r="CH126" s="861">
        <v>0</v>
      </c>
    </row>
    <row r="127" spans="2:86" x14ac:dyDescent="0.25">
      <c r="B127" s="8" t="s">
        <v>60</v>
      </c>
      <c r="C127" s="322">
        <v>12.128192755886756</v>
      </c>
      <c r="D127" s="321">
        <v>12.385227277592563</v>
      </c>
      <c r="E127" s="321">
        <v>12.128192755886756</v>
      </c>
      <c r="F127" s="85">
        <f t="shared" si="300"/>
        <v>0.97924668510760116</v>
      </c>
      <c r="G127" s="9">
        <v>0</v>
      </c>
      <c r="H127" s="7">
        <v>0</v>
      </c>
      <c r="I127" s="7">
        <v>0</v>
      </c>
      <c r="J127" s="499">
        <v>0</v>
      </c>
      <c r="K127" s="9">
        <v>0</v>
      </c>
      <c r="L127" s="7">
        <v>0</v>
      </c>
      <c r="M127" s="7">
        <v>0</v>
      </c>
      <c r="N127" s="499">
        <v>0</v>
      </c>
      <c r="O127" s="9">
        <v>0</v>
      </c>
      <c r="P127" s="7">
        <v>0</v>
      </c>
      <c r="Q127" s="7">
        <v>0</v>
      </c>
      <c r="R127" s="499">
        <v>0</v>
      </c>
      <c r="S127" s="9">
        <v>0</v>
      </c>
      <c r="T127" s="7">
        <v>0</v>
      </c>
      <c r="U127" s="7">
        <v>0</v>
      </c>
      <c r="V127" s="499">
        <v>0</v>
      </c>
      <c r="W127" s="6">
        <v>0</v>
      </c>
      <c r="X127" s="7">
        <v>0</v>
      </c>
      <c r="Y127" s="7">
        <v>0</v>
      </c>
      <c r="Z127" s="499">
        <v>0</v>
      </c>
      <c r="AA127" s="9">
        <v>0</v>
      </c>
      <c r="AB127" s="7">
        <v>0</v>
      </c>
      <c r="AC127" s="7">
        <v>0</v>
      </c>
      <c r="AD127" s="499">
        <v>0</v>
      </c>
      <c r="AE127" s="9">
        <v>0</v>
      </c>
      <c r="AF127" s="7">
        <v>0</v>
      </c>
      <c r="AG127" s="7">
        <v>0</v>
      </c>
      <c r="AH127" s="499">
        <v>0</v>
      </c>
      <c r="AI127" s="9">
        <v>0</v>
      </c>
      <c r="AJ127" s="7">
        <v>0</v>
      </c>
      <c r="AK127" s="7">
        <v>0</v>
      </c>
      <c r="AL127" s="499">
        <v>0</v>
      </c>
      <c r="AM127" s="9">
        <v>0</v>
      </c>
      <c r="AN127" s="7">
        <v>0</v>
      </c>
      <c r="AO127" s="7">
        <v>0</v>
      </c>
      <c r="AP127" s="499">
        <v>0</v>
      </c>
      <c r="AQ127" s="9">
        <v>0</v>
      </c>
      <c r="AR127" s="7">
        <v>0</v>
      </c>
      <c r="AS127" s="7">
        <v>0</v>
      </c>
      <c r="AT127" s="499">
        <v>0</v>
      </c>
      <c r="AU127" s="9">
        <v>0</v>
      </c>
      <c r="AV127" s="7">
        <v>0</v>
      </c>
      <c r="AW127" s="7">
        <v>0</v>
      </c>
      <c r="AX127" s="499">
        <v>0</v>
      </c>
      <c r="AY127" s="9">
        <v>0</v>
      </c>
      <c r="AZ127" s="7">
        <v>0</v>
      </c>
      <c r="BA127" s="7">
        <v>0</v>
      </c>
      <c r="BB127" s="499">
        <v>0</v>
      </c>
      <c r="BC127" s="9">
        <v>0</v>
      </c>
      <c r="BD127" s="7">
        <v>0</v>
      </c>
      <c r="BE127" s="7">
        <v>0</v>
      </c>
      <c r="BF127" s="499">
        <v>0</v>
      </c>
      <c r="BG127" s="9">
        <v>0</v>
      </c>
      <c r="BH127" s="7">
        <v>0</v>
      </c>
      <c r="BI127" s="7">
        <v>0</v>
      </c>
      <c r="BJ127" s="499">
        <v>0</v>
      </c>
      <c r="BK127" s="6">
        <v>0</v>
      </c>
      <c r="BL127" s="7">
        <v>0</v>
      </c>
      <c r="BM127" s="7">
        <v>0</v>
      </c>
      <c r="BN127" s="499">
        <v>0</v>
      </c>
      <c r="BO127" s="9">
        <v>0</v>
      </c>
      <c r="BP127" s="7">
        <v>0</v>
      </c>
      <c r="BQ127" s="7">
        <v>0</v>
      </c>
      <c r="BR127" s="499">
        <v>0</v>
      </c>
      <c r="BS127" s="9">
        <v>0</v>
      </c>
      <c r="BT127" s="7">
        <v>0</v>
      </c>
      <c r="BU127" s="7">
        <v>0</v>
      </c>
      <c r="BV127" s="499">
        <v>0</v>
      </c>
      <c r="BW127" s="9">
        <v>0</v>
      </c>
      <c r="BX127" s="7">
        <v>0</v>
      </c>
      <c r="BY127" s="7">
        <v>0</v>
      </c>
      <c r="BZ127" s="499">
        <v>0</v>
      </c>
      <c r="CA127" s="322">
        <v>12.128192755886756</v>
      </c>
      <c r="CB127" s="321">
        <v>12.385227277592563</v>
      </c>
      <c r="CC127" s="321">
        <v>12.128192755886756</v>
      </c>
      <c r="CD127" s="85">
        <f t="shared" si="301"/>
        <v>0.97924668510760116</v>
      </c>
      <c r="CE127" s="9">
        <v>0</v>
      </c>
      <c r="CF127" s="321">
        <v>0</v>
      </c>
      <c r="CG127" s="7">
        <v>0</v>
      </c>
      <c r="CH127" s="499">
        <v>0</v>
      </c>
    </row>
    <row r="128" spans="2:86" x14ac:dyDescent="0.25">
      <c r="B128" s="8" t="s">
        <v>62</v>
      </c>
      <c r="C128" s="322">
        <v>0</v>
      </c>
      <c r="D128" s="321">
        <v>0</v>
      </c>
      <c r="E128" s="321">
        <v>0</v>
      </c>
      <c r="F128" s="12">
        <v>0</v>
      </c>
      <c r="G128" s="9">
        <v>0</v>
      </c>
      <c r="H128" s="7">
        <v>0</v>
      </c>
      <c r="I128" s="7">
        <v>0</v>
      </c>
      <c r="J128" s="499">
        <v>0</v>
      </c>
      <c r="K128" s="9">
        <v>0</v>
      </c>
      <c r="L128" s="7">
        <v>0</v>
      </c>
      <c r="M128" s="7">
        <v>0</v>
      </c>
      <c r="N128" s="499">
        <v>0</v>
      </c>
      <c r="O128" s="9">
        <v>0</v>
      </c>
      <c r="P128" s="7">
        <v>0</v>
      </c>
      <c r="Q128" s="7">
        <v>0</v>
      </c>
      <c r="R128" s="499">
        <v>0</v>
      </c>
      <c r="S128" s="9">
        <v>0</v>
      </c>
      <c r="T128" s="7">
        <v>0</v>
      </c>
      <c r="U128" s="7">
        <v>0</v>
      </c>
      <c r="V128" s="499">
        <v>0</v>
      </c>
      <c r="W128" s="6">
        <v>0</v>
      </c>
      <c r="X128" s="7">
        <v>0</v>
      </c>
      <c r="Y128" s="7">
        <v>0</v>
      </c>
      <c r="Z128" s="499">
        <v>0</v>
      </c>
      <c r="AA128" s="9">
        <v>0</v>
      </c>
      <c r="AB128" s="7">
        <v>0</v>
      </c>
      <c r="AC128" s="7">
        <v>0</v>
      </c>
      <c r="AD128" s="499">
        <v>0</v>
      </c>
      <c r="AE128" s="9">
        <v>0</v>
      </c>
      <c r="AF128" s="7">
        <v>0</v>
      </c>
      <c r="AG128" s="7">
        <v>0</v>
      </c>
      <c r="AH128" s="499">
        <v>0</v>
      </c>
      <c r="AI128" s="9">
        <v>0</v>
      </c>
      <c r="AJ128" s="7">
        <v>0</v>
      </c>
      <c r="AK128" s="7">
        <v>0</v>
      </c>
      <c r="AL128" s="499">
        <v>0</v>
      </c>
      <c r="AM128" s="9">
        <v>0</v>
      </c>
      <c r="AN128" s="7">
        <v>0</v>
      </c>
      <c r="AO128" s="7">
        <v>0</v>
      </c>
      <c r="AP128" s="499">
        <v>0</v>
      </c>
      <c r="AQ128" s="9">
        <v>0</v>
      </c>
      <c r="AR128" s="7">
        <v>0</v>
      </c>
      <c r="AS128" s="7">
        <v>0</v>
      </c>
      <c r="AT128" s="499">
        <v>0</v>
      </c>
      <c r="AU128" s="9">
        <v>0</v>
      </c>
      <c r="AV128" s="7">
        <v>0</v>
      </c>
      <c r="AW128" s="7">
        <v>0</v>
      </c>
      <c r="AX128" s="499">
        <v>0</v>
      </c>
      <c r="AY128" s="9">
        <v>0</v>
      </c>
      <c r="AZ128" s="7">
        <v>0</v>
      </c>
      <c r="BA128" s="7">
        <v>0</v>
      </c>
      <c r="BB128" s="499">
        <v>0</v>
      </c>
      <c r="BC128" s="9">
        <v>0</v>
      </c>
      <c r="BD128" s="7">
        <v>0</v>
      </c>
      <c r="BE128" s="7">
        <v>0</v>
      </c>
      <c r="BF128" s="499">
        <v>0</v>
      </c>
      <c r="BG128" s="9">
        <v>0</v>
      </c>
      <c r="BH128" s="7">
        <v>0</v>
      </c>
      <c r="BI128" s="7">
        <v>0</v>
      </c>
      <c r="BJ128" s="499">
        <v>0</v>
      </c>
      <c r="BK128" s="6">
        <v>0</v>
      </c>
      <c r="BL128" s="7">
        <v>0</v>
      </c>
      <c r="BM128" s="7">
        <v>0</v>
      </c>
      <c r="BN128" s="499">
        <v>0</v>
      </c>
      <c r="BO128" s="9">
        <v>0</v>
      </c>
      <c r="BP128" s="7">
        <v>0</v>
      </c>
      <c r="BQ128" s="7">
        <v>0</v>
      </c>
      <c r="BR128" s="499">
        <v>0</v>
      </c>
      <c r="BS128" s="9">
        <v>0</v>
      </c>
      <c r="BT128" s="7">
        <v>0</v>
      </c>
      <c r="BU128" s="7">
        <v>0</v>
      </c>
      <c r="BV128" s="499">
        <v>0</v>
      </c>
      <c r="BW128" s="9">
        <v>0</v>
      </c>
      <c r="BX128" s="7">
        <v>0</v>
      </c>
      <c r="BY128" s="7">
        <v>0</v>
      </c>
      <c r="BZ128" s="499">
        <v>0</v>
      </c>
      <c r="CA128" s="322">
        <v>0</v>
      </c>
      <c r="CB128" s="321">
        <v>0</v>
      </c>
      <c r="CC128" s="321">
        <v>0</v>
      </c>
      <c r="CD128" s="12">
        <v>0</v>
      </c>
      <c r="CE128" s="9">
        <v>0</v>
      </c>
      <c r="CF128" s="321">
        <v>0</v>
      </c>
      <c r="CG128" s="7">
        <v>0</v>
      </c>
      <c r="CH128" s="499">
        <v>0</v>
      </c>
    </row>
    <row r="129" spans="2:86" ht="15.75" thickBot="1" x14ac:dyDescent="0.3">
      <c r="B129" s="188" t="s">
        <v>63</v>
      </c>
      <c r="C129" s="355">
        <v>12.128192755886756</v>
      </c>
      <c r="D129" s="353">
        <v>12.385227277592563</v>
      </c>
      <c r="E129" s="353">
        <v>12.128192755886756</v>
      </c>
      <c r="F129" s="183">
        <f t="shared" ref="F129" si="302">E129/D129</f>
        <v>0.97924668510760116</v>
      </c>
      <c r="G129" s="181">
        <f>SUM(G127:G128)</f>
        <v>0</v>
      </c>
      <c r="H129" s="356">
        <f>SUM(H127:H128)</f>
        <v>0</v>
      </c>
      <c r="I129" s="356">
        <f>SUM(I127:I128)</f>
        <v>0</v>
      </c>
      <c r="J129" s="357">
        <v>0</v>
      </c>
      <c r="K129" s="181">
        <f>SUM(K127:K128)</f>
        <v>0</v>
      </c>
      <c r="L129" s="356">
        <f>SUM(L127:L128)</f>
        <v>0</v>
      </c>
      <c r="M129" s="356">
        <f>SUM(M127:M128)</f>
        <v>0</v>
      </c>
      <c r="N129" s="357">
        <v>0</v>
      </c>
      <c r="O129" s="181">
        <f>SUM(O127:O128)</f>
        <v>0</v>
      </c>
      <c r="P129" s="356">
        <f>SUM(P127:P128)</f>
        <v>0</v>
      </c>
      <c r="Q129" s="356">
        <f>SUM(Q127:Q128)</f>
        <v>0</v>
      </c>
      <c r="R129" s="357">
        <v>0</v>
      </c>
      <c r="S129" s="181">
        <f>SUM(S127:S128)</f>
        <v>0</v>
      </c>
      <c r="T129" s="356">
        <f>SUM(T127:T128)</f>
        <v>0</v>
      </c>
      <c r="U129" s="356">
        <f>SUM(U127:U128)</f>
        <v>0</v>
      </c>
      <c r="V129" s="357">
        <v>0</v>
      </c>
      <c r="W129" s="182">
        <f>SUM(W127:W128)</f>
        <v>0</v>
      </c>
      <c r="X129" s="356">
        <f>SUM(X127:X128)</f>
        <v>0</v>
      </c>
      <c r="Y129" s="356">
        <f>SUM(Y127:Y128)</f>
        <v>0</v>
      </c>
      <c r="Z129" s="357">
        <v>0</v>
      </c>
      <c r="AA129" s="181">
        <f>SUM(AA127:AA128)</f>
        <v>0</v>
      </c>
      <c r="AB129" s="356">
        <f>SUM(AB127:AB128)</f>
        <v>0</v>
      </c>
      <c r="AC129" s="356">
        <f>SUM(AC127:AC128)</f>
        <v>0</v>
      </c>
      <c r="AD129" s="357">
        <v>0</v>
      </c>
      <c r="AE129" s="181">
        <f>SUM(AE127:AE128)</f>
        <v>0</v>
      </c>
      <c r="AF129" s="356">
        <f>SUM(AF127:AF128)</f>
        <v>0</v>
      </c>
      <c r="AG129" s="356">
        <f>SUM(AG127:AG128)</f>
        <v>0</v>
      </c>
      <c r="AH129" s="357">
        <v>0</v>
      </c>
      <c r="AI129" s="181">
        <f>SUM(AI127:AI128)</f>
        <v>0</v>
      </c>
      <c r="AJ129" s="356">
        <f>SUM(AJ127:AJ128)</f>
        <v>0</v>
      </c>
      <c r="AK129" s="356">
        <f>SUM(AK127:AK128)</f>
        <v>0</v>
      </c>
      <c r="AL129" s="357">
        <v>0</v>
      </c>
      <c r="AM129" s="181">
        <f>SUM(AM127:AM128)</f>
        <v>0</v>
      </c>
      <c r="AN129" s="356">
        <f>SUM(AN127:AN128)</f>
        <v>0</v>
      </c>
      <c r="AO129" s="356">
        <f>SUM(AO127:AO128)</f>
        <v>0</v>
      </c>
      <c r="AP129" s="357">
        <v>0</v>
      </c>
      <c r="AQ129" s="181">
        <f>SUM(AQ127:AQ128)</f>
        <v>0</v>
      </c>
      <c r="AR129" s="356">
        <f>SUM(AR127:AR128)</f>
        <v>0</v>
      </c>
      <c r="AS129" s="356">
        <f>SUM(AS127:AS128)</f>
        <v>0</v>
      </c>
      <c r="AT129" s="357">
        <v>0</v>
      </c>
      <c r="AU129" s="181">
        <f>SUM(AU127:AU128)</f>
        <v>0</v>
      </c>
      <c r="AV129" s="356">
        <f>SUM(AV127:AV128)</f>
        <v>0</v>
      </c>
      <c r="AW129" s="356">
        <f>SUM(AW127:AW128)</f>
        <v>0</v>
      </c>
      <c r="AX129" s="357">
        <v>0</v>
      </c>
      <c r="AY129" s="181">
        <f>SUM(AY127:AY128)</f>
        <v>0</v>
      </c>
      <c r="AZ129" s="356">
        <f>SUM(AZ127:AZ128)</f>
        <v>0</v>
      </c>
      <c r="BA129" s="356">
        <f>SUM(BA127:BA128)</f>
        <v>0</v>
      </c>
      <c r="BB129" s="357">
        <v>0</v>
      </c>
      <c r="BC129" s="181">
        <f>SUM(BC127:BC128)</f>
        <v>0</v>
      </c>
      <c r="BD129" s="356">
        <f>SUM(BD127:BD128)</f>
        <v>0</v>
      </c>
      <c r="BE129" s="356">
        <f>SUM(BE127:BE128)</f>
        <v>0</v>
      </c>
      <c r="BF129" s="357">
        <v>0</v>
      </c>
      <c r="BG129" s="181">
        <f>SUM(BG127:BG128)</f>
        <v>0</v>
      </c>
      <c r="BH129" s="356">
        <f>SUM(BH127:BH128)</f>
        <v>0</v>
      </c>
      <c r="BI129" s="356">
        <f>SUM(BI127:BI128)</f>
        <v>0</v>
      </c>
      <c r="BJ129" s="357">
        <v>0</v>
      </c>
      <c r="BK129" s="182">
        <f>SUM(BK127:BK128)</f>
        <v>0</v>
      </c>
      <c r="BL129" s="356">
        <f>SUM(BL127:BL128)</f>
        <v>0</v>
      </c>
      <c r="BM129" s="356">
        <f>SUM(BM127:BM128)</f>
        <v>0</v>
      </c>
      <c r="BN129" s="357">
        <v>0</v>
      </c>
      <c r="BO129" s="181">
        <f>SUM(BO127:BO128)</f>
        <v>0</v>
      </c>
      <c r="BP129" s="356">
        <f>SUM(BP127:BP128)</f>
        <v>0</v>
      </c>
      <c r="BQ129" s="356">
        <f>SUM(BQ127:BQ128)</f>
        <v>0</v>
      </c>
      <c r="BR129" s="357">
        <v>0</v>
      </c>
      <c r="BS129" s="181">
        <f>SUM(BS127:BS128)</f>
        <v>0</v>
      </c>
      <c r="BT129" s="356">
        <f>SUM(BT127:BT128)</f>
        <v>0</v>
      </c>
      <c r="BU129" s="356">
        <f>SUM(BU127:BU128)</f>
        <v>0</v>
      </c>
      <c r="BV129" s="357">
        <v>0</v>
      </c>
      <c r="BW129" s="181">
        <f>SUM(BW127:BW128)</f>
        <v>0</v>
      </c>
      <c r="BX129" s="356">
        <f>SUM(BX127:BX128)</f>
        <v>0</v>
      </c>
      <c r="BY129" s="356">
        <f>SUM(BY127:BY128)</f>
        <v>0</v>
      </c>
      <c r="BZ129" s="357">
        <v>0</v>
      </c>
      <c r="CA129" s="355">
        <f>SUM(CA127:CA128)</f>
        <v>12.128192755886756</v>
      </c>
      <c r="CB129" s="353">
        <f>SUM(CB127:CB128)</f>
        <v>12.385227277592563</v>
      </c>
      <c r="CC129" s="353">
        <f>SUM(CC127:CC128)</f>
        <v>12.128192755886756</v>
      </c>
      <c r="CD129" s="183">
        <f t="shared" ref="CD129" si="303">CC129/CB129</f>
        <v>0.97924668510760116</v>
      </c>
      <c r="CE129" s="181">
        <f>SUM(CE127:CE128)</f>
        <v>0</v>
      </c>
      <c r="CF129" s="353">
        <f>SUM(CF127:CF128)</f>
        <v>0</v>
      </c>
      <c r="CG129" s="356">
        <f>SUM(CG127:CG128)</f>
        <v>0</v>
      </c>
      <c r="CH129" s="357">
        <v>0</v>
      </c>
    </row>
    <row r="130" spans="2:86" x14ac:dyDescent="0.25">
      <c r="B130" s="772"/>
      <c r="C130" s="773"/>
      <c r="D130" s="773"/>
      <c r="E130" s="773"/>
      <c r="F130" s="774"/>
      <c r="G130" s="773"/>
      <c r="H130" s="773"/>
      <c r="I130" s="773"/>
      <c r="J130" s="773"/>
      <c r="K130" s="773"/>
      <c r="L130" s="773"/>
      <c r="M130" s="773"/>
      <c r="N130" s="773"/>
      <c r="O130" s="773"/>
      <c r="P130" s="773"/>
      <c r="Q130" s="773"/>
      <c r="R130" s="773"/>
      <c r="S130" s="773"/>
      <c r="T130" s="773"/>
      <c r="U130" s="773"/>
      <c r="V130" s="773"/>
      <c r="W130" s="773"/>
      <c r="X130" s="773"/>
      <c r="Y130" s="773"/>
      <c r="Z130" s="773"/>
      <c r="AA130" s="773"/>
      <c r="AB130" s="773"/>
      <c r="AC130" s="773"/>
      <c r="AD130" s="773"/>
      <c r="AE130" s="773"/>
      <c r="AF130" s="773"/>
      <c r="AG130" s="773"/>
      <c r="AH130" s="773"/>
      <c r="AI130" s="773"/>
      <c r="AJ130" s="773"/>
      <c r="AK130" s="773"/>
      <c r="AL130" s="773"/>
      <c r="AM130" s="773"/>
      <c r="AN130" s="773"/>
      <c r="AO130" s="773"/>
      <c r="AP130" s="773"/>
      <c r="AQ130" s="773"/>
      <c r="AR130" s="773"/>
      <c r="AS130" s="773"/>
      <c r="AT130" s="773"/>
      <c r="AU130" s="773"/>
      <c r="AV130" s="773"/>
      <c r="AW130" s="773"/>
      <c r="AX130" s="773"/>
      <c r="AY130" s="773"/>
      <c r="AZ130" s="773"/>
      <c r="BA130" s="773"/>
      <c r="BB130" s="773"/>
      <c r="BC130" s="773"/>
      <c r="BD130" s="773"/>
      <c r="BE130" s="773"/>
      <c r="BF130" s="773"/>
      <c r="BG130" s="773"/>
      <c r="BH130" s="773"/>
      <c r="BI130" s="773"/>
      <c r="BJ130" s="773"/>
      <c r="BK130" s="773"/>
      <c r="BL130" s="773"/>
      <c r="BM130" s="773"/>
      <c r="BN130" s="773"/>
      <c r="BO130" s="773"/>
      <c r="BP130" s="773"/>
      <c r="BQ130" s="773"/>
      <c r="BR130" s="773"/>
      <c r="BS130" s="773"/>
      <c r="BT130" s="773"/>
      <c r="BU130" s="773"/>
      <c r="BV130" s="773"/>
      <c r="BW130" s="773"/>
      <c r="BX130" s="773"/>
      <c r="BY130" s="773"/>
      <c r="BZ130" s="773"/>
      <c r="CA130" s="773"/>
      <c r="CB130" s="773"/>
      <c r="CC130" s="773"/>
      <c r="CD130" s="774"/>
    </row>
    <row r="131" spans="2:86" ht="15.75" thickBot="1" x14ac:dyDescent="0.3">
      <c r="B131" s="5" t="s">
        <v>136</v>
      </c>
      <c r="C131" s="3"/>
      <c r="D131" s="3"/>
      <c r="E131" s="3"/>
      <c r="F131" s="3"/>
      <c r="G131" s="3"/>
      <c r="H131" s="3"/>
      <c r="I131" s="3"/>
      <c r="K131" s="3"/>
      <c r="L131" s="3"/>
      <c r="M131" s="3"/>
      <c r="T131" s="3"/>
      <c r="U131" s="3"/>
      <c r="AI131" s="3"/>
      <c r="AJ131" s="3"/>
      <c r="AK131" s="3"/>
      <c r="AY131" s="3"/>
      <c r="AZ131" s="3"/>
      <c r="BA131" s="759"/>
      <c r="BG131" s="3"/>
      <c r="BH131" s="3"/>
      <c r="BI131" s="3"/>
      <c r="BK131" s="3"/>
      <c r="BL131" s="3"/>
      <c r="BM131" s="758"/>
    </row>
    <row r="132" spans="2:86" ht="27" customHeight="1" thickBot="1" x14ac:dyDescent="0.3">
      <c r="B132" s="949" t="s">
        <v>385</v>
      </c>
      <c r="C132" s="947" t="s">
        <v>225</v>
      </c>
      <c r="D132" s="945"/>
      <c r="E132" s="945"/>
      <c r="F132" s="946"/>
      <c r="G132" s="952" t="s">
        <v>255</v>
      </c>
      <c r="H132" s="953"/>
      <c r="I132" s="953"/>
      <c r="J132" s="954"/>
      <c r="K132" s="944" t="s">
        <v>14</v>
      </c>
      <c r="L132" s="945"/>
      <c r="M132" s="945"/>
      <c r="N132" s="946"/>
      <c r="O132" s="944" t="s">
        <v>298</v>
      </c>
      <c r="P132" s="945"/>
      <c r="Q132" s="945"/>
      <c r="R132" s="946"/>
      <c r="S132" s="944" t="s">
        <v>41</v>
      </c>
      <c r="T132" s="945"/>
      <c r="U132" s="945"/>
      <c r="V132" s="946"/>
      <c r="W132" s="947" t="s">
        <v>238</v>
      </c>
      <c r="X132" s="945"/>
      <c r="Y132" s="945"/>
      <c r="Z132" s="946"/>
      <c r="AA132" s="944" t="s">
        <v>42</v>
      </c>
      <c r="AB132" s="945"/>
      <c r="AC132" s="945"/>
      <c r="AD132" s="946"/>
      <c r="AE132" s="944" t="s">
        <v>239</v>
      </c>
      <c r="AF132" s="945"/>
      <c r="AG132" s="945"/>
      <c r="AH132" s="946"/>
      <c r="AI132" s="944" t="s">
        <v>44</v>
      </c>
      <c r="AJ132" s="945"/>
      <c r="AK132" s="945"/>
      <c r="AL132" s="946"/>
      <c r="AM132" s="944" t="s">
        <v>76</v>
      </c>
      <c r="AN132" s="945"/>
      <c r="AO132" s="945"/>
      <c r="AP132" s="946"/>
      <c r="AQ132" s="944" t="s">
        <v>256</v>
      </c>
      <c r="AR132" s="947"/>
      <c r="AS132" s="947"/>
      <c r="AT132" s="948"/>
      <c r="AU132" s="944" t="s">
        <v>45</v>
      </c>
      <c r="AV132" s="947"/>
      <c r="AW132" s="947"/>
      <c r="AX132" s="948"/>
      <c r="AY132" s="944" t="s">
        <v>241</v>
      </c>
      <c r="AZ132" s="947"/>
      <c r="BA132" s="947"/>
      <c r="BB132" s="948"/>
      <c r="BC132" s="944" t="s">
        <v>242</v>
      </c>
      <c r="BD132" s="947"/>
      <c r="BE132" s="947"/>
      <c r="BF132" s="948"/>
      <c r="BG132" s="944" t="s">
        <v>243</v>
      </c>
      <c r="BH132" s="947"/>
      <c r="BI132" s="947"/>
      <c r="BJ132" s="948"/>
      <c r="BK132" s="947" t="s">
        <v>258</v>
      </c>
      <c r="BL132" s="947"/>
      <c r="BM132" s="947"/>
      <c r="BN132" s="948"/>
      <c r="BO132" s="944" t="s">
        <v>246</v>
      </c>
      <c r="BP132" s="945"/>
      <c r="BQ132" s="945"/>
      <c r="BR132" s="946"/>
      <c r="BS132" s="944" t="s">
        <v>259</v>
      </c>
      <c r="BT132" s="945"/>
      <c r="BU132" s="945"/>
      <c r="BV132" s="946"/>
      <c r="BW132" s="944" t="s">
        <v>260</v>
      </c>
      <c r="BX132" s="945"/>
      <c r="BY132" s="945"/>
      <c r="BZ132" s="946"/>
      <c r="CA132" s="944" t="s">
        <v>261</v>
      </c>
      <c r="CB132" s="945"/>
      <c r="CC132" s="945"/>
      <c r="CD132" s="946"/>
    </row>
    <row r="133" spans="2:86" ht="15" customHeight="1" x14ac:dyDescent="0.25">
      <c r="B133" s="950"/>
      <c r="C133" s="939" t="s">
        <v>107</v>
      </c>
      <c r="D133" s="933" t="s">
        <v>108</v>
      </c>
      <c r="E133" s="935" t="s">
        <v>50</v>
      </c>
      <c r="F133" s="937" t="s">
        <v>148</v>
      </c>
      <c r="G133" s="939" t="s">
        <v>107</v>
      </c>
      <c r="H133" s="933" t="s">
        <v>108</v>
      </c>
      <c r="I133" s="935" t="s">
        <v>50</v>
      </c>
      <c r="J133" s="937" t="s">
        <v>148</v>
      </c>
      <c r="K133" s="931" t="s">
        <v>107</v>
      </c>
      <c r="L133" s="933" t="s">
        <v>108</v>
      </c>
      <c r="M133" s="935" t="s">
        <v>50</v>
      </c>
      <c r="N133" s="937" t="s">
        <v>148</v>
      </c>
      <c r="O133" s="931" t="s">
        <v>107</v>
      </c>
      <c r="P133" s="933" t="s">
        <v>108</v>
      </c>
      <c r="Q133" s="935" t="s">
        <v>50</v>
      </c>
      <c r="R133" s="937" t="s">
        <v>148</v>
      </c>
      <c r="S133" s="931" t="s">
        <v>107</v>
      </c>
      <c r="T133" s="933" t="s">
        <v>108</v>
      </c>
      <c r="U133" s="935" t="s">
        <v>50</v>
      </c>
      <c r="V133" s="937" t="s">
        <v>148</v>
      </c>
      <c r="W133" s="939" t="s">
        <v>107</v>
      </c>
      <c r="X133" s="933" t="s">
        <v>108</v>
      </c>
      <c r="Y133" s="935" t="s">
        <v>50</v>
      </c>
      <c r="Z133" s="937" t="s">
        <v>148</v>
      </c>
      <c r="AA133" s="931" t="s">
        <v>107</v>
      </c>
      <c r="AB133" s="933" t="s">
        <v>108</v>
      </c>
      <c r="AC133" s="935" t="s">
        <v>50</v>
      </c>
      <c r="AD133" s="937" t="s">
        <v>148</v>
      </c>
      <c r="AE133" s="931" t="s">
        <v>107</v>
      </c>
      <c r="AF133" s="933" t="s">
        <v>108</v>
      </c>
      <c r="AG133" s="935" t="s">
        <v>50</v>
      </c>
      <c r="AH133" s="937" t="s">
        <v>148</v>
      </c>
      <c r="AI133" s="931" t="s">
        <v>107</v>
      </c>
      <c r="AJ133" s="933" t="s">
        <v>108</v>
      </c>
      <c r="AK133" s="935" t="s">
        <v>50</v>
      </c>
      <c r="AL133" s="937" t="s">
        <v>148</v>
      </c>
      <c r="AM133" s="931" t="s">
        <v>107</v>
      </c>
      <c r="AN133" s="933" t="s">
        <v>108</v>
      </c>
      <c r="AO133" s="935" t="s">
        <v>50</v>
      </c>
      <c r="AP133" s="937" t="s">
        <v>148</v>
      </c>
      <c r="AQ133" s="931" t="s">
        <v>107</v>
      </c>
      <c r="AR133" s="933" t="s">
        <v>108</v>
      </c>
      <c r="AS133" s="933" t="s">
        <v>50</v>
      </c>
      <c r="AT133" s="937" t="s">
        <v>148</v>
      </c>
      <c r="AU133" s="931" t="s">
        <v>107</v>
      </c>
      <c r="AV133" s="933" t="s">
        <v>108</v>
      </c>
      <c r="AW133" s="933" t="s">
        <v>50</v>
      </c>
      <c r="AX133" s="937" t="s">
        <v>148</v>
      </c>
      <c r="AY133" s="931" t="s">
        <v>107</v>
      </c>
      <c r="AZ133" s="933" t="s">
        <v>108</v>
      </c>
      <c r="BA133" s="933" t="s">
        <v>50</v>
      </c>
      <c r="BB133" s="937" t="s">
        <v>148</v>
      </c>
      <c r="BC133" s="931" t="s">
        <v>107</v>
      </c>
      <c r="BD133" s="933" t="s">
        <v>108</v>
      </c>
      <c r="BE133" s="933" t="s">
        <v>50</v>
      </c>
      <c r="BF133" s="937" t="s">
        <v>148</v>
      </c>
      <c r="BG133" s="931" t="s">
        <v>107</v>
      </c>
      <c r="BH133" s="933" t="s">
        <v>108</v>
      </c>
      <c r="BI133" s="933" t="s">
        <v>50</v>
      </c>
      <c r="BJ133" s="937" t="s">
        <v>148</v>
      </c>
      <c r="BK133" s="939" t="s">
        <v>107</v>
      </c>
      <c r="BL133" s="933" t="s">
        <v>108</v>
      </c>
      <c r="BM133" s="933" t="s">
        <v>50</v>
      </c>
      <c r="BN133" s="937" t="s">
        <v>148</v>
      </c>
      <c r="BO133" s="931" t="s">
        <v>107</v>
      </c>
      <c r="BP133" s="933" t="s">
        <v>108</v>
      </c>
      <c r="BQ133" s="935" t="s">
        <v>50</v>
      </c>
      <c r="BR133" s="937" t="s">
        <v>148</v>
      </c>
      <c r="BS133" s="931" t="s">
        <v>107</v>
      </c>
      <c r="BT133" s="933" t="s">
        <v>108</v>
      </c>
      <c r="BU133" s="935" t="s">
        <v>50</v>
      </c>
      <c r="BV133" s="937" t="s">
        <v>148</v>
      </c>
      <c r="BW133" s="931" t="s">
        <v>107</v>
      </c>
      <c r="BX133" s="933" t="s">
        <v>108</v>
      </c>
      <c r="BY133" s="935" t="s">
        <v>50</v>
      </c>
      <c r="BZ133" s="937" t="s">
        <v>148</v>
      </c>
      <c r="CA133" s="931" t="s">
        <v>107</v>
      </c>
      <c r="CB133" s="933" t="s">
        <v>108</v>
      </c>
      <c r="CC133" s="935" t="s">
        <v>50</v>
      </c>
      <c r="CD133" s="937" t="s">
        <v>148</v>
      </c>
    </row>
    <row r="134" spans="2:86" ht="32.25" customHeight="1" thickBot="1" x14ac:dyDescent="0.3">
      <c r="B134" s="951"/>
      <c r="C134" s="940"/>
      <c r="D134" s="934"/>
      <c r="E134" s="936"/>
      <c r="F134" s="938"/>
      <c r="G134" s="940"/>
      <c r="H134" s="934"/>
      <c r="I134" s="936"/>
      <c r="J134" s="938"/>
      <c r="K134" s="932"/>
      <c r="L134" s="934"/>
      <c r="M134" s="936"/>
      <c r="N134" s="938"/>
      <c r="O134" s="932"/>
      <c r="P134" s="934"/>
      <c r="Q134" s="936"/>
      <c r="R134" s="938"/>
      <c r="S134" s="932"/>
      <c r="T134" s="934"/>
      <c r="U134" s="936"/>
      <c r="V134" s="938"/>
      <c r="W134" s="940"/>
      <c r="X134" s="934"/>
      <c r="Y134" s="936"/>
      <c r="Z134" s="938"/>
      <c r="AA134" s="932"/>
      <c r="AB134" s="934"/>
      <c r="AC134" s="936"/>
      <c r="AD134" s="938"/>
      <c r="AE134" s="932"/>
      <c r="AF134" s="934"/>
      <c r="AG134" s="936"/>
      <c r="AH134" s="938"/>
      <c r="AI134" s="932"/>
      <c r="AJ134" s="934"/>
      <c r="AK134" s="936"/>
      <c r="AL134" s="938"/>
      <c r="AM134" s="932"/>
      <c r="AN134" s="934"/>
      <c r="AO134" s="936"/>
      <c r="AP134" s="938"/>
      <c r="AQ134" s="932"/>
      <c r="AR134" s="934"/>
      <c r="AS134" s="934"/>
      <c r="AT134" s="938"/>
      <c r="AU134" s="932"/>
      <c r="AV134" s="934"/>
      <c r="AW134" s="934"/>
      <c r="AX134" s="938"/>
      <c r="AY134" s="932"/>
      <c r="AZ134" s="934"/>
      <c r="BA134" s="934"/>
      <c r="BB134" s="938"/>
      <c r="BC134" s="932"/>
      <c r="BD134" s="934"/>
      <c r="BE134" s="934"/>
      <c r="BF134" s="938"/>
      <c r="BG134" s="932"/>
      <c r="BH134" s="934"/>
      <c r="BI134" s="934"/>
      <c r="BJ134" s="938"/>
      <c r="BK134" s="940"/>
      <c r="BL134" s="934"/>
      <c r="BM134" s="934"/>
      <c r="BN134" s="938"/>
      <c r="BO134" s="932"/>
      <c r="BP134" s="934"/>
      <c r="BQ134" s="936"/>
      <c r="BR134" s="938"/>
      <c r="BS134" s="932"/>
      <c r="BT134" s="934"/>
      <c r="BU134" s="936"/>
      <c r="BV134" s="938"/>
      <c r="BW134" s="932"/>
      <c r="BX134" s="934"/>
      <c r="BY134" s="936"/>
      <c r="BZ134" s="938"/>
      <c r="CA134" s="932"/>
      <c r="CB134" s="934"/>
      <c r="CC134" s="936"/>
      <c r="CD134" s="938"/>
    </row>
    <row r="135" spans="2:86" x14ac:dyDescent="0.25">
      <c r="B135" s="316" t="s">
        <v>67</v>
      </c>
      <c r="C135" s="206">
        <f>C142+C145</f>
        <v>14205.183685069998</v>
      </c>
      <c r="D135" s="206">
        <f>D142+D145</f>
        <v>16162.790987150001</v>
      </c>
      <c r="E135" s="194">
        <f>E142+E145</f>
        <v>9637.8175726575901</v>
      </c>
      <c r="F135" s="317">
        <f t="shared" ref="F135:F171" si="304">E135/D135</f>
        <v>0.59629661611784757</v>
      </c>
      <c r="G135" s="206">
        <f>G142+G145</f>
        <v>5.9190628900000002</v>
      </c>
      <c r="H135" s="206">
        <f>H142+H145</f>
        <v>5.8735628899999996</v>
      </c>
      <c r="I135" s="206">
        <f>I142+I145</f>
        <v>5.7970689599999998</v>
      </c>
      <c r="J135" s="318">
        <f>I135/H135</f>
        <v>0.98697657087655699</v>
      </c>
      <c r="K135" s="206">
        <f>K142+K145</f>
        <v>504.55395999999996</v>
      </c>
      <c r="L135" s="206">
        <f>L142+L145</f>
        <v>496.67274925999993</v>
      </c>
      <c r="M135" s="206">
        <f>M142+M145</f>
        <v>307.61536764999994</v>
      </c>
      <c r="N135" s="318">
        <f t="shared" ref="N135:N140" si="305">M135/L135</f>
        <v>0.61935221553491837</v>
      </c>
      <c r="O135" s="206">
        <f>O142+O145</f>
        <v>20.074810000000003</v>
      </c>
      <c r="P135" s="206">
        <f>P142+P145</f>
        <v>59.510811109999999</v>
      </c>
      <c r="Q135" s="206">
        <f>Q142+Q145</f>
        <v>51.82307076</v>
      </c>
      <c r="R135" s="318">
        <f t="shared" ref="R135:R140" si="306">Q135/P135</f>
        <v>0.87081775215952018</v>
      </c>
      <c r="S135" s="206">
        <f>S142+S145</f>
        <v>5.0000000000000001E-3</v>
      </c>
      <c r="T135" s="206">
        <f>T142+T145</f>
        <v>5.0000000000000001E-3</v>
      </c>
      <c r="U135" s="206">
        <f>U142+U145</f>
        <v>2.5000000000000001E-3</v>
      </c>
      <c r="V135" s="317">
        <f>U135/T135</f>
        <v>0.5</v>
      </c>
      <c r="W135" s="206">
        <f>W142+W145</f>
        <v>31.074619999999999</v>
      </c>
      <c r="X135" s="206">
        <f>X142+X145</f>
        <v>34.707148930000002</v>
      </c>
      <c r="Y135" s="206">
        <f>Y142+Y145</f>
        <v>25.079402930000004</v>
      </c>
      <c r="Z135" s="319">
        <f>Y135/X135</f>
        <v>0.72260049307369034</v>
      </c>
      <c r="AA135" s="223">
        <f>AA142+AA145</f>
        <v>5.1573099999999998</v>
      </c>
      <c r="AB135" s="224">
        <f>AB142+AB145</f>
        <v>5.01694</v>
      </c>
      <c r="AC135" s="224">
        <f>AC142+AC145</f>
        <v>5.01694</v>
      </c>
      <c r="AD135" s="319">
        <f>AC135/AB135</f>
        <v>1</v>
      </c>
      <c r="AE135" s="223">
        <f>AE142+AE145</f>
        <v>105.52964</v>
      </c>
      <c r="AF135" s="224">
        <f>AF142+AF145</f>
        <v>140.52763999999999</v>
      </c>
      <c r="AG135" s="224">
        <f>AG142+AG145</f>
        <v>139.26329102</v>
      </c>
      <c r="AH135" s="319">
        <f>AG135/AF135</f>
        <v>0.99100284484959689</v>
      </c>
      <c r="AI135" s="223">
        <f>AI142+AI145</f>
        <v>1893.45718536</v>
      </c>
      <c r="AJ135" s="224">
        <f>AJ142+AJ145</f>
        <v>3424.11682879</v>
      </c>
      <c r="AK135" s="224">
        <f>AK142+AK145</f>
        <v>1465.09541696</v>
      </c>
      <c r="AL135" s="319">
        <f>AK135/AJ135</f>
        <v>0.42787541728759565</v>
      </c>
      <c r="AM135" s="223">
        <f>AM142+AM145</f>
        <v>34.634988659999998</v>
      </c>
      <c r="AN135" s="224">
        <f>AN142+AN145</f>
        <v>37.192331530000004</v>
      </c>
      <c r="AO135" s="224">
        <f>AO142+AO145</f>
        <v>25.750062900000003</v>
      </c>
      <c r="AP135" s="319">
        <f>AO135/AN135</f>
        <v>0.69234871385327212</v>
      </c>
      <c r="AQ135" s="223">
        <f>AQ142+AQ145</f>
        <v>25.609501942000001</v>
      </c>
      <c r="AR135" s="224">
        <f>AR142+AR145</f>
        <v>50.744734939999994</v>
      </c>
      <c r="AS135" s="224">
        <f>AS142+AS145</f>
        <v>49.589898040000001</v>
      </c>
      <c r="AT135" s="319">
        <f>AS135/AR135</f>
        <v>0.97724223209825689</v>
      </c>
      <c r="AU135" s="223">
        <f>AU142+AU145</f>
        <v>2.2050200000000002</v>
      </c>
      <c r="AV135" s="224">
        <f>AV142+AV145</f>
        <v>5.6734550000000006</v>
      </c>
      <c r="AW135" s="224">
        <f>AW142+AW145</f>
        <v>4.7421992499999996</v>
      </c>
      <c r="AX135" s="319">
        <f>AW135/AV135</f>
        <v>0.83585738319947878</v>
      </c>
      <c r="AY135" s="223">
        <f>AY142+AY145</f>
        <v>17.04683</v>
      </c>
      <c r="AZ135" s="224">
        <f>AZ142+AZ145</f>
        <v>17.12880058</v>
      </c>
      <c r="BA135" s="224">
        <f>BA142+BA145</f>
        <v>13.99858953</v>
      </c>
      <c r="BB135" s="319">
        <f>BA135/AZ135</f>
        <v>0.81725451029800011</v>
      </c>
      <c r="BC135" s="223">
        <f>BC142+BC145</f>
        <v>2.0097900000000002</v>
      </c>
      <c r="BD135" s="224">
        <f>BD142+BD145</f>
        <v>2.7448670000000002</v>
      </c>
      <c r="BE135" s="224">
        <f>BE142+BE145</f>
        <v>0.64486699999999997</v>
      </c>
      <c r="BF135" s="361">
        <f>BE135/BD135</f>
        <v>0.23493560890199777</v>
      </c>
      <c r="BG135" s="223">
        <f>BG142+BG145</f>
        <v>3804.5801299999994</v>
      </c>
      <c r="BH135" s="224">
        <f>BH142+BH145</f>
        <v>3909.3910025200003</v>
      </c>
      <c r="BI135" s="224">
        <f>BI142+BI145</f>
        <v>2772.5014655</v>
      </c>
      <c r="BJ135" s="317">
        <f>BI135/BH135</f>
        <v>0.70919011777354601</v>
      </c>
      <c r="BK135" s="223">
        <f>BK142+BK145</f>
        <v>7338.469070000001</v>
      </c>
      <c r="BL135" s="224">
        <f>BL142+BL145</f>
        <v>7437.3752483799999</v>
      </c>
      <c r="BM135" s="224">
        <f>BM142+BM145</f>
        <v>4389.7545585099997</v>
      </c>
      <c r="BN135" s="319">
        <f t="shared" ref="BN135:BN145" si="307">BM135/BL135</f>
        <v>0.59022900040792892</v>
      </c>
      <c r="BO135" s="223">
        <f>BO142+BO145</f>
        <v>140.06074000000001</v>
      </c>
      <c r="BP135" s="224">
        <f>BP142+BP145</f>
        <v>261.55074000000002</v>
      </c>
      <c r="BQ135" s="224">
        <f>BQ142+BQ145</f>
        <v>138.8785474</v>
      </c>
      <c r="BR135" s="319">
        <f>BQ135/BP135</f>
        <v>0.53098128263754862</v>
      </c>
      <c r="BS135" s="223">
        <f>BS142+BS145</f>
        <v>0.70499999999999996</v>
      </c>
      <c r="BT135" s="224">
        <f>BT142+BT145</f>
        <v>0.70499999999999996</v>
      </c>
      <c r="BU135" s="224">
        <f>BU142+BU145</f>
        <v>0.70499999999999996</v>
      </c>
      <c r="BV135" s="319">
        <f>BU135/BT135</f>
        <v>1</v>
      </c>
      <c r="BW135" s="223">
        <f>BW142+BW145</f>
        <v>1</v>
      </c>
      <c r="BX135" s="224">
        <f>BX142+BX145</f>
        <v>1</v>
      </c>
      <c r="BY135" s="224">
        <f>BY142+BY145</f>
        <v>0</v>
      </c>
      <c r="BZ135" s="319">
        <f>BY135/BX135</f>
        <v>0</v>
      </c>
      <c r="CA135" s="223">
        <f>CA142+CA145</f>
        <v>273.09102622</v>
      </c>
      <c r="CB135" s="224">
        <f>CB142+CB145</f>
        <v>272.85412622000001</v>
      </c>
      <c r="CC135" s="224">
        <f>CC142+CC145</f>
        <v>241.55932624000002</v>
      </c>
      <c r="CD135" s="319">
        <f>CC135/CB135</f>
        <v>0.88530574775047655</v>
      </c>
    </row>
    <row r="136" spans="2:86" x14ac:dyDescent="0.25">
      <c r="B136" s="8" t="s">
        <v>57</v>
      </c>
      <c r="C136" s="321">
        <v>753.90935999999999</v>
      </c>
      <c r="D136" s="321">
        <v>754.60734871999978</v>
      </c>
      <c r="E136" s="321">
        <v>653.66877840000029</v>
      </c>
      <c r="F136" s="85">
        <f t="shared" si="304"/>
        <v>0.86623696351325463</v>
      </c>
      <c r="G136" s="257">
        <v>0</v>
      </c>
      <c r="H136" s="321">
        <v>0</v>
      </c>
      <c r="I136" s="321">
        <v>0</v>
      </c>
      <c r="J136" s="12">
        <v>0</v>
      </c>
      <c r="K136" s="321">
        <v>80.634780000000006</v>
      </c>
      <c r="L136" s="321">
        <v>81.306320999999997</v>
      </c>
      <c r="M136" s="321">
        <v>71.298193839999996</v>
      </c>
      <c r="N136" s="85">
        <f t="shared" si="305"/>
        <v>0.87690837518032572</v>
      </c>
      <c r="O136" s="322">
        <v>4.9009900000000002</v>
      </c>
      <c r="P136" s="321">
        <v>4.9049250000000004</v>
      </c>
      <c r="Q136" s="321">
        <v>4.2885034000000006</v>
      </c>
      <c r="R136" s="85">
        <f t="shared" si="306"/>
        <v>0.8743259886746485</v>
      </c>
      <c r="S136" s="322">
        <v>0</v>
      </c>
      <c r="T136" s="321">
        <v>0</v>
      </c>
      <c r="U136" s="321">
        <v>0</v>
      </c>
      <c r="V136" s="12">
        <v>0</v>
      </c>
      <c r="W136" s="257">
        <v>0</v>
      </c>
      <c r="X136" s="321">
        <v>0</v>
      </c>
      <c r="Y136" s="321">
        <v>0</v>
      </c>
      <c r="Z136" s="12">
        <v>0</v>
      </c>
      <c r="AA136" s="321">
        <v>0</v>
      </c>
      <c r="AB136" s="321">
        <v>0</v>
      </c>
      <c r="AC136" s="321">
        <v>0</v>
      </c>
      <c r="AD136" s="12">
        <v>0</v>
      </c>
      <c r="AE136" s="322">
        <v>0</v>
      </c>
      <c r="AF136" s="321">
        <v>0</v>
      </c>
      <c r="AG136" s="321">
        <v>0</v>
      </c>
      <c r="AH136" s="12">
        <v>0</v>
      </c>
      <c r="AI136" s="323">
        <v>0</v>
      </c>
      <c r="AJ136" s="59">
        <v>0</v>
      </c>
      <c r="AK136" s="59">
        <v>0</v>
      </c>
      <c r="AL136" s="324">
        <v>0</v>
      </c>
      <c r="AM136" s="322">
        <v>0</v>
      </c>
      <c r="AN136" s="321">
        <v>0</v>
      </c>
      <c r="AO136" s="321">
        <v>0</v>
      </c>
      <c r="AP136" s="12">
        <v>0</v>
      </c>
      <c r="AQ136" s="322">
        <v>0</v>
      </c>
      <c r="AR136" s="321">
        <v>0</v>
      </c>
      <c r="AS136" s="321">
        <v>0</v>
      </c>
      <c r="AT136" s="12">
        <v>0</v>
      </c>
      <c r="AU136" s="322">
        <v>0</v>
      </c>
      <c r="AV136" s="321">
        <v>0</v>
      </c>
      <c r="AW136" s="321">
        <v>0</v>
      </c>
      <c r="AX136" s="12">
        <v>0</v>
      </c>
      <c r="AY136" s="322">
        <v>6.6098499999999998</v>
      </c>
      <c r="AZ136" s="321">
        <v>6.6098499999999998</v>
      </c>
      <c r="BA136" s="321">
        <v>5.8023901500000008</v>
      </c>
      <c r="BB136" s="85">
        <f>BA136/AZ136</f>
        <v>0.87783991315990539</v>
      </c>
      <c r="BC136" s="322">
        <v>0</v>
      </c>
      <c r="BD136" s="321">
        <v>0</v>
      </c>
      <c r="BE136" s="321">
        <v>0</v>
      </c>
      <c r="BF136" s="6">
        <v>0</v>
      </c>
      <c r="BG136" s="57">
        <v>19.5322</v>
      </c>
      <c r="BH136" s="59">
        <v>19.33870572</v>
      </c>
      <c r="BI136" s="59">
        <v>15.984415770000002</v>
      </c>
      <c r="BJ136" s="363">
        <f>BI136/BH136</f>
        <v>0.82655044248742005</v>
      </c>
      <c r="BK136" s="257">
        <v>642.23154</v>
      </c>
      <c r="BL136" s="321">
        <v>642.44754699999999</v>
      </c>
      <c r="BM136" s="321">
        <v>556.29527524000002</v>
      </c>
      <c r="BN136" s="85">
        <f t="shared" si="307"/>
        <v>0.86589991328895222</v>
      </c>
      <c r="BO136" s="322">
        <v>0</v>
      </c>
      <c r="BP136" s="321">
        <v>0</v>
      </c>
      <c r="BQ136" s="321">
        <v>0</v>
      </c>
      <c r="BR136" s="12">
        <v>0</v>
      </c>
      <c r="BS136" s="322">
        <v>0</v>
      </c>
      <c r="BT136" s="321">
        <v>0</v>
      </c>
      <c r="BU136" s="321">
        <v>0</v>
      </c>
      <c r="BV136" s="12">
        <v>0</v>
      </c>
      <c r="BW136" s="322">
        <v>0</v>
      </c>
      <c r="BX136" s="321">
        <v>0</v>
      </c>
      <c r="BY136" s="321">
        <v>0</v>
      </c>
      <c r="BZ136" s="12">
        <v>0</v>
      </c>
      <c r="CA136" s="322">
        <v>0</v>
      </c>
      <c r="CB136" s="321">
        <v>0</v>
      </c>
      <c r="CC136" s="321">
        <v>0</v>
      </c>
      <c r="CD136" s="12">
        <v>0</v>
      </c>
    </row>
    <row r="137" spans="2:86" x14ac:dyDescent="0.25">
      <c r="B137" s="8" t="s">
        <v>58</v>
      </c>
      <c r="C137" s="321">
        <v>363.38580000000002</v>
      </c>
      <c r="D137" s="321">
        <v>374.04916080999999</v>
      </c>
      <c r="E137" s="321">
        <v>346.12819994000023</v>
      </c>
      <c r="F137" s="85">
        <f t="shared" si="304"/>
        <v>0.92535483622116088</v>
      </c>
      <c r="G137" s="321">
        <v>0.4</v>
      </c>
      <c r="H137" s="321">
        <v>0.38</v>
      </c>
      <c r="I137" s="321">
        <v>0.30683110999999996</v>
      </c>
      <c r="J137" s="85">
        <f>I137/H137</f>
        <v>0.80745028947368414</v>
      </c>
      <c r="K137" s="321">
        <v>46.51878</v>
      </c>
      <c r="L137" s="321">
        <v>49.51878</v>
      </c>
      <c r="M137" s="321">
        <v>41.033412200000001</v>
      </c>
      <c r="N137" s="85">
        <f t="shared" si="305"/>
        <v>0.82864343992319689</v>
      </c>
      <c r="O137" s="322">
        <v>1.5988899999999999</v>
      </c>
      <c r="P137" s="321">
        <v>1.5846882600000001</v>
      </c>
      <c r="Q137" s="321">
        <v>1.3941081999999998</v>
      </c>
      <c r="R137" s="85">
        <f t="shared" si="306"/>
        <v>0.87973656093091757</v>
      </c>
      <c r="S137" s="322">
        <v>0</v>
      </c>
      <c r="T137" s="321">
        <v>0</v>
      </c>
      <c r="U137" s="321">
        <v>0</v>
      </c>
      <c r="V137" s="12">
        <v>0</v>
      </c>
      <c r="W137" s="322">
        <v>0</v>
      </c>
      <c r="X137" s="321">
        <v>0</v>
      </c>
      <c r="Y137" s="321">
        <v>0</v>
      </c>
      <c r="Z137" s="12">
        <v>0</v>
      </c>
      <c r="AA137" s="322">
        <v>0</v>
      </c>
      <c r="AB137" s="321">
        <v>0</v>
      </c>
      <c r="AC137" s="321">
        <v>0</v>
      </c>
      <c r="AD137" s="12">
        <v>0</v>
      </c>
      <c r="AE137" s="322">
        <v>0</v>
      </c>
      <c r="AF137" s="321">
        <v>0</v>
      </c>
      <c r="AG137" s="321">
        <v>0</v>
      </c>
      <c r="AH137" s="12">
        <v>0</v>
      </c>
      <c r="AI137" s="257">
        <v>0</v>
      </c>
      <c r="AJ137" s="321">
        <v>0.17</v>
      </c>
      <c r="AK137" s="321">
        <v>5.1965259999999999E-2</v>
      </c>
      <c r="AL137" s="85">
        <f>AK137/AJ137</f>
        <v>0.30567799999999995</v>
      </c>
      <c r="AM137" s="322">
        <v>0</v>
      </c>
      <c r="AN137" s="321">
        <v>0</v>
      </c>
      <c r="AO137" s="321">
        <v>0</v>
      </c>
      <c r="AP137" s="12">
        <v>0</v>
      </c>
      <c r="AQ137" s="322">
        <v>0</v>
      </c>
      <c r="AR137" s="321">
        <v>0</v>
      </c>
      <c r="AS137" s="321">
        <v>0</v>
      </c>
      <c r="AT137" s="12">
        <v>0</v>
      </c>
      <c r="AU137" s="322">
        <v>0</v>
      </c>
      <c r="AV137" s="321">
        <v>0</v>
      </c>
      <c r="AW137" s="321">
        <v>0</v>
      </c>
      <c r="AX137" s="12">
        <v>0</v>
      </c>
      <c r="AY137" s="322">
        <v>7.5402200000000006</v>
      </c>
      <c r="AZ137" s="321">
        <v>7.6221905799999998</v>
      </c>
      <c r="BA137" s="321">
        <v>5.7768556300000009</v>
      </c>
      <c r="BB137" s="85">
        <f>BA137/AZ137</f>
        <v>0.75789965750239752</v>
      </c>
      <c r="BC137" s="322">
        <v>0</v>
      </c>
      <c r="BD137" s="321">
        <v>0</v>
      </c>
      <c r="BE137" s="321">
        <v>0</v>
      </c>
      <c r="BF137" s="6">
        <v>0</v>
      </c>
      <c r="BG137" s="322">
        <v>11.97686</v>
      </c>
      <c r="BH137" s="321">
        <v>16.44713552</v>
      </c>
      <c r="BI137" s="321">
        <v>14.20497615</v>
      </c>
      <c r="BJ137" s="85">
        <f>BI137/BH137</f>
        <v>0.86367477988653429</v>
      </c>
      <c r="BK137" s="257">
        <v>294.51945000000006</v>
      </c>
      <c r="BL137" s="321">
        <v>297.89000923999998</v>
      </c>
      <c r="BM137" s="321">
        <v>283.10719713000003</v>
      </c>
      <c r="BN137" s="85">
        <f t="shared" si="307"/>
        <v>0.95037493151343011</v>
      </c>
      <c r="BO137" s="322">
        <v>0</v>
      </c>
      <c r="BP137" s="321">
        <v>0</v>
      </c>
      <c r="BQ137" s="321">
        <v>0</v>
      </c>
      <c r="BR137" s="12">
        <v>0</v>
      </c>
      <c r="BS137" s="322">
        <v>0</v>
      </c>
      <c r="BT137" s="321">
        <v>0</v>
      </c>
      <c r="BU137" s="321">
        <v>0</v>
      </c>
      <c r="BV137" s="12">
        <v>0</v>
      </c>
      <c r="BW137" s="322">
        <v>0</v>
      </c>
      <c r="BX137" s="321">
        <v>0</v>
      </c>
      <c r="BY137" s="321">
        <v>0</v>
      </c>
      <c r="BZ137" s="12">
        <v>0</v>
      </c>
      <c r="CA137" s="322">
        <v>0.83160000000000001</v>
      </c>
      <c r="CB137" s="321">
        <v>0.43635721</v>
      </c>
      <c r="CC137" s="321">
        <v>0.25285426</v>
      </c>
      <c r="CD137" s="85">
        <f>CC137/CB137</f>
        <v>0.57946621301387458</v>
      </c>
    </row>
    <row r="138" spans="2:86" x14ac:dyDescent="0.25">
      <c r="B138" s="8" t="s">
        <v>59</v>
      </c>
      <c r="C138" s="321">
        <v>3.4865400000000002</v>
      </c>
      <c r="D138" s="321">
        <v>3.4783057500000001</v>
      </c>
      <c r="E138" s="321">
        <v>6.03971502</v>
      </c>
      <c r="F138" s="85">
        <f t="shared" si="304"/>
        <v>1.7363956633197066</v>
      </c>
      <c r="G138" s="257">
        <v>0</v>
      </c>
      <c r="H138" s="321">
        <v>0</v>
      </c>
      <c r="I138" s="321">
        <v>0</v>
      </c>
      <c r="J138" s="12">
        <v>0</v>
      </c>
      <c r="K138" s="321">
        <v>0.51</v>
      </c>
      <c r="L138" s="321">
        <v>0.51</v>
      </c>
      <c r="M138" s="321">
        <v>3.2778359999999999E-2</v>
      </c>
      <c r="N138" s="85">
        <f t="shared" si="305"/>
        <v>6.4271294117647051E-2</v>
      </c>
      <c r="O138" s="322">
        <v>0</v>
      </c>
      <c r="P138" s="321">
        <v>1.626785E-2</v>
      </c>
      <c r="Q138" s="321">
        <v>1.5267850000000001E-2</v>
      </c>
      <c r="R138" s="85">
        <f t="shared" si="306"/>
        <v>0.93852906192274954</v>
      </c>
      <c r="S138" s="322">
        <v>0</v>
      </c>
      <c r="T138" s="321">
        <v>0</v>
      </c>
      <c r="U138" s="321">
        <v>0</v>
      </c>
      <c r="V138" s="12">
        <v>0</v>
      </c>
      <c r="W138" s="257">
        <v>0</v>
      </c>
      <c r="X138" s="321">
        <v>0</v>
      </c>
      <c r="Y138" s="321">
        <v>0</v>
      </c>
      <c r="Z138" s="12">
        <v>0</v>
      </c>
      <c r="AA138" s="322">
        <v>0</v>
      </c>
      <c r="AB138" s="321">
        <v>0</v>
      </c>
      <c r="AC138" s="321">
        <v>0</v>
      </c>
      <c r="AD138" s="12">
        <v>0</v>
      </c>
      <c r="AE138" s="322">
        <v>0</v>
      </c>
      <c r="AF138" s="321">
        <v>0</v>
      </c>
      <c r="AG138" s="321">
        <v>0</v>
      </c>
      <c r="AH138" s="12">
        <v>0</v>
      </c>
      <c r="AI138" s="257">
        <v>0</v>
      </c>
      <c r="AJ138" s="321">
        <v>0</v>
      </c>
      <c r="AK138" s="321">
        <v>0</v>
      </c>
      <c r="AL138" s="12">
        <v>0</v>
      </c>
      <c r="AM138" s="322">
        <v>0</v>
      </c>
      <c r="AN138" s="321">
        <v>0</v>
      </c>
      <c r="AO138" s="321">
        <v>0</v>
      </c>
      <c r="AP138" s="12">
        <v>0</v>
      </c>
      <c r="AQ138" s="322">
        <v>0</v>
      </c>
      <c r="AR138" s="321">
        <v>0</v>
      </c>
      <c r="AS138" s="321">
        <v>0</v>
      </c>
      <c r="AT138" s="12">
        <v>0</v>
      </c>
      <c r="AU138" s="322">
        <v>0</v>
      </c>
      <c r="AV138" s="321">
        <v>0</v>
      </c>
      <c r="AW138" s="321">
        <v>0</v>
      </c>
      <c r="AX138" s="12">
        <v>0</v>
      </c>
      <c r="AY138" s="322">
        <v>0</v>
      </c>
      <c r="AZ138" s="321">
        <v>0</v>
      </c>
      <c r="BA138" s="321">
        <v>0</v>
      </c>
      <c r="BB138" s="12">
        <v>0</v>
      </c>
      <c r="BC138" s="322">
        <v>0</v>
      </c>
      <c r="BD138" s="321">
        <v>0</v>
      </c>
      <c r="BE138" s="321">
        <v>0</v>
      </c>
      <c r="BF138" s="6">
        <v>0</v>
      </c>
      <c r="BG138" s="322">
        <v>0</v>
      </c>
      <c r="BH138" s="321">
        <v>0</v>
      </c>
      <c r="BI138" s="321">
        <v>0</v>
      </c>
      <c r="BJ138" s="12">
        <v>0</v>
      </c>
      <c r="BK138" s="257">
        <v>2.9615399999999998</v>
      </c>
      <c r="BL138" s="321">
        <v>2.9370379</v>
      </c>
      <c r="BM138" s="132">
        <v>5.9916688099999993</v>
      </c>
      <c r="BN138" s="85">
        <f t="shared" si="307"/>
        <v>2.0400379613759836</v>
      </c>
      <c r="BO138" s="322">
        <v>0</v>
      </c>
      <c r="BP138" s="321">
        <v>0</v>
      </c>
      <c r="BQ138" s="321">
        <v>0</v>
      </c>
      <c r="BR138" s="12">
        <v>0</v>
      </c>
      <c r="BS138" s="322">
        <v>0</v>
      </c>
      <c r="BT138" s="321">
        <v>0</v>
      </c>
      <c r="BU138" s="321">
        <v>0</v>
      </c>
      <c r="BV138" s="12">
        <v>0</v>
      </c>
      <c r="BW138" s="322">
        <v>0</v>
      </c>
      <c r="BX138" s="321">
        <v>0</v>
      </c>
      <c r="BY138" s="321">
        <v>0</v>
      </c>
      <c r="BZ138" s="12">
        <v>0</v>
      </c>
      <c r="CA138" s="322">
        <v>1.4999999999999999E-2</v>
      </c>
      <c r="CB138" s="321">
        <v>1.4999999999999999E-2</v>
      </c>
      <c r="CC138" s="321">
        <v>0</v>
      </c>
      <c r="CD138" s="85">
        <f>CC138/CB138</f>
        <v>0</v>
      </c>
    </row>
    <row r="139" spans="2:86" x14ac:dyDescent="0.25">
      <c r="B139" s="8" t="s">
        <v>60</v>
      </c>
      <c r="C139" s="132">
        <v>564.85870930999988</v>
      </c>
      <c r="D139" s="132">
        <v>672.32696851000003</v>
      </c>
      <c r="E139" s="132">
        <v>609.35101350758816</v>
      </c>
      <c r="F139" s="85">
        <f t="shared" si="304"/>
        <v>0.90633135668798448</v>
      </c>
      <c r="G139" s="257">
        <v>4.15940289</v>
      </c>
      <c r="H139" s="321">
        <v>4.15940289</v>
      </c>
      <c r="I139" s="321">
        <v>4.15940289</v>
      </c>
      <c r="J139" s="85">
        <f>I139/H139</f>
        <v>1</v>
      </c>
      <c r="K139" s="132">
        <v>1.6440000000000001</v>
      </c>
      <c r="L139" s="132">
        <v>1.5670000000000002</v>
      </c>
      <c r="M139" s="132">
        <v>1.17868799</v>
      </c>
      <c r="N139" s="85">
        <f t="shared" si="305"/>
        <v>0.75219399489470318</v>
      </c>
      <c r="O139" s="322">
        <v>1.1011900000000001</v>
      </c>
      <c r="P139" s="321">
        <v>1.1011900000000001</v>
      </c>
      <c r="Q139" s="321">
        <v>0.14509299000000001</v>
      </c>
      <c r="R139" s="85">
        <f t="shared" si="306"/>
        <v>0.13176017762602274</v>
      </c>
      <c r="S139" s="322">
        <v>5.0000000000000001E-3</v>
      </c>
      <c r="T139" s="321">
        <v>5.0000000000000001E-3</v>
      </c>
      <c r="U139" s="321">
        <v>2.5000000000000001E-3</v>
      </c>
      <c r="V139" s="85">
        <f>U139/T139</f>
        <v>0.5</v>
      </c>
      <c r="W139" s="257">
        <v>1.6465000000000001</v>
      </c>
      <c r="X139" s="321">
        <v>1.6465000000000001</v>
      </c>
      <c r="Y139" s="321">
        <v>1.4818709000000001</v>
      </c>
      <c r="Z139" s="85">
        <f>Y139/X139</f>
        <v>0.90001269359246894</v>
      </c>
      <c r="AA139" s="322">
        <v>5.1573099999999998</v>
      </c>
      <c r="AB139" s="321">
        <v>5.01694</v>
      </c>
      <c r="AC139" s="321">
        <v>5.01694</v>
      </c>
      <c r="AD139" s="85">
        <f>AC139/AB139</f>
        <v>1</v>
      </c>
      <c r="AE139" s="322">
        <v>105.52964</v>
      </c>
      <c r="AF139" s="321">
        <v>140.52763999999999</v>
      </c>
      <c r="AG139" s="321">
        <v>139.26329102</v>
      </c>
      <c r="AH139" s="85">
        <f>AG139/AF139</f>
        <v>0.99100284484959689</v>
      </c>
      <c r="AI139" s="257">
        <f>AI150+AI161</f>
        <v>30.31326</v>
      </c>
      <c r="AJ139" s="257">
        <f>AJ150+AJ161</f>
        <v>30.31326</v>
      </c>
      <c r="AK139" s="257">
        <f>AK150+AK161</f>
        <v>24.693868809999998</v>
      </c>
      <c r="AL139" s="85">
        <f>AK139/AJ139</f>
        <v>0.81462267040892333</v>
      </c>
      <c r="AM139" s="322">
        <v>0.83474826000000002</v>
      </c>
      <c r="AN139" s="321">
        <v>0.79474825999999998</v>
      </c>
      <c r="AO139" s="321">
        <v>0.52239588999999997</v>
      </c>
      <c r="AP139" s="85">
        <f>AO139/AN139</f>
        <v>0.65730988829091619</v>
      </c>
      <c r="AQ139" s="322">
        <v>11.837911942</v>
      </c>
      <c r="AR139" s="321">
        <v>35.790885939999995</v>
      </c>
      <c r="AS139" s="321">
        <v>35.462548179999999</v>
      </c>
      <c r="AT139" s="85">
        <f>AS139/AR139</f>
        <v>0.99082621870410181</v>
      </c>
      <c r="AU139" s="322">
        <v>1.77902</v>
      </c>
      <c r="AV139" s="321">
        <v>5.2474550000000004</v>
      </c>
      <c r="AW139" s="321">
        <v>4.7421992499999996</v>
      </c>
      <c r="AX139" s="85">
        <f>AW139/AV139</f>
        <v>0.90371413380391052</v>
      </c>
      <c r="AY139" s="322">
        <v>0.41969000000000001</v>
      </c>
      <c r="AZ139" s="321">
        <v>0.41969000000000001</v>
      </c>
      <c r="BA139" s="321">
        <v>0.37496487000000001</v>
      </c>
      <c r="BB139" s="85">
        <f>BA139/AZ139</f>
        <v>0.89343293859753625</v>
      </c>
      <c r="BC139" s="322">
        <v>0.35</v>
      </c>
      <c r="BD139" s="321">
        <v>0.35</v>
      </c>
      <c r="BE139" s="321">
        <v>0.35</v>
      </c>
      <c r="BF139" s="95">
        <f>BE139/BD139</f>
        <v>1</v>
      </c>
      <c r="BG139" s="322">
        <v>4.0952400000000004</v>
      </c>
      <c r="BH139" s="321">
        <v>5.5582399999999996</v>
      </c>
      <c r="BI139" s="321">
        <v>5.3532399999999996</v>
      </c>
      <c r="BJ139" s="85">
        <f>BI139/BH139</f>
        <v>0.96311782146866631</v>
      </c>
      <c r="BK139" s="257">
        <v>319.57776000000001</v>
      </c>
      <c r="BL139" s="321">
        <v>332.00498019999998</v>
      </c>
      <c r="BM139" s="321">
        <v>325.07082541</v>
      </c>
      <c r="BN139" s="85">
        <f t="shared" si="307"/>
        <v>0.97911430489439388</v>
      </c>
      <c r="BO139" s="322">
        <v>62.280949999999997</v>
      </c>
      <c r="BP139" s="321">
        <v>93.770949999999999</v>
      </c>
      <c r="BQ139" s="321">
        <v>48.728539909999995</v>
      </c>
      <c r="BR139" s="85">
        <f>BQ139/BP139</f>
        <v>0.5196549668100835</v>
      </c>
      <c r="BS139" s="322">
        <v>0.70499999999999996</v>
      </c>
      <c r="BT139" s="321">
        <v>0.70499999999999996</v>
      </c>
      <c r="BU139" s="321">
        <v>0.70499999999999996</v>
      </c>
      <c r="BV139" s="85">
        <f>BU139/BT139</f>
        <v>1</v>
      </c>
      <c r="BW139" s="322">
        <v>1</v>
      </c>
      <c r="BX139" s="321">
        <v>1</v>
      </c>
      <c r="BY139" s="321">
        <v>0</v>
      </c>
      <c r="BZ139" s="85">
        <f>BY139/BX139</f>
        <v>0</v>
      </c>
      <c r="CA139" s="322">
        <v>12.422086220000001</v>
      </c>
      <c r="CB139" s="321">
        <v>12.348086220000001</v>
      </c>
      <c r="CC139" s="321">
        <v>12.099645390000001</v>
      </c>
      <c r="CD139" s="85">
        <f>CC139/CB139</f>
        <v>0.97988021580238049</v>
      </c>
    </row>
    <row r="140" spans="2:86" x14ac:dyDescent="0.25">
      <c r="B140" s="8" t="s">
        <v>61</v>
      </c>
      <c r="C140" s="321">
        <v>1532.1398699999997</v>
      </c>
      <c r="D140" s="321">
        <v>1954.5183182299997</v>
      </c>
      <c r="E140" s="321">
        <v>892.97812770000019</v>
      </c>
      <c r="F140" s="85">
        <f t="shared" si="304"/>
        <v>0.45687887361868057</v>
      </c>
      <c r="G140" s="257">
        <v>1.3596600000000001</v>
      </c>
      <c r="H140" s="321">
        <v>1.33416</v>
      </c>
      <c r="I140" s="321">
        <v>1.33083496</v>
      </c>
      <c r="J140" s="85">
        <f>I140/H140</f>
        <v>0.99750776518558493</v>
      </c>
      <c r="K140" s="321">
        <v>374.99639999999999</v>
      </c>
      <c r="L140" s="321">
        <v>363.52064825999997</v>
      </c>
      <c r="M140" s="321">
        <v>194.0068703</v>
      </c>
      <c r="N140" s="85">
        <f t="shared" si="305"/>
        <v>0.53368872230124587</v>
      </c>
      <c r="O140" s="322">
        <v>12.438000000000002</v>
      </c>
      <c r="P140" s="321">
        <v>12.368000000000002</v>
      </c>
      <c r="Q140" s="321">
        <v>6.4760133399999997</v>
      </c>
      <c r="R140" s="85">
        <f t="shared" si="306"/>
        <v>0.52361039294954714</v>
      </c>
      <c r="S140" s="322">
        <v>0</v>
      </c>
      <c r="T140" s="321">
        <v>0</v>
      </c>
      <c r="U140" s="321">
        <v>0</v>
      </c>
      <c r="V140" s="12">
        <v>0</v>
      </c>
      <c r="W140" s="257">
        <v>29.42812</v>
      </c>
      <c r="X140" s="321">
        <v>33.060648929999999</v>
      </c>
      <c r="Y140" s="321">
        <v>23.597532030000004</v>
      </c>
      <c r="Z140" s="85">
        <f>Y140/X140</f>
        <v>0.71376493788623296</v>
      </c>
      <c r="AA140" s="322">
        <v>0</v>
      </c>
      <c r="AB140" s="321">
        <v>0</v>
      </c>
      <c r="AC140" s="321">
        <v>0</v>
      </c>
      <c r="AD140" s="12">
        <v>0</v>
      </c>
      <c r="AE140" s="322">
        <v>0</v>
      </c>
      <c r="AF140" s="321">
        <v>0</v>
      </c>
      <c r="AG140" s="321">
        <v>0</v>
      </c>
      <c r="AH140" s="12">
        <v>0</v>
      </c>
      <c r="AI140" s="257">
        <v>1</v>
      </c>
      <c r="AJ140" s="321">
        <v>5.1596491799999997</v>
      </c>
      <c r="AK140" s="321">
        <v>0.97948943000000011</v>
      </c>
      <c r="AL140" s="85">
        <f>AK140/AJ140</f>
        <v>0.1898364396162299</v>
      </c>
      <c r="AM140" s="322">
        <v>11.86054</v>
      </c>
      <c r="AN140" s="321">
        <v>15.134999349999999</v>
      </c>
      <c r="AO140" s="321">
        <v>5.0235339800000007</v>
      </c>
      <c r="AP140" s="85">
        <f>AO140/AN140</f>
        <v>0.33191504431746149</v>
      </c>
      <c r="AQ140" s="322">
        <v>1.605</v>
      </c>
      <c r="AR140" s="321">
        <v>1.605</v>
      </c>
      <c r="AS140" s="321">
        <v>1.4303721299999999</v>
      </c>
      <c r="AT140" s="85">
        <f>AS140/AR140</f>
        <v>0.89119758878504662</v>
      </c>
      <c r="AU140" s="322">
        <v>0</v>
      </c>
      <c r="AV140" s="321">
        <v>0</v>
      </c>
      <c r="AW140" s="321">
        <v>0</v>
      </c>
      <c r="AX140" s="12">
        <v>0</v>
      </c>
      <c r="AY140" s="322">
        <v>2.4550200000000002</v>
      </c>
      <c r="AZ140" s="321">
        <v>2.4550200000000002</v>
      </c>
      <c r="BA140" s="321">
        <v>2.0407254699999999</v>
      </c>
      <c r="BB140" s="85">
        <f>BA140/AZ140</f>
        <v>0.83124596540965034</v>
      </c>
      <c r="BC140" s="322">
        <v>0</v>
      </c>
      <c r="BD140" s="321">
        <v>0</v>
      </c>
      <c r="BE140" s="321">
        <v>0</v>
      </c>
      <c r="BF140" s="6">
        <v>0</v>
      </c>
      <c r="BG140" s="322">
        <v>585.76878999999997</v>
      </c>
      <c r="BH140" s="321">
        <v>667.19788127999993</v>
      </c>
      <c r="BI140" s="321">
        <v>288.40999161000002</v>
      </c>
      <c r="BJ140" s="85">
        <f>BI140/BH140</f>
        <v>0.43227054476955734</v>
      </c>
      <c r="BK140" s="257">
        <v>511.22834</v>
      </c>
      <c r="BL140" s="321">
        <v>802.68231122999998</v>
      </c>
      <c r="BM140" s="321">
        <v>369.68276444999998</v>
      </c>
      <c r="BN140" s="85">
        <f t="shared" si="307"/>
        <v>0.46055925149703636</v>
      </c>
      <c r="BO140" s="322">
        <v>0</v>
      </c>
      <c r="BP140" s="321">
        <v>50</v>
      </c>
      <c r="BQ140" s="321">
        <v>0</v>
      </c>
      <c r="BR140" s="12">
        <v>0</v>
      </c>
      <c r="BS140" s="322">
        <v>0</v>
      </c>
      <c r="BT140" s="321">
        <v>0</v>
      </c>
      <c r="BU140" s="321">
        <v>0</v>
      </c>
      <c r="BV140" s="12">
        <v>0</v>
      </c>
      <c r="BW140" s="322">
        <v>0</v>
      </c>
      <c r="BX140" s="321">
        <v>0</v>
      </c>
      <c r="BY140" s="321">
        <v>0</v>
      </c>
      <c r="BZ140" s="12">
        <v>0</v>
      </c>
      <c r="CA140" s="322">
        <v>0</v>
      </c>
      <c r="CB140" s="321">
        <v>0</v>
      </c>
      <c r="CC140" s="321">
        <v>0</v>
      </c>
      <c r="CD140" s="12">
        <v>0</v>
      </c>
    </row>
    <row r="141" spans="2:86" x14ac:dyDescent="0.25">
      <c r="B141" s="8" t="s">
        <v>62</v>
      </c>
      <c r="C141" s="321">
        <v>6487.1984557599999</v>
      </c>
      <c r="D141" s="321">
        <v>6354.2591877799996</v>
      </c>
      <c r="E141" s="321">
        <v>5170.8780065500005</v>
      </c>
      <c r="F141" s="85">
        <f t="shared" si="304"/>
        <v>0.81376567334461547</v>
      </c>
      <c r="G141" s="257">
        <v>0</v>
      </c>
      <c r="H141" s="321">
        <v>0</v>
      </c>
      <c r="I141" s="321">
        <v>0</v>
      </c>
      <c r="J141" s="12">
        <v>0</v>
      </c>
      <c r="K141" s="321">
        <v>0</v>
      </c>
      <c r="L141" s="321">
        <v>0</v>
      </c>
      <c r="M141" s="321">
        <v>0</v>
      </c>
      <c r="N141" s="12">
        <v>0</v>
      </c>
      <c r="O141" s="322">
        <v>0</v>
      </c>
      <c r="P141" s="321">
        <v>0</v>
      </c>
      <c r="Q141" s="321">
        <v>0</v>
      </c>
      <c r="R141" s="12">
        <v>0</v>
      </c>
      <c r="S141" s="322">
        <v>0</v>
      </c>
      <c r="T141" s="321">
        <v>0</v>
      </c>
      <c r="U141" s="321">
        <v>0</v>
      </c>
      <c r="V141" s="12">
        <v>0</v>
      </c>
      <c r="W141" s="257">
        <v>0</v>
      </c>
      <c r="X141" s="321">
        <v>0</v>
      </c>
      <c r="Y141" s="321">
        <v>0</v>
      </c>
      <c r="Z141" s="12">
        <v>0</v>
      </c>
      <c r="AA141" s="322">
        <v>0</v>
      </c>
      <c r="AB141" s="321">
        <v>0</v>
      </c>
      <c r="AC141" s="321">
        <v>0</v>
      </c>
      <c r="AD141" s="12">
        <v>0</v>
      </c>
      <c r="AE141" s="322">
        <v>0</v>
      </c>
      <c r="AF141" s="321">
        <v>0</v>
      </c>
      <c r="AG141" s="321">
        <v>0</v>
      </c>
      <c r="AH141" s="12">
        <v>0</v>
      </c>
      <c r="AI141" s="257">
        <f>AI152+AI163</f>
        <v>474.04816535999998</v>
      </c>
      <c r="AJ141" s="257">
        <f>AJ152+AJ163</f>
        <v>453.94135361000008</v>
      </c>
      <c r="AK141" s="257">
        <f>AK152+AK163</f>
        <v>168.89655646</v>
      </c>
      <c r="AL141" s="85">
        <f>AK141/AJ141</f>
        <v>0.37206690934156678</v>
      </c>
      <c r="AM141" s="322">
        <v>21.9397004</v>
      </c>
      <c r="AN141" s="321">
        <v>21.262583920000001</v>
      </c>
      <c r="AO141" s="321">
        <v>20.204133030000001</v>
      </c>
      <c r="AP141" s="85">
        <f>AO141/AN141</f>
        <v>0.95022002528091609</v>
      </c>
      <c r="AQ141" s="322">
        <v>12.166589999999999</v>
      </c>
      <c r="AR141" s="321">
        <v>13.348849</v>
      </c>
      <c r="AS141" s="321">
        <v>12.696977729999999</v>
      </c>
      <c r="AT141" s="85">
        <f>AS141/AR141</f>
        <v>0.95116648109511159</v>
      </c>
      <c r="AU141" s="322">
        <v>0.42599999999999999</v>
      </c>
      <c r="AV141" s="321">
        <v>0.42599999999999999</v>
      </c>
      <c r="AW141" s="321">
        <v>0</v>
      </c>
      <c r="AX141" s="85">
        <f>AW141/AV141</f>
        <v>0</v>
      </c>
      <c r="AY141" s="322">
        <v>0</v>
      </c>
      <c r="AZ141" s="321">
        <v>0</v>
      </c>
      <c r="BA141" s="321">
        <v>0</v>
      </c>
      <c r="BB141" s="12">
        <v>0</v>
      </c>
      <c r="BC141" s="322">
        <v>1.6597900000000001</v>
      </c>
      <c r="BD141" s="321">
        <v>2.3948670000000001</v>
      </c>
      <c r="BE141" s="321">
        <v>0.29486699999999999</v>
      </c>
      <c r="BF141" s="95">
        <f>BE141/BD141</f>
        <v>0.12312458270125229</v>
      </c>
      <c r="BG141" s="322">
        <v>2866.3850799999996</v>
      </c>
      <c r="BH141" s="321">
        <v>2886.0270800000003</v>
      </c>
      <c r="BI141" s="321">
        <v>2312.1488419699999</v>
      </c>
      <c r="BJ141" s="85">
        <f>BI141/BH141</f>
        <v>0.80115285750194687</v>
      </c>
      <c r="BK141" s="257">
        <v>2772.9709999999995</v>
      </c>
      <c r="BL141" s="321">
        <v>2599.0239814600004</v>
      </c>
      <c r="BM141" s="321">
        <v>2337.27979628</v>
      </c>
      <c r="BN141" s="85">
        <f t="shared" si="307"/>
        <v>0.89929135435181107</v>
      </c>
      <c r="BO141" s="322">
        <v>77.779790000000006</v>
      </c>
      <c r="BP141" s="321">
        <v>117.77979000000001</v>
      </c>
      <c r="BQ141" s="321">
        <v>90.150007489999993</v>
      </c>
      <c r="BR141" s="85">
        <f>BQ141/BP141</f>
        <v>0.76541151491270265</v>
      </c>
      <c r="BS141" s="322">
        <v>0</v>
      </c>
      <c r="BT141" s="321">
        <v>0</v>
      </c>
      <c r="BU141" s="321">
        <v>0</v>
      </c>
      <c r="BV141" s="12">
        <v>0</v>
      </c>
      <c r="BW141" s="322">
        <v>0</v>
      </c>
      <c r="BX141" s="321">
        <v>0</v>
      </c>
      <c r="BY141" s="321">
        <v>0</v>
      </c>
      <c r="BZ141" s="12">
        <v>0</v>
      </c>
      <c r="CA141" s="322">
        <v>259.82234</v>
      </c>
      <c r="CB141" s="321">
        <v>260.05468279000002</v>
      </c>
      <c r="CC141" s="321">
        <v>229.20682659000002</v>
      </c>
      <c r="CD141" s="12">
        <v>0</v>
      </c>
    </row>
    <row r="142" spans="2:86" x14ac:dyDescent="0.25">
      <c r="B142" s="187" t="s">
        <v>63</v>
      </c>
      <c r="C142" s="326">
        <f>SUM(C136:C141)</f>
        <v>9704.9787350699989</v>
      </c>
      <c r="D142" s="326">
        <f>SUM(D136:D141)</f>
        <v>10113.2392898</v>
      </c>
      <c r="E142" s="326">
        <f>SUM(E136:E141)</f>
        <v>7679.0438411175892</v>
      </c>
      <c r="F142" s="178">
        <f t="shared" si="304"/>
        <v>0.75930605625662506</v>
      </c>
      <c r="G142" s="325">
        <f>SUM(G136:G141)</f>
        <v>5.9190628900000002</v>
      </c>
      <c r="H142" s="326">
        <f>SUM(H136:H141)</f>
        <v>5.8735628899999996</v>
      </c>
      <c r="I142" s="326">
        <f>SUM(I136:I141)</f>
        <v>5.7970689599999998</v>
      </c>
      <c r="J142" s="178">
        <f>I142/H142</f>
        <v>0.98697657087655699</v>
      </c>
      <c r="K142" s="326">
        <f>SUM(K136:K141)</f>
        <v>504.30395999999996</v>
      </c>
      <c r="L142" s="326">
        <f>SUM(L136:L141)</f>
        <v>496.42274925999993</v>
      </c>
      <c r="M142" s="326">
        <f>SUM(M136:M141)</f>
        <v>307.54994268999997</v>
      </c>
      <c r="N142" s="178">
        <f t="shared" ref="N142:N151" si="308">M142/L142</f>
        <v>0.61953233035442867</v>
      </c>
      <c r="O142" s="327">
        <f>SUM(O136:O141)</f>
        <v>20.039070000000002</v>
      </c>
      <c r="P142" s="326">
        <f>SUM(P136:P141)</f>
        <v>19.975071110000002</v>
      </c>
      <c r="Q142" s="326">
        <f>SUM(Q136:Q141)</f>
        <v>12.31898578</v>
      </c>
      <c r="R142" s="178">
        <f>Q142/P142</f>
        <v>0.61671799375136238</v>
      </c>
      <c r="S142" s="327">
        <f>SUM(S136:S141)</f>
        <v>5.0000000000000001E-3</v>
      </c>
      <c r="T142" s="326">
        <f>SUM(T136:T141)</f>
        <v>5.0000000000000001E-3</v>
      </c>
      <c r="U142" s="326">
        <f>SUM(U136:U141)</f>
        <v>2.5000000000000001E-3</v>
      </c>
      <c r="V142" s="178">
        <f>U142/T142</f>
        <v>0.5</v>
      </c>
      <c r="W142" s="325">
        <f>SUM(W136:W141)</f>
        <v>31.074619999999999</v>
      </c>
      <c r="X142" s="326">
        <f>SUM(X136:X141)</f>
        <v>34.707148930000002</v>
      </c>
      <c r="Y142" s="326">
        <f>SUM(Y136:Y141)</f>
        <v>25.079402930000004</v>
      </c>
      <c r="Z142" s="178">
        <f>Y142/X142</f>
        <v>0.72260049307369034</v>
      </c>
      <c r="AA142" s="327">
        <f>SUM(AA136:AA141)</f>
        <v>5.1573099999999998</v>
      </c>
      <c r="AB142" s="326">
        <f>SUM(AB136:AB141)</f>
        <v>5.01694</v>
      </c>
      <c r="AC142" s="326">
        <f>SUM(AC136:AC141)</f>
        <v>5.01694</v>
      </c>
      <c r="AD142" s="178">
        <f>AC142/AB142</f>
        <v>1</v>
      </c>
      <c r="AE142" s="327">
        <f>SUM(AE136:AE141)</f>
        <v>105.52964</v>
      </c>
      <c r="AF142" s="326">
        <f>SUM(AF136:AF141)</f>
        <v>140.52763999999999</v>
      </c>
      <c r="AG142" s="326">
        <f>SUM(AG136:AG141)</f>
        <v>139.26329102</v>
      </c>
      <c r="AH142" s="178">
        <f>AG142/AF142</f>
        <v>0.99100284484959689</v>
      </c>
      <c r="AI142" s="325">
        <f>SUM(AI136:AI141)</f>
        <v>505.36142536</v>
      </c>
      <c r="AJ142" s="326">
        <f>SUM(AJ136:AJ141)</f>
        <v>489.58426279000008</v>
      </c>
      <c r="AK142" s="326">
        <f>SUM(AK136:AK141)</f>
        <v>194.62187996</v>
      </c>
      <c r="AL142" s="178">
        <f>AK142/AJ142</f>
        <v>0.39752478735918884</v>
      </c>
      <c r="AM142" s="327">
        <f>SUM(AM136:AM141)</f>
        <v>34.634988659999998</v>
      </c>
      <c r="AN142" s="326">
        <f>SUM(AN136:AN141)</f>
        <v>37.192331530000004</v>
      </c>
      <c r="AO142" s="326">
        <f>SUM(AO136:AO141)</f>
        <v>25.750062900000003</v>
      </c>
      <c r="AP142" s="178">
        <f>AO142/AN142</f>
        <v>0.69234871385327212</v>
      </c>
      <c r="AQ142" s="327">
        <f>SUM(AQ136:AQ141)</f>
        <v>25.609501942000001</v>
      </c>
      <c r="AR142" s="326">
        <f>SUM(AR136:AR141)</f>
        <v>50.744734939999994</v>
      </c>
      <c r="AS142" s="326">
        <f>SUM(AS136:AS141)</f>
        <v>49.589898040000001</v>
      </c>
      <c r="AT142" s="178">
        <f>AS142/AR142</f>
        <v>0.97724223209825689</v>
      </c>
      <c r="AU142" s="327">
        <f>SUM(AU136:AU141)</f>
        <v>2.2050200000000002</v>
      </c>
      <c r="AV142" s="326">
        <f>SUM(AV136:AV141)</f>
        <v>5.6734550000000006</v>
      </c>
      <c r="AW142" s="326">
        <f>SUM(AW136:AW141)</f>
        <v>4.7421992499999996</v>
      </c>
      <c r="AX142" s="178">
        <f>AW142/AV142</f>
        <v>0.83585738319947878</v>
      </c>
      <c r="AY142" s="327">
        <f>SUM(AY136:AY141)</f>
        <v>17.02478</v>
      </c>
      <c r="AZ142" s="326">
        <f>SUM(AZ136:AZ141)</f>
        <v>17.10675058</v>
      </c>
      <c r="BA142" s="326">
        <f>SUM(BA136:BA141)</f>
        <v>13.99493612</v>
      </c>
      <c r="BB142" s="178">
        <f>BA142/AZ142</f>
        <v>0.8180943572277185</v>
      </c>
      <c r="BC142" s="327">
        <f>SUM(BC136:BC141)</f>
        <v>2.0097900000000002</v>
      </c>
      <c r="BD142" s="326">
        <f>SUM(BD136:BD141)</f>
        <v>2.7448670000000002</v>
      </c>
      <c r="BE142" s="326">
        <f>SUM(BE136:BE141)</f>
        <v>0.64486699999999997</v>
      </c>
      <c r="BF142" s="180">
        <f>BE142/BD142</f>
        <v>0.23493560890199777</v>
      </c>
      <c r="BG142" s="327">
        <f>SUM(BG136:BG141)</f>
        <v>3487.7581699999996</v>
      </c>
      <c r="BH142" s="326">
        <f>SUM(BH136:BH141)</f>
        <v>3594.56904252</v>
      </c>
      <c r="BI142" s="326">
        <f>SUM(BI136:BI141)</f>
        <v>2636.1014654999999</v>
      </c>
      <c r="BJ142" s="178">
        <f>BI142/BH142</f>
        <v>0.73335674856086253</v>
      </c>
      <c r="BK142" s="325">
        <f>SUM(BK136:BK141)</f>
        <v>4543.48963</v>
      </c>
      <c r="BL142" s="326">
        <f>SUM(BL136:BL141)</f>
        <v>4676.98586703</v>
      </c>
      <c r="BM142" s="326">
        <f>SUM(BM136:BM141)</f>
        <v>3877.4275273200001</v>
      </c>
      <c r="BN142" s="178">
        <f t="shared" si="307"/>
        <v>0.82904409753589037</v>
      </c>
      <c r="BO142" s="327">
        <f>SUM(BO136:BO141)</f>
        <v>140.06074000000001</v>
      </c>
      <c r="BP142" s="326">
        <f>SUM(BP136:BP141)</f>
        <v>261.55074000000002</v>
      </c>
      <c r="BQ142" s="326">
        <f>SUM(BQ136:BQ141)</f>
        <v>138.8785474</v>
      </c>
      <c r="BR142" s="178">
        <f>BQ142/BP142</f>
        <v>0.53098128263754862</v>
      </c>
      <c r="BS142" s="327">
        <f>SUM(BS136:BS141)</f>
        <v>0.70499999999999996</v>
      </c>
      <c r="BT142" s="326">
        <f>SUM(BT136:BT141)</f>
        <v>0.70499999999999996</v>
      </c>
      <c r="BU142" s="326">
        <f>SUM(BU136:BU141)</f>
        <v>0.70499999999999996</v>
      </c>
      <c r="BV142" s="178">
        <f>BU142/BT142</f>
        <v>1</v>
      </c>
      <c r="BW142" s="327">
        <f>SUM(BW136:BW141)</f>
        <v>1</v>
      </c>
      <c r="BX142" s="326">
        <f>SUM(BX136:BX141)</f>
        <v>1</v>
      </c>
      <c r="BY142" s="326">
        <f>SUM(BY136:BY141)</f>
        <v>0</v>
      </c>
      <c r="BZ142" s="178">
        <f>BY142/BX142</f>
        <v>0</v>
      </c>
      <c r="CA142" s="327">
        <f>SUM(CA136:CA141)</f>
        <v>273.09102622</v>
      </c>
      <c r="CB142" s="326">
        <f>SUM(CB136:CB141)</f>
        <v>272.85412622000001</v>
      </c>
      <c r="CC142" s="326">
        <f>SUM(CC136:CC141)</f>
        <v>241.55932624000002</v>
      </c>
      <c r="CD142" s="178">
        <f>CC142/CB142</f>
        <v>0.88530574775047655</v>
      </c>
    </row>
    <row r="143" spans="2:86" x14ac:dyDescent="0.25">
      <c r="B143" s="8" t="s">
        <v>64</v>
      </c>
      <c r="C143" s="321">
        <v>4500.2049500000003</v>
      </c>
      <c r="D143" s="321">
        <v>6049.5516973500007</v>
      </c>
      <c r="E143" s="321">
        <v>1958.7737315400007</v>
      </c>
      <c r="F143" s="85">
        <f t="shared" si="304"/>
        <v>0.32378824573034715</v>
      </c>
      <c r="G143" s="257">
        <v>0</v>
      </c>
      <c r="H143" s="321">
        <v>0</v>
      </c>
      <c r="I143" s="321">
        <v>0</v>
      </c>
      <c r="J143" s="12">
        <v>0</v>
      </c>
      <c r="K143" s="321">
        <v>0.25</v>
      </c>
      <c r="L143" s="321">
        <v>0.25</v>
      </c>
      <c r="M143" s="321">
        <v>6.5424960000000004E-2</v>
      </c>
      <c r="N143" s="85">
        <f t="shared" si="308"/>
        <v>0.26169984000000002</v>
      </c>
      <c r="O143" s="322">
        <v>3.5740000000000001E-2</v>
      </c>
      <c r="P143" s="321">
        <v>39.535739999999997</v>
      </c>
      <c r="Q143" s="321">
        <v>39.504084980000002</v>
      </c>
      <c r="R143" s="85">
        <f>Q143/P143</f>
        <v>0.99919933154153695</v>
      </c>
      <c r="S143" s="322">
        <v>0</v>
      </c>
      <c r="T143" s="321">
        <v>0</v>
      </c>
      <c r="U143" s="321">
        <v>0</v>
      </c>
      <c r="V143" s="12">
        <v>0</v>
      </c>
      <c r="W143" s="257">
        <v>0</v>
      </c>
      <c r="X143" s="321">
        <v>0</v>
      </c>
      <c r="Y143" s="321">
        <v>0</v>
      </c>
      <c r="Z143" s="12">
        <v>0</v>
      </c>
      <c r="AA143" s="322">
        <v>0</v>
      </c>
      <c r="AB143" s="321">
        <v>0</v>
      </c>
      <c r="AC143" s="321">
        <v>0</v>
      </c>
      <c r="AD143" s="12">
        <v>0</v>
      </c>
      <c r="AE143" s="322">
        <v>0</v>
      </c>
      <c r="AF143" s="321">
        <v>0</v>
      </c>
      <c r="AG143" s="321">
        <v>0</v>
      </c>
      <c r="AH143" s="12">
        <v>0</v>
      </c>
      <c r="AI143" s="257">
        <f>AI154+AI165</f>
        <v>1388.0957599999999</v>
      </c>
      <c r="AJ143" s="257">
        <f>AJ154+AJ165</f>
        <v>2934.5325659999999</v>
      </c>
      <c r="AK143" s="257">
        <f>AK154+AK165</f>
        <v>1270.4735370000001</v>
      </c>
      <c r="AL143" s="85">
        <f>AK143/AJ143</f>
        <v>0.43293898037456646</v>
      </c>
      <c r="AM143" s="322">
        <v>0</v>
      </c>
      <c r="AN143" s="321">
        <v>0</v>
      </c>
      <c r="AO143" s="321">
        <v>0</v>
      </c>
      <c r="AP143" s="12">
        <v>0</v>
      </c>
      <c r="AQ143" s="322">
        <v>0</v>
      </c>
      <c r="AR143" s="321">
        <v>0</v>
      </c>
      <c r="AS143" s="321">
        <v>0</v>
      </c>
      <c r="AT143" s="12">
        <v>0</v>
      </c>
      <c r="AU143" s="322">
        <v>0</v>
      </c>
      <c r="AV143" s="321">
        <v>0</v>
      </c>
      <c r="AW143" s="321">
        <v>0</v>
      </c>
      <c r="AX143" s="12">
        <v>0</v>
      </c>
      <c r="AY143" s="322">
        <v>2.205E-2</v>
      </c>
      <c r="AZ143" s="321">
        <v>2.205E-2</v>
      </c>
      <c r="BA143" s="321">
        <v>3.6534099999999997E-3</v>
      </c>
      <c r="BB143" s="85">
        <f>BA143/AZ143</f>
        <v>0.16568752834467118</v>
      </c>
      <c r="BC143" s="322">
        <v>0</v>
      </c>
      <c r="BD143" s="321">
        <v>0</v>
      </c>
      <c r="BE143" s="321">
        <v>0</v>
      </c>
      <c r="BF143" s="6">
        <v>0</v>
      </c>
      <c r="BG143" s="322">
        <v>316.82195999999999</v>
      </c>
      <c r="BH143" s="321">
        <v>314.82195999999999</v>
      </c>
      <c r="BI143" s="321">
        <v>136.4</v>
      </c>
      <c r="BJ143" s="85">
        <f>BI143/BH143</f>
        <v>0.43326075474531706</v>
      </c>
      <c r="BK143" s="257">
        <v>2794.9794400000005</v>
      </c>
      <c r="BL143" s="321">
        <v>2760.3893813500003</v>
      </c>
      <c r="BM143" s="321">
        <v>512.32703118999996</v>
      </c>
      <c r="BN143" s="85">
        <f t="shared" si="307"/>
        <v>0.18559955151669236</v>
      </c>
      <c r="BO143" s="322">
        <v>0</v>
      </c>
      <c r="BP143" s="321">
        <v>0</v>
      </c>
      <c r="BQ143" s="321">
        <v>0</v>
      </c>
      <c r="BR143" s="12">
        <v>0</v>
      </c>
      <c r="BS143" s="322">
        <v>0</v>
      </c>
      <c r="BT143" s="321">
        <v>0</v>
      </c>
      <c r="BU143" s="321">
        <v>0</v>
      </c>
      <c r="BV143" s="12">
        <v>0</v>
      </c>
      <c r="BW143" s="322">
        <v>0</v>
      </c>
      <c r="BX143" s="321">
        <v>0</v>
      </c>
      <c r="BY143" s="321">
        <v>0</v>
      </c>
      <c r="BZ143" s="12">
        <v>0</v>
      </c>
      <c r="CA143" s="322">
        <v>0</v>
      </c>
      <c r="CB143" s="321">
        <v>0</v>
      </c>
      <c r="CC143" s="321">
        <v>0</v>
      </c>
      <c r="CD143" s="12">
        <v>0</v>
      </c>
    </row>
    <row r="144" spans="2:86" x14ac:dyDescent="0.25">
      <c r="B144" s="8" t="s">
        <v>65</v>
      </c>
      <c r="C144" s="321">
        <v>0</v>
      </c>
      <c r="D144" s="321">
        <v>0</v>
      </c>
      <c r="E144" s="321">
        <v>0</v>
      </c>
      <c r="F144" s="12">
        <v>0</v>
      </c>
      <c r="G144" s="257">
        <v>0</v>
      </c>
      <c r="H144" s="321">
        <v>0</v>
      </c>
      <c r="I144" s="321">
        <v>0</v>
      </c>
      <c r="J144" s="12">
        <v>0</v>
      </c>
      <c r="K144" s="257">
        <v>0</v>
      </c>
      <c r="L144" s="321">
        <v>0</v>
      </c>
      <c r="M144" s="321">
        <v>0</v>
      </c>
      <c r="N144" s="12">
        <v>0</v>
      </c>
      <c r="O144" s="322">
        <v>0</v>
      </c>
      <c r="P144" s="321">
        <v>0</v>
      </c>
      <c r="Q144" s="321">
        <v>0</v>
      </c>
      <c r="R144" s="12">
        <v>0</v>
      </c>
      <c r="S144" s="322">
        <v>0</v>
      </c>
      <c r="T144" s="321">
        <v>0</v>
      </c>
      <c r="U144" s="321">
        <v>0</v>
      </c>
      <c r="V144" s="12">
        <v>0</v>
      </c>
      <c r="W144" s="257">
        <v>0</v>
      </c>
      <c r="X144" s="321">
        <v>0</v>
      </c>
      <c r="Y144" s="321">
        <v>0</v>
      </c>
      <c r="Z144" s="12">
        <v>0</v>
      </c>
      <c r="AA144" s="322">
        <v>0</v>
      </c>
      <c r="AB144" s="321">
        <v>0</v>
      </c>
      <c r="AC144" s="321">
        <v>0</v>
      </c>
      <c r="AD144" s="12">
        <v>0</v>
      </c>
      <c r="AE144" s="322">
        <v>0</v>
      </c>
      <c r="AF144" s="321">
        <v>0</v>
      </c>
      <c r="AG144" s="321">
        <v>0</v>
      </c>
      <c r="AH144" s="12">
        <v>0</v>
      </c>
      <c r="AI144" s="257">
        <v>0</v>
      </c>
      <c r="AJ144" s="321">
        <v>0</v>
      </c>
      <c r="AK144" s="321">
        <v>0</v>
      </c>
      <c r="AL144" s="12">
        <v>0</v>
      </c>
      <c r="AM144" s="322">
        <v>0</v>
      </c>
      <c r="AN144" s="321">
        <v>0</v>
      </c>
      <c r="AO144" s="321">
        <v>0</v>
      </c>
      <c r="AP144" s="12">
        <v>0</v>
      </c>
      <c r="AQ144" s="322">
        <v>0</v>
      </c>
      <c r="AR144" s="321">
        <v>0</v>
      </c>
      <c r="AS144" s="321">
        <v>0</v>
      </c>
      <c r="AT144" s="12">
        <v>0</v>
      </c>
      <c r="AU144" s="322">
        <v>0</v>
      </c>
      <c r="AV144" s="321">
        <v>0</v>
      </c>
      <c r="AW144" s="321">
        <v>0</v>
      </c>
      <c r="AX144" s="12">
        <v>0</v>
      </c>
      <c r="AY144" s="322">
        <v>0</v>
      </c>
      <c r="AZ144" s="321">
        <v>0</v>
      </c>
      <c r="BA144" s="321">
        <v>0</v>
      </c>
      <c r="BB144" s="12">
        <v>0</v>
      </c>
      <c r="BC144" s="322">
        <v>0</v>
      </c>
      <c r="BD144" s="321">
        <v>0</v>
      </c>
      <c r="BE144" s="321">
        <v>0</v>
      </c>
      <c r="BF144" s="6">
        <v>0</v>
      </c>
      <c r="BG144" s="322">
        <v>0</v>
      </c>
      <c r="BH144" s="321">
        <v>0</v>
      </c>
      <c r="BI144" s="321">
        <v>0</v>
      </c>
      <c r="BJ144" s="12">
        <v>0</v>
      </c>
      <c r="BK144" s="257">
        <v>0</v>
      </c>
      <c r="BL144" s="321">
        <v>0</v>
      </c>
      <c r="BM144" s="321">
        <v>0</v>
      </c>
      <c r="BN144" s="12">
        <v>0</v>
      </c>
      <c r="BO144" s="322">
        <v>0</v>
      </c>
      <c r="BP144" s="321">
        <v>0</v>
      </c>
      <c r="BQ144" s="321">
        <v>0</v>
      </c>
      <c r="BR144" s="12">
        <v>0</v>
      </c>
      <c r="BS144" s="322">
        <v>0</v>
      </c>
      <c r="BT144" s="321">
        <v>0</v>
      </c>
      <c r="BU144" s="321">
        <v>0</v>
      </c>
      <c r="BV144" s="12">
        <v>0</v>
      </c>
      <c r="BW144" s="322">
        <v>0</v>
      </c>
      <c r="BX144" s="321">
        <v>0</v>
      </c>
      <c r="BY144" s="321">
        <v>0</v>
      </c>
      <c r="BZ144" s="12">
        <v>0</v>
      </c>
      <c r="CA144" s="322">
        <v>0</v>
      </c>
      <c r="CB144" s="321">
        <v>0</v>
      </c>
      <c r="CC144" s="321">
        <v>0</v>
      </c>
      <c r="CD144" s="12">
        <v>0</v>
      </c>
    </row>
    <row r="145" spans="2:82" x14ac:dyDescent="0.25">
      <c r="B145" s="328" t="s">
        <v>66</v>
      </c>
      <c r="C145" s="333">
        <f>SUM(C143:C144)</f>
        <v>4500.2049500000003</v>
      </c>
      <c r="D145" s="334">
        <f>SUM(D143:D144)</f>
        <v>6049.5516973500007</v>
      </c>
      <c r="E145" s="334">
        <f>SUM(E143:E144)</f>
        <v>1958.7737315400007</v>
      </c>
      <c r="F145" s="178">
        <f t="shared" si="304"/>
        <v>0.32378824573034715</v>
      </c>
      <c r="G145" s="329">
        <v>0</v>
      </c>
      <c r="H145" s="330">
        <v>0</v>
      </c>
      <c r="I145" s="330">
        <v>0</v>
      </c>
      <c r="J145" s="331">
        <v>0</v>
      </c>
      <c r="K145" s="330">
        <f>SUM(K143:K144)</f>
        <v>0.25</v>
      </c>
      <c r="L145" s="330">
        <f>SUM(L143:L144)</f>
        <v>0.25</v>
      </c>
      <c r="M145" s="330">
        <f>SUM(M143:M144)</f>
        <v>6.5424960000000004E-2</v>
      </c>
      <c r="N145" s="178">
        <f t="shared" si="308"/>
        <v>0.26169984000000002</v>
      </c>
      <c r="O145" s="332">
        <f>SUM(O143:O144)</f>
        <v>3.5740000000000001E-2</v>
      </c>
      <c r="P145" s="329">
        <f>SUM(P143:P144)</f>
        <v>39.535739999999997</v>
      </c>
      <c r="Q145" s="329">
        <f>SUM(Q143:Q144)</f>
        <v>39.504084980000002</v>
      </c>
      <c r="R145" s="178">
        <f t="shared" ref="R145:R151" si="309">Q145/P145</f>
        <v>0.99919933154153695</v>
      </c>
      <c r="S145" s="333">
        <v>0</v>
      </c>
      <c r="T145" s="334">
        <v>0</v>
      </c>
      <c r="U145" s="334">
        <v>0</v>
      </c>
      <c r="V145" s="335">
        <v>0</v>
      </c>
      <c r="W145" s="336">
        <v>0</v>
      </c>
      <c r="X145" s="334">
        <v>0</v>
      </c>
      <c r="Y145" s="334">
        <v>0</v>
      </c>
      <c r="Z145" s="335">
        <v>0</v>
      </c>
      <c r="AA145" s="333">
        <v>0</v>
      </c>
      <c r="AB145" s="334">
        <v>0</v>
      </c>
      <c r="AC145" s="334">
        <v>0</v>
      </c>
      <c r="AD145" s="335">
        <v>0</v>
      </c>
      <c r="AE145" s="333">
        <v>0</v>
      </c>
      <c r="AF145" s="334">
        <v>0</v>
      </c>
      <c r="AG145" s="334">
        <v>0</v>
      </c>
      <c r="AH145" s="335">
        <v>0</v>
      </c>
      <c r="AI145" s="337">
        <f>SUM(AI143:AI144)</f>
        <v>1388.0957599999999</v>
      </c>
      <c r="AJ145" s="338">
        <f>SUM(AJ143:AJ144)</f>
        <v>2934.5325659999999</v>
      </c>
      <c r="AK145" s="334">
        <f>SUM(AK143:AK144)</f>
        <v>1270.4735370000001</v>
      </c>
      <c r="AL145" s="339">
        <f>AK145/AJ145</f>
        <v>0.43293898037456646</v>
      </c>
      <c r="AM145" s="340">
        <f t="shared" ref="AM145:AS145" si="310">SUM(AM143:AM144)</f>
        <v>0</v>
      </c>
      <c r="AN145" s="334">
        <f t="shared" si="310"/>
        <v>0</v>
      </c>
      <c r="AO145" s="334">
        <f t="shared" si="310"/>
        <v>0</v>
      </c>
      <c r="AP145" s="341">
        <f t="shared" si="310"/>
        <v>0</v>
      </c>
      <c r="AQ145" s="340">
        <f t="shared" si="310"/>
        <v>0</v>
      </c>
      <c r="AR145" s="334">
        <f t="shared" si="310"/>
        <v>0</v>
      </c>
      <c r="AS145" s="334">
        <f t="shared" si="310"/>
        <v>0</v>
      </c>
      <c r="AT145" s="335">
        <v>0</v>
      </c>
      <c r="AU145" s="176">
        <f>SUM(AU143:AU144)</f>
        <v>0</v>
      </c>
      <c r="AV145" s="330">
        <f>SUM(AV143:AV144)</f>
        <v>0</v>
      </c>
      <c r="AW145" s="330">
        <f>SUM(AW143:AW144)</f>
        <v>0</v>
      </c>
      <c r="AX145" s="331">
        <v>0</v>
      </c>
      <c r="AY145" s="176">
        <f>SUM(AY143:AY144)</f>
        <v>2.205E-2</v>
      </c>
      <c r="AZ145" s="330">
        <f>SUM(AZ143:AZ144)</f>
        <v>2.205E-2</v>
      </c>
      <c r="BA145" s="330">
        <f>SUM(BA143:BA144)</f>
        <v>3.6534099999999997E-3</v>
      </c>
      <c r="BB145" s="178">
        <f>BA145/AZ145</f>
        <v>0.16568752834467118</v>
      </c>
      <c r="BC145" s="176">
        <f>SUM(BC143:BC144)</f>
        <v>0</v>
      </c>
      <c r="BD145" s="330">
        <f>SUM(BD143:BD144)</f>
        <v>0</v>
      </c>
      <c r="BE145" s="330">
        <f>SUM(BE143:BE144)</f>
        <v>0</v>
      </c>
      <c r="BF145" s="177">
        <v>0</v>
      </c>
      <c r="BG145" s="340">
        <f>SUM(BG143:BG144)</f>
        <v>316.82195999999999</v>
      </c>
      <c r="BH145" s="334">
        <f>SUM(BH143:BH144)</f>
        <v>314.82195999999999</v>
      </c>
      <c r="BI145" s="334">
        <f>SUM(BI143:BI144)</f>
        <v>136.4</v>
      </c>
      <c r="BJ145" s="178">
        <f t="shared" ref="BJ145" si="311">BI145/BH145</f>
        <v>0.43326075474531706</v>
      </c>
      <c r="BK145" s="177">
        <f>SUM(BK143:BK144)</f>
        <v>2794.9794400000005</v>
      </c>
      <c r="BL145" s="330">
        <f>SUM(BL143:BL144)</f>
        <v>2760.3893813500003</v>
      </c>
      <c r="BM145" s="330">
        <f>SUM(BM143:BM144)</f>
        <v>512.32703118999996</v>
      </c>
      <c r="BN145" s="178">
        <f t="shared" si="307"/>
        <v>0.18559955151669236</v>
      </c>
      <c r="BO145" s="340">
        <f t="shared" ref="BO145:CD145" si="312">SUM(BO143:BO144)</f>
        <v>0</v>
      </c>
      <c r="BP145" s="334">
        <f t="shared" si="312"/>
        <v>0</v>
      </c>
      <c r="BQ145" s="334">
        <f t="shared" si="312"/>
        <v>0</v>
      </c>
      <c r="BR145" s="341">
        <f t="shared" si="312"/>
        <v>0</v>
      </c>
      <c r="BS145" s="340">
        <f t="shared" si="312"/>
        <v>0</v>
      </c>
      <c r="BT145" s="334">
        <f t="shared" si="312"/>
        <v>0</v>
      </c>
      <c r="BU145" s="334">
        <f t="shared" si="312"/>
        <v>0</v>
      </c>
      <c r="BV145" s="341">
        <f t="shared" si="312"/>
        <v>0</v>
      </c>
      <c r="BW145" s="340">
        <f t="shared" si="312"/>
        <v>0</v>
      </c>
      <c r="BX145" s="334">
        <f t="shared" si="312"/>
        <v>0</v>
      </c>
      <c r="BY145" s="334">
        <f t="shared" si="312"/>
        <v>0</v>
      </c>
      <c r="BZ145" s="341">
        <f t="shared" si="312"/>
        <v>0</v>
      </c>
      <c r="CA145" s="340">
        <f t="shared" si="312"/>
        <v>0</v>
      </c>
      <c r="CB145" s="334">
        <f t="shared" si="312"/>
        <v>0</v>
      </c>
      <c r="CC145" s="334">
        <f t="shared" si="312"/>
        <v>0</v>
      </c>
      <c r="CD145" s="341">
        <f t="shared" si="312"/>
        <v>0</v>
      </c>
    </row>
    <row r="146" spans="2:82" x14ac:dyDescent="0.25">
      <c r="B146" s="342" t="s">
        <v>175</v>
      </c>
      <c r="C146" s="206">
        <f>C153+C156</f>
        <v>13298.386879999998</v>
      </c>
      <c r="D146" s="206">
        <f>D153+D156</f>
        <v>15210.69829547</v>
      </c>
      <c r="E146" s="206">
        <f>E153+E156</f>
        <v>8943.2950343800003</v>
      </c>
      <c r="F146" s="346">
        <f t="shared" si="304"/>
        <v>0.58796084575837415</v>
      </c>
      <c r="G146" s="206">
        <f>G153+G156</f>
        <v>1.7596600000000002</v>
      </c>
      <c r="H146" s="206">
        <f>H153+H156</f>
        <v>1.7141600000000001</v>
      </c>
      <c r="I146" s="206">
        <f>I153+I156</f>
        <v>1.6376660699999999</v>
      </c>
      <c r="J146" s="318">
        <f t="shared" ref="J146" si="313">I146/H146</f>
        <v>0.95537526835301245</v>
      </c>
      <c r="K146" s="206">
        <f>K153+K156</f>
        <v>230.36096000000001</v>
      </c>
      <c r="L146" s="206">
        <f>L153+L156</f>
        <v>362.83021051999992</v>
      </c>
      <c r="M146" s="206">
        <f>M153+M156</f>
        <v>173.83382890999999</v>
      </c>
      <c r="N146" s="318">
        <f t="shared" si="308"/>
        <v>0.479105167843839</v>
      </c>
      <c r="O146" s="208">
        <f>O153+O156</f>
        <v>19.159810000000004</v>
      </c>
      <c r="P146" s="206">
        <f>P153+P156</f>
        <v>58.59581111</v>
      </c>
      <c r="Q146" s="206">
        <f>Q153+Q156</f>
        <v>51.774818430000003</v>
      </c>
      <c r="R146" s="318">
        <f t="shared" si="309"/>
        <v>0.88359248637764964</v>
      </c>
      <c r="S146" s="208">
        <f>S153+S156</f>
        <v>0</v>
      </c>
      <c r="T146" s="206">
        <f>T153+T156</f>
        <v>0</v>
      </c>
      <c r="U146" s="206">
        <f>U153+U156</f>
        <v>0</v>
      </c>
      <c r="V146" s="344">
        <f t="shared" ref="V146:BA146" si="314">V153+V156</f>
        <v>0</v>
      </c>
      <c r="W146" s="320">
        <f t="shared" si="314"/>
        <v>29.42812</v>
      </c>
      <c r="X146" s="224">
        <f t="shared" si="314"/>
        <v>33.060648929999999</v>
      </c>
      <c r="Y146" s="224">
        <f t="shared" si="314"/>
        <v>23.597532030000004</v>
      </c>
      <c r="Z146" s="318">
        <f>Y146/X146</f>
        <v>0.71376493788623296</v>
      </c>
      <c r="AA146" s="223">
        <f t="shared" si="314"/>
        <v>0</v>
      </c>
      <c r="AB146" s="224">
        <f t="shared" si="314"/>
        <v>0</v>
      </c>
      <c r="AC146" s="224">
        <f t="shared" si="314"/>
        <v>0</v>
      </c>
      <c r="AD146" s="344">
        <f t="shared" si="314"/>
        <v>0</v>
      </c>
      <c r="AE146" s="223">
        <f t="shared" si="314"/>
        <v>0</v>
      </c>
      <c r="AF146" s="224">
        <f t="shared" si="314"/>
        <v>0</v>
      </c>
      <c r="AG146" s="224">
        <f t="shared" si="314"/>
        <v>0</v>
      </c>
      <c r="AH146" s="344">
        <f t="shared" si="314"/>
        <v>0</v>
      </c>
      <c r="AI146" s="320">
        <f t="shared" si="314"/>
        <v>1683.1257599999999</v>
      </c>
      <c r="AJ146" s="224">
        <f t="shared" si="314"/>
        <v>3167.0827734300001</v>
      </c>
      <c r="AK146" s="224">
        <f t="shared" si="314"/>
        <v>1286.50673538</v>
      </c>
      <c r="AL146" s="318">
        <f>AK146/AJ146</f>
        <v>0.40621190774458132</v>
      </c>
      <c r="AM146" s="223">
        <f t="shared" si="314"/>
        <v>0</v>
      </c>
      <c r="AN146" s="224">
        <f t="shared" si="314"/>
        <v>0</v>
      </c>
      <c r="AO146" s="224">
        <f t="shared" si="314"/>
        <v>0</v>
      </c>
      <c r="AP146" s="344">
        <f t="shared" si="314"/>
        <v>0</v>
      </c>
      <c r="AQ146" s="223">
        <f t="shared" si="314"/>
        <v>0</v>
      </c>
      <c r="AR146" s="224">
        <f t="shared" si="314"/>
        <v>0</v>
      </c>
      <c r="AS146" s="224">
        <f t="shared" si="314"/>
        <v>0</v>
      </c>
      <c r="AT146" s="344">
        <f t="shared" si="314"/>
        <v>0</v>
      </c>
      <c r="AU146" s="208">
        <f t="shared" si="314"/>
        <v>0</v>
      </c>
      <c r="AV146" s="206">
        <f t="shared" si="314"/>
        <v>0</v>
      </c>
      <c r="AW146" s="206">
        <f t="shared" si="314"/>
        <v>0</v>
      </c>
      <c r="AX146" s="345">
        <f t="shared" si="314"/>
        <v>0</v>
      </c>
      <c r="AY146" s="208">
        <f t="shared" si="314"/>
        <v>17.04683</v>
      </c>
      <c r="AZ146" s="206">
        <f t="shared" si="314"/>
        <v>17.12880058</v>
      </c>
      <c r="BA146" s="206">
        <f t="shared" si="314"/>
        <v>13.99858953</v>
      </c>
      <c r="BB146" s="346">
        <f>BA146/AZ146</f>
        <v>0.81725451029800011</v>
      </c>
      <c r="BC146" s="208">
        <f t="shared" ref="BC146:BI146" si="315">BC153+BC156</f>
        <v>0</v>
      </c>
      <c r="BD146" s="206">
        <f t="shared" si="315"/>
        <v>0</v>
      </c>
      <c r="BE146" s="206">
        <f t="shared" si="315"/>
        <v>0</v>
      </c>
      <c r="BF146" s="362">
        <f t="shared" si="315"/>
        <v>0</v>
      </c>
      <c r="BG146" s="223">
        <f t="shared" si="315"/>
        <v>3717.8427299999994</v>
      </c>
      <c r="BH146" s="224">
        <f t="shared" si="315"/>
        <v>3821.9536025200005</v>
      </c>
      <c r="BI146" s="224">
        <f t="shared" si="315"/>
        <v>2772.4640654999998</v>
      </c>
      <c r="BJ146" s="319">
        <f>BI146/BH146</f>
        <v>0.72540495093189494</v>
      </c>
      <c r="BK146" s="343">
        <f>BK153+BK156</f>
        <v>7338.469070000001</v>
      </c>
      <c r="BL146" s="206">
        <f>BL153+BL156</f>
        <v>7437.3752483799999</v>
      </c>
      <c r="BM146" s="206">
        <f>BM153+BM156</f>
        <v>4389.7545585099997</v>
      </c>
      <c r="BN146" s="346">
        <f t="shared" ref="BN146:BN154" si="316">BM146/BL146</f>
        <v>0.59022900040792892</v>
      </c>
      <c r="BO146" s="223">
        <f>BO153+BO156</f>
        <v>0</v>
      </c>
      <c r="BP146" s="224">
        <f>BP153+BP156</f>
        <v>50</v>
      </c>
      <c r="BQ146" s="224">
        <f>BQ153+BQ156</f>
        <v>0</v>
      </c>
      <c r="BR146" s="345">
        <v>0</v>
      </c>
      <c r="BS146" s="223">
        <f>BS153+BS156</f>
        <v>0</v>
      </c>
      <c r="BT146" s="224">
        <f>BT153+BT156</f>
        <v>0</v>
      </c>
      <c r="BU146" s="224">
        <f>BU153+BU156</f>
        <v>0</v>
      </c>
      <c r="BV146" s="345">
        <v>0</v>
      </c>
      <c r="BW146" s="223">
        <f>BW153+BW156</f>
        <v>0</v>
      </c>
      <c r="BX146" s="224">
        <f>BX153+BX156</f>
        <v>0</v>
      </c>
      <c r="BY146" s="224">
        <f>BY153+BY156</f>
        <v>0</v>
      </c>
      <c r="BZ146" s="345">
        <v>0</v>
      </c>
      <c r="CA146" s="223">
        <f>CA153+CA156</f>
        <v>261.19394</v>
      </c>
      <c r="CB146" s="224">
        <f>CB153+CB156</f>
        <v>260.95704000000001</v>
      </c>
      <c r="CC146" s="224">
        <f>CC153+CC156</f>
        <v>229.72724002000001</v>
      </c>
      <c r="CD146" s="318">
        <f>CC146/CB146</f>
        <v>0.88032589586393228</v>
      </c>
    </row>
    <row r="147" spans="2:82" x14ac:dyDescent="0.25">
      <c r="B147" s="8" t="s">
        <v>57</v>
      </c>
      <c r="C147" s="321">
        <v>753.90935999999999</v>
      </c>
      <c r="D147" s="321">
        <v>754.60734871999978</v>
      </c>
      <c r="E147" s="321">
        <v>653.66877840000006</v>
      </c>
      <c r="F147" s="85">
        <f t="shared" si="304"/>
        <v>0.86623696351325441</v>
      </c>
      <c r="G147" s="257">
        <v>0</v>
      </c>
      <c r="H147" s="321">
        <v>0</v>
      </c>
      <c r="I147" s="321">
        <v>0</v>
      </c>
      <c r="J147" s="12">
        <v>0</v>
      </c>
      <c r="K147" s="321">
        <v>80.634780000000006</v>
      </c>
      <c r="L147" s="321">
        <v>81.306320999999997</v>
      </c>
      <c r="M147" s="321">
        <v>71.298193839999996</v>
      </c>
      <c r="N147" s="85">
        <f t="shared" si="308"/>
        <v>0.87690837518032572</v>
      </c>
      <c r="O147" s="322">
        <v>4.9009900000000002</v>
      </c>
      <c r="P147" s="321">
        <v>4.9049250000000004</v>
      </c>
      <c r="Q147" s="321">
        <v>4.2885034000000006</v>
      </c>
      <c r="R147" s="85">
        <f t="shared" si="309"/>
        <v>0.8743259886746485</v>
      </c>
      <c r="S147" s="322">
        <v>0</v>
      </c>
      <c r="T147" s="321">
        <v>0</v>
      </c>
      <c r="U147" s="321">
        <v>0</v>
      </c>
      <c r="V147" s="12">
        <v>0</v>
      </c>
      <c r="W147" s="257">
        <v>0</v>
      </c>
      <c r="X147" s="321">
        <v>0</v>
      </c>
      <c r="Y147" s="321">
        <v>0</v>
      </c>
      <c r="Z147" s="12">
        <v>0</v>
      </c>
      <c r="AA147" s="322">
        <v>0</v>
      </c>
      <c r="AB147" s="321">
        <v>0</v>
      </c>
      <c r="AC147" s="321">
        <v>0</v>
      </c>
      <c r="AD147" s="12">
        <v>0</v>
      </c>
      <c r="AE147" s="322">
        <v>0</v>
      </c>
      <c r="AF147" s="321">
        <v>0</v>
      </c>
      <c r="AG147" s="321">
        <v>0</v>
      </c>
      <c r="AH147" s="12">
        <v>0</v>
      </c>
      <c r="AI147" s="257">
        <v>0</v>
      </c>
      <c r="AJ147" s="321">
        <v>0</v>
      </c>
      <c r="AK147" s="321">
        <v>0</v>
      </c>
      <c r="AL147" s="12">
        <v>0</v>
      </c>
      <c r="AM147" s="322">
        <v>0</v>
      </c>
      <c r="AN147" s="321">
        <v>0</v>
      </c>
      <c r="AO147" s="321">
        <v>0</v>
      </c>
      <c r="AP147" s="12">
        <v>0</v>
      </c>
      <c r="AQ147" s="322">
        <v>0</v>
      </c>
      <c r="AR147" s="321">
        <v>0</v>
      </c>
      <c r="AS147" s="321">
        <v>0</v>
      </c>
      <c r="AT147" s="12">
        <v>0</v>
      </c>
      <c r="AU147" s="322">
        <v>0</v>
      </c>
      <c r="AV147" s="321">
        <v>0</v>
      </c>
      <c r="AW147" s="321">
        <v>0</v>
      </c>
      <c r="AX147" s="12">
        <v>0</v>
      </c>
      <c r="AY147" s="322">
        <v>6.6098499999999998</v>
      </c>
      <c r="AZ147" s="321">
        <v>6.6098499999999998</v>
      </c>
      <c r="BA147" s="321">
        <v>5.8023901500000008</v>
      </c>
      <c r="BB147" s="85">
        <f>BA147/AZ147</f>
        <v>0.87783991315990539</v>
      </c>
      <c r="BC147" s="322">
        <v>0</v>
      </c>
      <c r="BD147" s="321">
        <v>0</v>
      </c>
      <c r="BE147" s="321">
        <v>0</v>
      </c>
      <c r="BF147" s="6">
        <v>0</v>
      </c>
      <c r="BG147" s="57">
        <v>19.5322</v>
      </c>
      <c r="BH147" s="59">
        <v>19.33870572</v>
      </c>
      <c r="BI147" s="59">
        <v>15.984415770000002</v>
      </c>
      <c r="BJ147" s="85">
        <f>BI147/BH147</f>
        <v>0.82655044248742005</v>
      </c>
      <c r="BK147" s="257">
        <v>642.23154</v>
      </c>
      <c r="BL147" s="321">
        <v>642.44754699999999</v>
      </c>
      <c r="BM147" s="321">
        <v>556.29527524000002</v>
      </c>
      <c r="BN147" s="85">
        <f t="shared" si="316"/>
        <v>0.86589991328895222</v>
      </c>
      <c r="BO147" s="322">
        <v>0</v>
      </c>
      <c r="BP147" s="321">
        <v>0</v>
      </c>
      <c r="BQ147" s="321">
        <v>0</v>
      </c>
      <c r="BR147" s="12">
        <v>0</v>
      </c>
      <c r="BS147" s="322">
        <v>0</v>
      </c>
      <c r="BT147" s="321">
        <v>0</v>
      </c>
      <c r="BU147" s="321">
        <v>0</v>
      </c>
      <c r="BV147" s="12">
        <v>0</v>
      </c>
      <c r="BW147" s="322">
        <v>0</v>
      </c>
      <c r="BX147" s="321">
        <v>0</v>
      </c>
      <c r="BY147" s="321">
        <v>0</v>
      </c>
      <c r="BZ147" s="12">
        <v>0</v>
      </c>
      <c r="CA147" s="322">
        <v>0</v>
      </c>
      <c r="CB147" s="321">
        <v>0</v>
      </c>
      <c r="CC147" s="321">
        <v>0</v>
      </c>
      <c r="CD147" s="12">
        <v>0</v>
      </c>
    </row>
    <row r="148" spans="2:82" x14ac:dyDescent="0.25">
      <c r="B148" s="8" t="s">
        <v>58</v>
      </c>
      <c r="C148" s="321">
        <v>363.38580000000002</v>
      </c>
      <c r="D148" s="321">
        <v>374.04916080999999</v>
      </c>
      <c r="E148" s="321">
        <v>346.12819993999977</v>
      </c>
      <c r="F148" s="85">
        <f t="shared" si="304"/>
        <v>0.92535483622115977</v>
      </c>
      <c r="G148" s="321">
        <v>0.4</v>
      </c>
      <c r="H148" s="321">
        <v>0.38</v>
      </c>
      <c r="I148" s="321">
        <v>0.30683110999999996</v>
      </c>
      <c r="J148" s="85">
        <f>I148/H148</f>
        <v>0.80745028947368414</v>
      </c>
      <c r="K148" s="321">
        <v>46.51878</v>
      </c>
      <c r="L148" s="321">
        <v>49.51878</v>
      </c>
      <c r="M148" s="321">
        <v>41.033412200000001</v>
      </c>
      <c r="N148" s="85">
        <f t="shared" si="308"/>
        <v>0.82864343992319689</v>
      </c>
      <c r="O148" s="322">
        <v>1.5988899999999999</v>
      </c>
      <c r="P148" s="321">
        <v>1.5846882600000001</v>
      </c>
      <c r="Q148" s="321">
        <v>1.3941081999999998</v>
      </c>
      <c r="R148" s="85">
        <f t="shared" si="309"/>
        <v>0.87973656093091757</v>
      </c>
      <c r="S148" s="322">
        <v>0</v>
      </c>
      <c r="T148" s="321">
        <v>0</v>
      </c>
      <c r="U148" s="321">
        <v>0</v>
      </c>
      <c r="V148" s="12">
        <v>0</v>
      </c>
      <c r="W148" s="322">
        <v>0</v>
      </c>
      <c r="X148" s="321">
        <v>0</v>
      </c>
      <c r="Y148" s="321">
        <v>0</v>
      </c>
      <c r="Z148" s="12">
        <v>0</v>
      </c>
      <c r="AA148" s="322">
        <v>0</v>
      </c>
      <c r="AB148" s="321">
        <v>0</v>
      </c>
      <c r="AC148" s="321">
        <v>0</v>
      </c>
      <c r="AD148" s="12">
        <v>0</v>
      </c>
      <c r="AE148" s="322">
        <v>0</v>
      </c>
      <c r="AF148" s="321">
        <v>0</v>
      </c>
      <c r="AG148" s="321">
        <v>0</v>
      </c>
      <c r="AH148" s="12">
        <v>0</v>
      </c>
      <c r="AI148" s="257">
        <v>0</v>
      </c>
      <c r="AJ148" s="321">
        <v>0.17</v>
      </c>
      <c r="AK148" s="321">
        <v>5.1965259999999999E-2</v>
      </c>
      <c r="AL148" s="85">
        <f>AK148/AJ148</f>
        <v>0.30567799999999995</v>
      </c>
      <c r="AM148" s="322">
        <v>0</v>
      </c>
      <c r="AN148" s="321">
        <v>0</v>
      </c>
      <c r="AO148" s="321">
        <v>0</v>
      </c>
      <c r="AP148" s="12">
        <v>0</v>
      </c>
      <c r="AQ148" s="322">
        <v>0</v>
      </c>
      <c r="AR148" s="321">
        <v>0</v>
      </c>
      <c r="AS148" s="321">
        <v>0</v>
      </c>
      <c r="AT148" s="12">
        <v>0</v>
      </c>
      <c r="AU148" s="322">
        <v>0</v>
      </c>
      <c r="AV148" s="321">
        <v>0</v>
      </c>
      <c r="AW148" s="321">
        <v>0</v>
      </c>
      <c r="AX148" s="12">
        <v>0</v>
      </c>
      <c r="AY148" s="322">
        <v>7.5402200000000006</v>
      </c>
      <c r="AZ148" s="321">
        <v>7.6221905799999998</v>
      </c>
      <c r="BA148" s="321">
        <v>5.7768556300000009</v>
      </c>
      <c r="BB148" s="85">
        <f>BA148/AZ148</f>
        <v>0.75789965750239752</v>
      </c>
      <c r="BC148" s="322">
        <v>0</v>
      </c>
      <c r="BD148" s="321">
        <v>0</v>
      </c>
      <c r="BE148" s="321">
        <v>0</v>
      </c>
      <c r="BF148" s="6">
        <v>0</v>
      </c>
      <c r="BG148" s="322">
        <v>11.97686</v>
      </c>
      <c r="BH148" s="321">
        <v>16.44713552</v>
      </c>
      <c r="BI148" s="7">
        <v>14.20497615</v>
      </c>
      <c r="BJ148" s="498">
        <f>BI148/BH148</f>
        <v>0.86367477988653429</v>
      </c>
      <c r="BK148" s="257">
        <v>294.51945000000006</v>
      </c>
      <c r="BL148" s="321">
        <v>297.89000923999998</v>
      </c>
      <c r="BM148" s="321">
        <v>283.10719713000003</v>
      </c>
      <c r="BN148" s="85">
        <f t="shared" si="316"/>
        <v>0.95037493151343011</v>
      </c>
      <c r="BO148" s="322">
        <v>0</v>
      </c>
      <c r="BP148" s="321">
        <v>0</v>
      </c>
      <c r="BQ148" s="321">
        <v>0</v>
      </c>
      <c r="BR148" s="12">
        <v>0</v>
      </c>
      <c r="BS148" s="322">
        <v>0</v>
      </c>
      <c r="BT148" s="321">
        <v>0</v>
      </c>
      <c r="BU148" s="321">
        <v>0</v>
      </c>
      <c r="BV148" s="12">
        <v>0</v>
      </c>
      <c r="BW148" s="322">
        <v>0</v>
      </c>
      <c r="BX148" s="321">
        <v>0</v>
      </c>
      <c r="BY148" s="321">
        <v>0</v>
      </c>
      <c r="BZ148" s="12">
        <v>0</v>
      </c>
      <c r="CA148" s="322">
        <v>0.83160000000000001</v>
      </c>
      <c r="CB148" s="321">
        <v>0.43635721</v>
      </c>
      <c r="CC148" s="321">
        <v>0.25285426</v>
      </c>
      <c r="CD148" s="85">
        <f>CC148/CB148</f>
        <v>0.57946621301387458</v>
      </c>
    </row>
    <row r="149" spans="2:82" x14ac:dyDescent="0.25">
      <c r="B149" s="8" t="s">
        <v>59</v>
      </c>
      <c r="C149" s="321">
        <v>3.4865400000000002</v>
      </c>
      <c r="D149" s="321">
        <v>3.4783057500000001</v>
      </c>
      <c r="E149" s="321">
        <v>6.0397150199999983</v>
      </c>
      <c r="F149" s="85">
        <f t="shared" si="304"/>
        <v>1.7363956633197062</v>
      </c>
      <c r="G149" s="257">
        <v>0</v>
      </c>
      <c r="H149" s="321">
        <v>0</v>
      </c>
      <c r="I149" s="321">
        <v>0</v>
      </c>
      <c r="J149" s="12">
        <v>0</v>
      </c>
      <c r="K149" s="321">
        <v>0.51</v>
      </c>
      <c r="L149" s="321">
        <v>0.51</v>
      </c>
      <c r="M149" s="321">
        <v>3.2778359999999999E-2</v>
      </c>
      <c r="N149" s="85">
        <f t="shared" si="308"/>
        <v>6.4271294117647051E-2</v>
      </c>
      <c r="O149" s="322">
        <v>0</v>
      </c>
      <c r="P149" s="321">
        <v>1.626785E-2</v>
      </c>
      <c r="Q149" s="321">
        <v>1.5267850000000001E-2</v>
      </c>
      <c r="R149" s="85">
        <f t="shared" si="309"/>
        <v>0.93852906192274954</v>
      </c>
      <c r="S149" s="322">
        <v>0</v>
      </c>
      <c r="T149" s="321">
        <v>0</v>
      </c>
      <c r="U149" s="321">
        <v>0</v>
      </c>
      <c r="V149" s="12">
        <v>0</v>
      </c>
      <c r="W149" s="257">
        <v>0</v>
      </c>
      <c r="X149" s="321">
        <v>0</v>
      </c>
      <c r="Y149" s="321">
        <v>0</v>
      </c>
      <c r="Z149" s="12">
        <v>0</v>
      </c>
      <c r="AA149" s="322">
        <v>0</v>
      </c>
      <c r="AB149" s="321">
        <v>0</v>
      </c>
      <c r="AC149" s="321">
        <v>0</v>
      </c>
      <c r="AD149" s="12">
        <v>0</v>
      </c>
      <c r="AE149" s="322">
        <v>0</v>
      </c>
      <c r="AF149" s="321">
        <v>0</v>
      </c>
      <c r="AG149" s="321">
        <v>0</v>
      </c>
      <c r="AH149" s="12">
        <v>0</v>
      </c>
      <c r="AI149" s="257">
        <v>0</v>
      </c>
      <c r="AJ149" s="321">
        <v>0</v>
      </c>
      <c r="AK149" s="321">
        <v>0</v>
      </c>
      <c r="AL149" s="12">
        <v>0</v>
      </c>
      <c r="AM149" s="322">
        <v>0</v>
      </c>
      <c r="AN149" s="321">
        <v>0</v>
      </c>
      <c r="AO149" s="321">
        <v>0</v>
      </c>
      <c r="AP149" s="12">
        <v>0</v>
      </c>
      <c r="AQ149" s="322">
        <v>0</v>
      </c>
      <c r="AR149" s="321">
        <v>0</v>
      </c>
      <c r="AS149" s="321">
        <v>0</v>
      </c>
      <c r="AT149" s="12">
        <v>0</v>
      </c>
      <c r="AU149" s="322">
        <v>0</v>
      </c>
      <c r="AV149" s="321">
        <v>0</v>
      </c>
      <c r="AW149" s="321">
        <v>0</v>
      </c>
      <c r="AX149" s="12">
        <v>0</v>
      </c>
      <c r="AY149" s="322">
        <v>0</v>
      </c>
      <c r="AZ149" s="321">
        <v>0</v>
      </c>
      <c r="BA149" s="321">
        <v>0</v>
      </c>
      <c r="BB149" s="12">
        <v>0</v>
      </c>
      <c r="BC149" s="322">
        <v>0</v>
      </c>
      <c r="BD149" s="321">
        <v>0</v>
      </c>
      <c r="BE149" s="321">
        <v>0</v>
      </c>
      <c r="BF149" s="6">
        <v>0</v>
      </c>
      <c r="BG149" s="322">
        <v>0</v>
      </c>
      <c r="BH149" s="321">
        <v>0</v>
      </c>
      <c r="BI149" s="321">
        <v>0</v>
      </c>
      <c r="BJ149" s="12">
        <v>0</v>
      </c>
      <c r="BK149" s="257">
        <v>2.9615399999999998</v>
      </c>
      <c r="BL149" s="321">
        <v>2.9370379</v>
      </c>
      <c r="BM149" s="132">
        <v>5.9916688099999993</v>
      </c>
      <c r="BN149" s="85">
        <f t="shared" si="316"/>
        <v>2.0400379613759836</v>
      </c>
      <c r="BO149" s="322">
        <v>0</v>
      </c>
      <c r="BP149" s="321">
        <v>0</v>
      </c>
      <c r="BQ149" s="321">
        <v>0</v>
      </c>
      <c r="BR149" s="12">
        <v>0</v>
      </c>
      <c r="BS149" s="322">
        <v>0</v>
      </c>
      <c r="BT149" s="321">
        <v>0</v>
      </c>
      <c r="BU149" s="321">
        <v>0</v>
      </c>
      <c r="BV149" s="12">
        <v>0</v>
      </c>
      <c r="BW149" s="322">
        <v>0</v>
      </c>
      <c r="BX149" s="321">
        <v>0</v>
      </c>
      <c r="BY149" s="321">
        <v>0</v>
      </c>
      <c r="BZ149" s="12">
        <v>0</v>
      </c>
      <c r="CA149" s="322">
        <v>1.4999999999999999E-2</v>
      </c>
      <c r="CB149" s="321">
        <v>1.4999999999999999E-2</v>
      </c>
      <c r="CC149" s="321">
        <v>0</v>
      </c>
      <c r="CD149" s="85">
        <f>CC149/CB149</f>
        <v>0</v>
      </c>
    </row>
    <row r="150" spans="2:82" x14ac:dyDescent="0.25">
      <c r="B150" s="8" t="s">
        <v>60</v>
      </c>
      <c r="C150" s="132">
        <v>326.81747999999999</v>
      </c>
      <c r="D150" s="132">
        <v>340.63370020000002</v>
      </c>
      <c r="E150" s="132">
        <v>332.8497180999999</v>
      </c>
      <c r="F150" s="85">
        <f t="shared" si="304"/>
        <v>0.97714852612812586</v>
      </c>
      <c r="G150" s="257">
        <v>0</v>
      </c>
      <c r="H150" s="321">
        <v>0</v>
      </c>
      <c r="I150" s="321">
        <v>0</v>
      </c>
      <c r="J150" s="12">
        <v>0</v>
      </c>
      <c r="K150" s="321">
        <v>1.4510000000000001</v>
      </c>
      <c r="L150" s="321">
        <v>1.4510000000000001</v>
      </c>
      <c r="M150" s="321">
        <v>1.1236879900000001</v>
      </c>
      <c r="N150" s="85">
        <f t="shared" si="308"/>
        <v>0.77442314955203306</v>
      </c>
      <c r="O150" s="322">
        <v>0.18618999999999999</v>
      </c>
      <c r="P150" s="321">
        <v>0.18618999999999999</v>
      </c>
      <c r="Q150" s="321">
        <v>9.6840660000000009E-2</v>
      </c>
      <c r="R150" s="85">
        <f t="shared" si="309"/>
        <v>0.52011740694988995</v>
      </c>
      <c r="S150" s="642">
        <v>0</v>
      </c>
      <c r="T150" s="132">
        <v>0</v>
      </c>
      <c r="U150" s="132">
        <v>0</v>
      </c>
      <c r="V150" s="643">
        <v>0</v>
      </c>
      <c r="W150" s="257">
        <v>0</v>
      </c>
      <c r="X150" s="321">
        <v>0</v>
      </c>
      <c r="Y150" s="321">
        <v>0</v>
      </c>
      <c r="Z150" s="12">
        <v>0</v>
      </c>
      <c r="AA150" s="322">
        <v>0</v>
      </c>
      <c r="AB150" s="321">
        <v>0</v>
      </c>
      <c r="AC150" s="321">
        <v>0</v>
      </c>
      <c r="AD150" s="12">
        <v>0</v>
      </c>
      <c r="AE150" s="322">
        <v>0</v>
      </c>
      <c r="AF150" s="321">
        <v>0</v>
      </c>
      <c r="AG150" s="321">
        <v>0</v>
      </c>
      <c r="AH150" s="12">
        <v>0</v>
      </c>
      <c r="AI150" s="257">
        <v>0.6</v>
      </c>
      <c r="AJ150" s="321">
        <v>0.6</v>
      </c>
      <c r="AK150" s="321">
        <v>0.6</v>
      </c>
      <c r="AL150" s="85">
        <f>AK150/AJ150</f>
        <v>1</v>
      </c>
      <c r="AM150" s="322">
        <v>0</v>
      </c>
      <c r="AN150" s="321">
        <v>0</v>
      </c>
      <c r="AO150" s="321">
        <v>0</v>
      </c>
      <c r="AP150" s="12">
        <v>0</v>
      </c>
      <c r="AQ150" s="322">
        <v>0</v>
      </c>
      <c r="AR150" s="321">
        <v>0</v>
      </c>
      <c r="AS150" s="321">
        <v>0</v>
      </c>
      <c r="AT150" s="12">
        <v>0</v>
      </c>
      <c r="AU150" s="322">
        <v>0</v>
      </c>
      <c r="AV150" s="321">
        <v>0</v>
      </c>
      <c r="AW150" s="321">
        <v>0</v>
      </c>
      <c r="AX150" s="12">
        <v>0</v>
      </c>
      <c r="AY150" s="322">
        <v>0.41969000000000001</v>
      </c>
      <c r="AZ150" s="321">
        <v>0.41969000000000001</v>
      </c>
      <c r="BA150" s="321">
        <v>0.37496487000000001</v>
      </c>
      <c r="BB150" s="85">
        <f>BA150/AZ150</f>
        <v>0.89343293859753625</v>
      </c>
      <c r="BC150" s="322">
        <v>0</v>
      </c>
      <c r="BD150" s="321">
        <v>0</v>
      </c>
      <c r="BE150" s="321">
        <v>0</v>
      </c>
      <c r="BF150" s="6">
        <v>0</v>
      </c>
      <c r="BG150" s="322">
        <v>4.0578400000000006</v>
      </c>
      <c r="BH150" s="321">
        <v>5.5208399999999997</v>
      </c>
      <c r="BI150" s="321">
        <v>5.3158399999999997</v>
      </c>
      <c r="BJ150" s="85">
        <f>BI150/BH150</f>
        <v>0.96286796936698038</v>
      </c>
      <c r="BK150" s="257">
        <v>319.57776000000001</v>
      </c>
      <c r="BL150" s="321">
        <v>332.00498019999998</v>
      </c>
      <c r="BM150" s="321">
        <v>325.07082541</v>
      </c>
      <c r="BN150" s="85">
        <f t="shared" si="316"/>
        <v>0.97911430489439388</v>
      </c>
      <c r="BO150" s="322">
        <v>0</v>
      </c>
      <c r="BP150" s="321">
        <v>0</v>
      </c>
      <c r="BQ150" s="321">
        <v>0</v>
      </c>
      <c r="BR150" s="12">
        <v>0</v>
      </c>
      <c r="BS150" s="322">
        <v>0</v>
      </c>
      <c r="BT150" s="321">
        <v>0</v>
      </c>
      <c r="BU150" s="321">
        <v>0</v>
      </c>
      <c r="BV150" s="12">
        <v>0</v>
      </c>
      <c r="BW150" s="322">
        <v>0</v>
      </c>
      <c r="BX150" s="321">
        <v>0</v>
      </c>
      <c r="BY150" s="321">
        <v>0</v>
      </c>
      <c r="BZ150" s="12">
        <v>0</v>
      </c>
      <c r="CA150" s="322">
        <v>0.52500000000000002</v>
      </c>
      <c r="CB150" s="321">
        <v>0.45100000000000001</v>
      </c>
      <c r="CC150" s="321">
        <v>0.26755916999999996</v>
      </c>
      <c r="CD150" s="85">
        <f>CC150/CB150</f>
        <v>0.5932575831485587</v>
      </c>
    </row>
    <row r="151" spans="2:82" x14ac:dyDescent="0.25">
      <c r="B151" s="8" t="s">
        <v>61</v>
      </c>
      <c r="C151" s="321">
        <v>1244.6743299999998</v>
      </c>
      <c r="D151" s="321">
        <v>1804.0517801399997</v>
      </c>
      <c r="E151" s="321">
        <v>752.79768285</v>
      </c>
      <c r="F151" s="85">
        <f t="shared" si="304"/>
        <v>0.41728163855229294</v>
      </c>
      <c r="G151" s="257">
        <v>1.3596600000000001</v>
      </c>
      <c r="H151" s="321">
        <v>1.33416</v>
      </c>
      <c r="I151" s="321">
        <v>1.33083496</v>
      </c>
      <c r="J151" s="85">
        <f>I151/H151</f>
        <v>0.99750776518558493</v>
      </c>
      <c r="K151" s="321">
        <v>100.99639999999999</v>
      </c>
      <c r="L151" s="321">
        <v>229.79410951999998</v>
      </c>
      <c r="M151" s="321">
        <v>60.280331559999993</v>
      </c>
      <c r="N151" s="85">
        <f t="shared" si="308"/>
        <v>0.26232322354091298</v>
      </c>
      <c r="O151" s="322">
        <v>12.438000000000002</v>
      </c>
      <c r="P151" s="321">
        <v>12.368000000000002</v>
      </c>
      <c r="Q151" s="321">
        <v>6.4760133399999997</v>
      </c>
      <c r="R151" s="85">
        <f t="shared" si="309"/>
        <v>0.52361039294954714</v>
      </c>
      <c r="S151" s="322">
        <v>0</v>
      </c>
      <c r="T151" s="321">
        <v>0</v>
      </c>
      <c r="U151" s="321">
        <v>0</v>
      </c>
      <c r="V151" s="12">
        <v>0</v>
      </c>
      <c r="W151" s="257">
        <v>29.42812</v>
      </c>
      <c r="X151" s="321">
        <v>33.060648929999999</v>
      </c>
      <c r="Y151" s="321">
        <v>23.597532030000004</v>
      </c>
      <c r="Z151" s="85">
        <f>Y151/X151</f>
        <v>0.71376493788623296</v>
      </c>
      <c r="AA151" s="322">
        <v>0</v>
      </c>
      <c r="AB151" s="321">
        <v>0</v>
      </c>
      <c r="AC151" s="321">
        <v>0</v>
      </c>
      <c r="AD151" s="12">
        <v>0</v>
      </c>
      <c r="AE151" s="322">
        <v>0</v>
      </c>
      <c r="AF151" s="321">
        <v>0</v>
      </c>
      <c r="AG151" s="321">
        <v>0</v>
      </c>
      <c r="AH151" s="12">
        <v>0</v>
      </c>
      <c r="AI151" s="257">
        <v>1</v>
      </c>
      <c r="AJ151" s="321">
        <v>5.1596491799999997</v>
      </c>
      <c r="AK151" s="321">
        <v>0.97948943000000011</v>
      </c>
      <c r="AL151" s="12">
        <v>0</v>
      </c>
      <c r="AM151" s="322">
        <v>0</v>
      </c>
      <c r="AN151" s="321">
        <v>0</v>
      </c>
      <c r="AO151" s="321">
        <v>0</v>
      </c>
      <c r="AP151" s="12">
        <v>0</v>
      </c>
      <c r="AQ151" s="322">
        <v>0</v>
      </c>
      <c r="AR151" s="321">
        <v>0</v>
      </c>
      <c r="AS151" s="321">
        <v>0</v>
      </c>
      <c r="AT151" s="12">
        <v>0</v>
      </c>
      <c r="AU151" s="322">
        <v>0</v>
      </c>
      <c r="AV151" s="321">
        <v>0</v>
      </c>
      <c r="AW151" s="321">
        <v>0</v>
      </c>
      <c r="AX151" s="12">
        <v>0</v>
      </c>
      <c r="AY151" s="322">
        <v>2.4550200000000002</v>
      </c>
      <c r="AZ151" s="321">
        <v>2.4550200000000002</v>
      </c>
      <c r="BA151" s="321">
        <v>2.0407254699999999</v>
      </c>
      <c r="BB151" s="85">
        <f>BA151/AZ151</f>
        <v>0.83124596540965034</v>
      </c>
      <c r="BC151" s="322">
        <v>0</v>
      </c>
      <c r="BD151" s="321">
        <v>0</v>
      </c>
      <c r="BE151" s="321">
        <v>0</v>
      </c>
      <c r="BF151" s="6">
        <v>0</v>
      </c>
      <c r="BG151" s="322">
        <v>585.76878999999997</v>
      </c>
      <c r="BH151" s="321">
        <v>667.19788127999993</v>
      </c>
      <c r="BI151" s="321">
        <v>288.40999161000002</v>
      </c>
      <c r="BJ151" s="85">
        <f>BI151/BH151</f>
        <v>0.43227054476955734</v>
      </c>
      <c r="BK151" s="257">
        <v>511.22834</v>
      </c>
      <c r="BL151" s="321">
        <v>802.68231122999998</v>
      </c>
      <c r="BM151" s="321">
        <v>369.68276444999998</v>
      </c>
      <c r="BN151" s="85">
        <f t="shared" si="316"/>
        <v>0.46055925149703636</v>
      </c>
      <c r="BO151" s="322">
        <v>0</v>
      </c>
      <c r="BP151" s="321">
        <v>50</v>
      </c>
      <c r="BQ151" s="321">
        <v>0</v>
      </c>
      <c r="BR151" s="85">
        <f>BQ151/BP151</f>
        <v>0</v>
      </c>
      <c r="BS151" s="322">
        <v>0</v>
      </c>
      <c r="BT151" s="321">
        <v>0</v>
      </c>
      <c r="BU151" s="321">
        <v>0</v>
      </c>
      <c r="BV151" s="12">
        <v>0</v>
      </c>
      <c r="BW151" s="322">
        <v>0</v>
      </c>
      <c r="BX151" s="321">
        <v>0</v>
      </c>
      <c r="BY151" s="321">
        <v>0</v>
      </c>
      <c r="BZ151" s="12">
        <v>0</v>
      </c>
      <c r="CA151" s="322">
        <v>0</v>
      </c>
      <c r="CB151" s="321">
        <v>0</v>
      </c>
      <c r="CC151" s="321">
        <v>0</v>
      </c>
      <c r="CD151" s="12">
        <v>0</v>
      </c>
    </row>
    <row r="152" spans="2:82" x14ac:dyDescent="0.25">
      <c r="B152" s="8" t="s">
        <v>62</v>
      </c>
      <c r="C152" s="321">
        <v>6126.4084199999998</v>
      </c>
      <c r="D152" s="321">
        <v>5904.8263024999997</v>
      </c>
      <c r="E152" s="321">
        <v>4913.1702085299994</v>
      </c>
      <c r="F152" s="85">
        <f t="shared" si="304"/>
        <v>0.83206007371459001</v>
      </c>
      <c r="G152" s="257">
        <v>0</v>
      </c>
      <c r="H152" s="321">
        <v>0</v>
      </c>
      <c r="I152" s="321">
        <v>0</v>
      </c>
      <c r="J152" s="12">
        <v>0</v>
      </c>
      <c r="K152" s="321">
        <v>0</v>
      </c>
      <c r="L152" s="321">
        <v>0</v>
      </c>
      <c r="M152" s="321">
        <v>0</v>
      </c>
      <c r="N152" s="12">
        <v>0</v>
      </c>
      <c r="O152" s="322">
        <v>0</v>
      </c>
      <c r="P152" s="321">
        <v>0</v>
      </c>
      <c r="Q152" s="321">
        <v>0</v>
      </c>
      <c r="R152" s="12">
        <v>0</v>
      </c>
      <c r="S152" s="322">
        <v>0</v>
      </c>
      <c r="T152" s="321">
        <v>0</v>
      </c>
      <c r="U152" s="321">
        <v>0</v>
      </c>
      <c r="V152" s="12">
        <v>0</v>
      </c>
      <c r="W152" s="257">
        <v>0</v>
      </c>
      <c r="X152" s="321">
        <v>0</v>
      </c>
      <c r="Y152" s="321">
        <v>0</v>
      </c>
      <c r="Z152" s="12">
        <v>0</v>
      </c>
      <c r="AA152" s="322">
        <v>0</v>
      </c>
      <c r="AB152" s="321">
        <v>0</v>
      </c>
      <c r="AC152" s="321">
        <v>0</v>
      </c>
      <c r="AD152" s="12">
        <v>0</v>
      </c>
      <c r="AE152" s="322">
        <v>0</v>
      </c>
      <c r="AF152" s="321">
        <v>0</v>
      </c>
      <c r="AG152" s="321">
        <v>0</v>
      </c>
      <c r="AH152" s="12">
        <v>0</v>
      </c>
      <c r="AI152" s="257">
        <v>313.92999999999995</v>
      </c>
      <c r="AJ152" s="321">
        <v>247.12055825000002</v>
      </c>
      <c r="AK152" s="321">
        <v>34.534743689999999</v>
      </c>
      <c r="AL152" s="85">
        <f>AK152/AJ152</f>
        <v>0.13974856618389012</v>
      </c>
      <c r="AM152" s="322">
        <v>0</v>
      </c>
      <c r="AN152" s="321">
        <v>0</v>
      </c>
      <c r="AO152" s="321">
        <v>0</v>
      </c>
      <c r="AP152" s="12">
        <v>0</v>
      </c>
      <c r="AQ152" s="322">
        <v>0</v>
      </c>
      <c r="AR152" s="321">
        <v>0</v>
      </c>
      <c r="AS152" s="321">
        <v>0</v>
      </c>
      <c r="AT152" s="12">
        <v>0</v>
      </c>
      <c r="AU152" s="322">
        <v>0</v>
      </c>
      <c r="AV152" s="321">
        <v>0</v>
      </c>
      <c r="AW152" s="321">
        <v>0</v>
      </c>
      <c r="AX152" s="12">
        <v>0</v>
      </c>
      <c r="AY152" s="322">
        <v>0</v>
      </c>
      <c r="AZ152" s="321">
        <v>0</v>
      </c>
      <c r="BA152" s="321">
        <v>0</v>
      </c>
      <c r="BB152" s="12">
        <v>0</v>
      </c>
      <c r="BC152" s="322">
        <v>0</v>
      </c>
      <c r="BD152" s="321">
        <v>0</v>
      </c>
      <c r="BE152" s="321">
        <v>0</v>
      </c>
      <c r="BF152" s="6">
        <v>0</v>
      </c>
      <c r="BG152" s="322">
        <v>2779.6850799999997</v>
      </c>
      <c r="BH152" s="321">
        <v>2798.6270800000002</v>
      </c>
      <c r="BI152" s="321">
        <v>2312.1488419699999</v>
      </c>
      <c r="BJ152" s="85">
        <f>BI152/BH152</f>
        <v>0.82617253956179104</v>
      </c>
      <c r="BK152" s="257">
        <v>2772.9709999999995</v>
      </c>
      <c r="BL152" s="321">
        <v>2599.0239814600004</v>
      </c>
      <c r="BM152" s="321">
        <v>2337.27979628</v>
      </c>
      <c r="BN152" s="85">
        <f t="shared" si="316"/>
        <v>0.89929135435181107</v>
      </c>
      <c r="BO152" s="322">
        <v>0</v>
      </c>
      <c r="BP152" s="321">
        <v>0</v>
      </c>
      <c r="BQ152" s="321">
        <v>0</v>
      </c>
      <c r="BR152" s="12">
        <v>0</v>
      </c>
      <c r="BS152" s="322">
        <v>0</v>
      </c>
      <c r="BT152" s="321">
        <v>0</v>
      </c>
      <c r="BU152" s="321">
        <v>0</v>
      </c>
      <c r="BV152" s="12">
        <v>0</v>
      </c>
      <c r="BW152" s="322">
        <v>0</v>
      </c>
      <c r="BX152" s="321">
        <v>0</v>
      </c>
      <c r="BY152" s="321">
        <v>0</v>
      </c>
      <c r="BZ152" s="12">
        <v>0</v>
      </c>
      <c r="CA152" s="322">
        <v>259.82234</v>
      </c>
      <c r="CB152" s="321">
        <v>260.05468279000002</v>
      </c>
      <c r="CC152" s="321">
        <v>229.20682659000002</v>
      </c>
      <c r="CD152" s="85">
        <f>CC152/CB152</f>
        <v>0.88137934733938117</v>
      </c>
    </row>
    <row r="153" spans="2:82" x14ac:dyDescent="0.25">
      <c r="B153" s="187" t="s">
        <v>63</v>
      </c>
      <c r="C153" s="326">
        <f>SUM(C147:C152)</f>
        <v>8818.6819299999988</v>
      </c>
      <c r="D153" s="326">
        <f>SUM(D147:D152)</f>
        <v>9181.6465981199981</v>
      </c>
      <c r="E153" s="326">
        <f>SUM(E147:E152)</f>
        <v>7004.6543028399992</v>
      </c>
      <c r="F153" s="178">
        <f t="shared" si="304"/>
        <v>0.76289739841154935</v>
      </c>
      <c r="G153" s="326">
        <f>SUM(G147:G152)</f>
        <v>1.7596600000000002</v>
      </c>
      <c r="H153" s="326">
        <f>SUM(H147:H152)</f>
        <v>1.7141600000000001</v>
      </c>
      <c r="I153" s="326">
        <f>SUM(I147:I152)</f>
        <v>1.6376660699999999</v>
      </c>
      <c r="J153" s="178">
        <f>I153/H153</f>
        <v>0.95537526835301245</v>
      </c>
      <c r="K153" s="326">
        <f>SUM(K147:K152)</f>
        <v>230.11096000000001</v>
      </c>
      <c r="L153" s="326">
        <f>SUM(L147:L152)</f>
        <v>362.58021051999992</v>
      </c>
      <c r="M153" s="326">
        <f>SUM(M147:M152)</f>
        <v>173.76840394999999</v>
      </c>
      <c r="N153" s="178">
        <f>M153/L153</f>
        <v>0.47925506938392304</v>
      </c>
      <c r="O153" s="327">
        <f>SUM(O147:O152)</f>
        <v>19.124070000000003</v>
      </c>
      <c r="P153" s="326">
        <f>SUM(P147:P152)</f>
        <v>19.060071110000003</v>
      </c>
      <c r="Q153" s="326">
        <f>SUM(Q147:Q152)</f>
        <v>12.27073345</v>
      </c>
      <c r="R153" s="178">
        <f>Q153/P153</f>
        <v>0.64379263745569515</v>
      </c>
      <c r="S153" s="176">
        <f t="shared" ref="S153:Y153" si="317">SUM(S147:S152)</f>
        <v>0</v>
      </c>
      <c r="T153" s="330">
        <f t="shared" si="317"/>
        <v>0</v>
      </c>
      <c r="U153" s="330">
        <f t="shared" si="317"/>
        <v>0</v>
      </c>
      <c r="V153" s="348">
        <f t="shared" si="317"/>
        <v>0</v>
      </c>
      <c r="W153" s="177">
        <f t="shared" si="317"/>
        <v>29.42812</v>
      </c>
      <c r="X153" s="330">
        <f t="shared" si="317"/>
        <v>33.060648929999999</v>
      </c>
      <c r="Y153" s="330">
        <f t="shared" si="317"/>
        <v>23.597532030000004</v>
      </c>
      <c r="Z153" s="180">
        <f>Y153/X153</f>
        <v>0.71376493788623296</v>
      </c>
      <c r="AA153" s="176">
        <f>SUM(AA147:AA152)</f>
        <v>0</v>
      </c>
      <c r="AB153" s="330">
        <f>SUM(AB147:AB152)</f>
        <v>0</v>
      </c>
      <c r="AC153" s="330">
        <f>SUM(AC147:AC152)</f>
        <v>0</v>
      </c>
      <c r="AD153" s="331">
        <v>0</v>
      </c>
      <c r="AE153" s="347">
        <v>0</v>
      </c>
      <c r="AF153" s="330">
        <f>SUM(AF147:AF152)</f>
        <v>0</v>
      </c>
      <c r="AG153" s="330">
        <f>SUM(AG147:AG152)</f>
        <v>0</v>
      </c>
      <c r="AH153" s="331">
        <v>0</v>
      </c>
      <c r="AI153" s="329">
        <f>SUM(AI147:AI152)</f>
        <v>315.52999999999997</v>
      </c>
      <c r="AJ153" s="189">
        <f>SUM(AJ147:AJ152)</f>
        <v>253.05020743000003</v>
      </c>
      <c r="AK153" s="330">
        <f>SUM(AK147:AK152)</f>
        <v>36.166198379999997</v>
      </c>
      <c r="AL153" s="178">
        <f>AK153/AJ153</f>
        <v>0.14292103826867822</v>
      </c>
      <c r="AM153" s="332">
        <f>SUM(AM147:AM152)</f>
        <v>0</v>
      </c>
      <c r="AN153" s="189">
        <f>SUM(AN147:AN152)</f>
        <v>0</v>
      </c>
      <c r="AO153" s="330">
        <f>SUM(AO147:AO152)</f>
        <v>0</v>
      </c>
      <c r="AP153" s="348">
        <f>SUM(AP147:AP152)</f>
        <v>0</v>
      </c>
      <c r="AQ153" s="176">
        <f>SUM(AQ151:AQ152)</f>
        <v>0</v>
      </c>
      <c r="AR153" s="189">
        <f>SUM(AR151:AR152)</f>
        <v>0</v>
      </c>
      <c r="AS153" s="330">
        <f>SUM(AS151:AS152)</f>
        <v>0</v>
      </c>
      <c r="AT153" s="177">
        <v>0</v>
      </c>
      <c r="AU153" s="176">
        <f>SUM(AU151:AU152)</f>
        <v>0</v>
      </c>
      <c r="AV153" s="189">
        <f>SUM(AV151:AV152)</f>
        <v>0</v>
      </c>
      <c r="AW153" s="330">
        <f>SUM(AW151:AW152)</f>
        <v>0</v>
      </c>
      <c r="AX153" s="331">
        <v>0</v>
      </c>
      <c r="AY153" s="176">
        <f>SUM(AY147:AY152)</f>
        <v>17.02478</v>
      </c>
      <c r="AZ153" s="189">
        <f>SUM(AZ147:AZ152)</f>
        <v>17.10675058</v>
      </c>
      <c r="BA153" s="330">
        <f>SUM(BA147:BA152)</f>
        <v>13.99493612</v>
      </c>
      <c r="BB153" s="178">
        <f>BA153/AZ153</f>
        <v>0.8180943572277185</v>
      </c>
      <c r="BC153" s="176">
        <f>SUM(BC151:BC152)</f>
        <v>0</v>
      </c>
      <c r="BD153" s="189">
        <f>SUM(BD151:BD152)</f>
        <v>0</v>
      </c>
      <c r="BE153" s="330">
        <f>SUM(BE151:BE152)</f>
        <v>0</v>
      </c>
      <c r="BF153" s="177">
        <v>0</v>
      </c>
      <c r="BG153" s="327">
        <f>SUM(BG147:BG152)</f>
        <v>3401.0207699999996</v>
      </c>
      <c r="BH153" s="326">
        <f>SUM(BH147:BH152)</f>
        <v>3507.1316425200002</v>
      </c>
      <c r="BI153" s="326">
        <f>SUM(BI147:BI152)</f>
        <v>2636.0640654999997</v>
      </c>
      <c r="BJ153" s="178">
        <f>BI153/BH153</f>
        <v>0.75162963190223819</v>
      </c>
      <c r="BK153" s="177">
        <f>SUM(BK147:BK152)</f>
        <v>4543.48963</v>
      </c>
      <c r="BL153" s="330">
        <f>SUM(BL147:BL152)</f>
        <v>4676.98586703</v>
      </c>
      <c r="BM153" s="330">
        <f>SUM(BM147:BM152)</f>
        <v>3877.4275273200001</v>
      </c>
      <c r="BN153" s="349">
        <f t="shared" si="316"/>
        <v>0.82904409753589037</v>
      </c>
      <c r="BO153" s="332">
        <f t="shared" ref="BO153:CC153" si="318">SUM(BO147:BO152)</f>
        <v>0</v>
      </c>
      <c r="BP153" s="189">
        <f t="shared" si="318"/>
        <v>50</v>
      </c>
      <c r="BQ153" s="330">
        <f t="shared" si="318"/>
        <v>0</v>
      </c>
      <c r="BR153" s="349">
        <f t="shared" ref="BR153" si="319">BQ153/BP153</f>
        <v>0</v>
      </c>
      <c r="BS153" s="332">
        <f t="shared" si="318"/>
        <v>0</v>
      </c>
      <c r="BT153" s="189">
        <f t="shared" si="318"/>
        <v>0</v>
      </c>
      <c r="BU153" s="330">
        <f t="shared" si="318"/>
        <v>0</v>
      </c>
      <c r="BV153" s="348">
        <f t="shared" si="318"/>
        <v>0</v>
      </c>
      <c r="BW153" s="332">
        <f t="shared" si="318"/>
        <v>0</v>
      </c>
      <c r="BX153" s="189">
        <f t="shared" si="318"/>
        <v>0</v>
      </c>
      <c r="BY153" s="330">
        <f t="shared" si="318"/>
        <v>0</v>
      </c>
      <c r="BZ153" s="348">
        <f t="shared" si="318"/>
        <v>0</v>
      </c>
      <c r="CA153" s="332">
        <f t="shared" si="318"/>
        <v>261.19394</v>
      </c>
      <c r="CB153" s="189">
        <f t="shared" si="318"/>
        <v>260.95704000000001</v>
      </c>
      <c r="CC153" s="330">
        <f t="shared" si="318"/>
        <v>229.72724002000001</v>
      </c>
      <c r="CD153" s="349">
        <f t="shared" ref="CD153" si="320">CC153/CB153</f>
        <v>0.88032589586393228</v>
      </c>
    </row>
    <row r="154" spans="2:82" x14ac:dyDescent="0.25">
      <c r="B154" s="8" t="s">
        <v>64</v>
      </c>
      <c r="C154" s="321">
        <v>4479.7049500000003</v>
      </c>
      <c r="D154" s="321">
        <v>6029.0516973500007</v>
      </c>
      <c r="E154" s="321">
        <v>1938.6407315400006</v>
      </c>
      <c r="F154" s="85">
        <f t="shared" si="304"/>
        <v>0.32154986038552424</v>
      </c>
      <c r="G154" s="257">
        <v>0</v>
      </c>
      <c r="H154" s="321">
        <v>0</v>
      </c>
      <c r="I154" s="321">
        <v>0</v>
      </c>
      <c r="J154" s="12">
        <v>0</v>
      </c>
      <c r="K154" s="321">
        <v>0.25</v>
      </c>
      <c r="L154" s="321">
        <v>0.25</v>
      </c>
      <c r="M154" s="321">
        <v>6.5424960000000004E-2</v>
      </c>
      <c r="N154" s="85">
        <f>M154/L154</f>
        <v>0.26169984000000002</v>
      </c>
      <c r="O154" s="322">
        <v>3.5740000000000001E-2</v>
      </c>
      <c r="P154" s="321">
        <v>39.535739999999997</v>
      </c>
      <c r="Q154" s="321">
        <v>39.504084980000002</v>
      </c>
      <c r="R154" s="85">
        <f>Q154/P154</f>
        <v>0.99919933154153695</v>
      </c>
      <c r="S154" s="322">
        <v>0</v>
      </c>
      <c r="T154" s="321">
        <v>0</v>
      </c>
      <c r="U154" s="321">
        <v>0</v>
      </c>
      <c r="V154" s="12">
        <v>0</v>
      </c>
      <c r="W154" s="257">
        <v>0</v>
      </c>
      <c r="X154" s="321">
        <v>0</v>
      </c>
      <c r="Y154" s="321">
        <v>0</v>
      </c>
      <c r="Z154" s="12">
        <v>0</v>
      </c>
      <c r="AA154" s="322">
        <v>0</v>
      </c>
      <c r="AB154" s="321">
        <v>0</v>
      </c>
      <c r="AC154" s="321">
        <v>0</v>
      </c>
      <c r="AD154" s="12">
        <v>0</v>
      </c>
      <c r="AE154" s="322">
        <v>0</v>
      </c>
      <c r="AF154" s="321">
        <v>0</v>
      </c>
      <c r="AG154" s="321">
        <v>0</v>
      </c>
      <c r="AH154" s="12">
        <v>0</v>
      </c>
      <c r="AI154" s="257">
        <v>1367.5957599999999</v>
      </c>
      <c r="AJ154" s="321">
        <v>2914.0325659999999</v>
      </c>
      <c r="AK154" s="321">
        <v>1250.340537</v>
      </c>
      <c r="AL154" s="85">
        <f>AK154/AJ154</f>
        <v>0.42907569105046167</v>
      </c>
      <c r="AM154" s="322">
        <v>0</v>
      </c>
      <c r="AN154" s="321">
        <v>0</v>
      </c>
      <c r="AO154" s="321">
        <v>0</v>
      </c>
      <c r="AP154" s="12">
        <v>0</v>
      </c>
      <c r="AQ154" s="322">
        <v>0</v>
      </c>
      <c r="AR154" s="321">
        <v>0</v>
      </c>
      <c r="AS154" s="321">
        <v>0</v>
      </c>
      <c r="AT154" s="12">
        <v>0</v>
      </c>
      <c r="AU154" s="322">
        <v>0</v>
      </c>
      <c r="AV154" s="321">
        <v>0</v>
      </c>
      <c r="AW154" s="321">
        <v>0</v>
      </c>
      <c r="AX154" s="12">
        <v>0</v>
      </c>
      <c r="AY154" s="322">
        <v>2.205E-2</v>
      </c>
      <c r="AZ154" s="321">
        <v>2.205E-2</v>
      </c>
      <c r="BA154" s="321">
        <v>3.6534099999999997E-3</v>
      </c>
      <c r="BB154" s="85">
        <f>BA154/AZ154</f>
        <v>0.16568752834467118</v>
      </c>
      <c r="BC154" s="322">
        <v>0</v>
      </c>
      <c r="BD154" s="321">
        <v>0</v>
      </c>
      <c r="BE154" s="321">
        <v>0</v>
      </c>
      <c r="BF154" s="6">
        <v>0</v>
      </c>
      <c r="BG154" s="322">
        <v>316.82195999999999</v>
      </c>
      <c r="BH154" s="321">
        <v>314.82195999999999</v>
      </c>
      <c r="BI154" s="321">
        <v>136.4</v>
      </c>
      <c r="BJ154" s="85">
        <f>BI154/BH154</f>
        <v>0.43326075474531706</v>
      </c>
      <c r="BK154" s="257">
        <v>2794.9794400000005</v>
      </c>
      <c r="BL154" s="321">
        <v>2760.3893813500003</v>
      </c>
      <c r="BM154" s="321">
        <v>512.32703118999996</v>
      </c>
      <c r="BN154" s="85">
        <f t="shared" si="316"/>
        <v>0.18559955151669236</v>
      </c>
      <c r="BO154" s="322">
        <v>0</v>
      </c>
      <c r="BP154" s="321">
        <v>0</v>
      </c>
      <c r="BQ154" s="321">
        <v>0</v>
      </c>
      <c r="BR154" s="12">
        <v>0</v>
      </c>
      <c r="BS154" s="322">
        <v>0</v>
      </c>
      <c r="BT154" s="321">
        <v>0</v>
      </c>
      <c r="BU154" s="321">
        <v>0</v>
      </c>
      <c r="BV154" s="12">
        <v>0</v>
      </c>
      <c r="BW154" s="322">
        <v>0</v>
      </c>
      <c r="BX154" s="321">
        <v>0</v>
      </c>
      <c r="BY154" s="321">
        <v>0</v>
      </c>
      <c r="BZ154" s="12">
        <v>0</v>
      </c>
      <c r="CA154" s="322">
        <v>0</v>
      </c>
      <c r="CB154" s="321">
        <v>0</v>
      </c>
      <c r="CC154" s="321">
        <v>0</v>
      </c>
      <c r="CD154" s="12">
        <v>0</v>
      </c>
    </row>
    <row r="155" spans="2:82" x14ac:dyDescent="0.25">
      <c r="B155" s="8" t="s">
        <v>65</v>
      </c>
      <c r="C155" s="321">
        <v>0</v>
      </c>
      <c r="D155" s="321">
        <v>0</v>
      </c>
      <c r="E155" s="321">
        <v>0</v>
      </c>
      <c r="F155" s="12">
        <v>0</v>
      </c>
      <c r="G155" s="257">
        <v>0</v>
      </c>
      <c r="H155" s="321">
        <v>0</v>
      </c>
      <c r="I155" s="321">
        <v>0</v>
      </c>
      <c r="J155" s="12">
        <v>0</v>
      </c>
      <c r="K155" s="257">
        <v>0</v>
      </c>
      <c r="L155" s="321">
        <v>0</v>
      </c>
      <c r="M155" s="321">
        <v>0</v>
      </c>
      <c r="N155" s="12">
        <v>0</v>
      </c>
      <c r="O155" s="322">
        <v>0</v>
      </c>
      <c r="P155" s="321">
        <v>0</v>
      </c>
      <c r="Q155" s="321">
        <v>0</v>
      </c>
      <c r="R155" s="12">
        <v>0</v>
      </c>
      <c r="S155" s="322">
        <v>0</v>
      </c>
      <c r="T155" s="321">
        <v>0</v>
      </c>
      <c r="U155" s="321">
        <v>0</v>
      </c>
      <c r="V155" s="12">
        <v>0</v>
      </c>
      <c r="W155" s="257">
        <v>0</v>
      </c>
      <c r="X155" s="321">
        <v>0</v>
      </c>
      <c r="Y155" s="321">
        <v>0</v>
      </c>
      <c r="Z155" s="12">
        <v>0</v>
      </c>
      <c r="AA155" s="322">
        <v>0</v>
      </c>
      <c r="AB155" s="321">
        <v>0</v>
      </c>
      <c r="AC155" s="321">
        <v>0</v>
      </c>
      <c r="AD155" s="12">
        <v>0</v>
      </c>
      <c r="AE155" s="322">
        <v>0</v>
      </c>
      <c r="AF155" s="321">
        <v>0</v>
      </c>
      <c r="AG155" s="321">
        <v>0</v>
      </c>
      <c r="AH155" s="12">
        <v>0</v>
      </c>
      <c r="AI155" s="257">
        <v>0</v>
      </c>
      <c r="AJ155" s="321">
        <v>0</v>
      </c>
      <c r="AK155" s="321">
        <v>0</v>
      </c>
      <c r="AL155" s="12">
        <v>0</v>
      </c>
      <c r="AM155" s="322">
        <v>0</v>
      </c>
      <c r="AN155" s="321">
        <v>0</v>
      </c>
      <c r="AO155" s="321">
        <v>0</v>
      </c>
      <c r="AP155" s="12">
        <v>0</v>
      </c>
      <c r="AQ155" s="322">
        <v>0</v>
      </c>
      <c r="AR155" s="321">
        <v>0</v>
      </c>
      <c r="AS155" s="321">
        <v>0</v>
      </c>
      <c r="AT155" s="12">
        <v>0</v>
      </c>
      <c r="AU155" s="322">
        <v>0</v>
      </c>
      <c r="AV155" s="321">
        <v>0</v>
      </c>
      <c r="AW155" s="321">
        <v>0</v>
      </c>
      <c r="AX155" s="12">
        <v>0</v>
      </c>
      <c r="AY155" s="322">
        <v>0</v>
      </c>
      <c r="AZ155" s="321">
        <v>0</v>
      </c>
      <c r="BA155" s="321">
        <v>0</v>
      </c>
      <c r="BB155" s="12">
        <v>0</v>
      </c>
      <c r="BC155" s="322">
        <v>0</v>
      </c>
      <c r="BD155" s="321">
        <v>0</v>
      </c>
      <c r="BE155" s="321">
        <v>0</v>
      </c>
      <c r="BF155" s="6">
        <v>0</v>
      </c>
      <c r="BG155" s="322">
        <v>0</v>
      </c>
      <c r="BH155" s="321">
        <v>0</v>
      </c>
      <c r="BI155" s="321">
        <v>0</v>
      </c>
      <c r="BJ155" s="12">
        <v>0</v>
      </c>
      <c r="BK155" s="257">
        <v>0</v>
      </c>
      <c r="BL155" s="321">
        <v>0</v>
      </c>
      <c r="BM155" s="321">
        <v>0</v>
      </c>
      <c r="BN155" s="12">
        <v>0</v>
      </c>
      <c r="BO155" s="322">
        <v>0</v>
      </c>
      <c r="BP155" s="321">
        <v>0</v>
      </c>
      <c r="BQ155" s="321">
        <v>0</v>
      </c>
      <c r="BR155" s="12">
        <v>0</v>
      </c>
      <c r="BS155" s="322">
        <v>0</v>
      </c>
      <c r="BT155" s="321">
        <v>0</v>
      </c>
      <c r="BU155" s="321">
        <v>0</v>
      </c>
      <c r="BV155" s="12">
        <v>0</v>
      </c>
      <c r="BW155" s="322">
        <v>0</v>
      </c>
      <c r="BX155" s="321">
        <v>0</v>
      </c>
      <c r="BY155" s="321">
        <v>0</v>
      </c>
      <c r="BZ155" s="12">
        <v>0</v>
      </c>
      <c r="CA155" s="322">
        <v>0</v>
      </c>
      <c r="CB155" s="321">
        <v>0</v>
      </c>
      <c r="CC155" s="321">
        <v>0</v>
      </c>
      <c r="CD155" s="12">
        <v>0</v>
      </c>
    </row>
    <row r="156" spans="2:82" x14ac:dyDescent="0.25">
      <c r="B156" s="328" t="s">
        <v>66</v>
      </c>
      <c r="C156" s="333">
        <f>SUM(C154:C155)</f>
        <v>4479.7049500000003</v>
      </c>
      <c r="D156" s="334">
        <f>SUM(D154:D155)</f>
        <v>6029.0516973500007</v>
      </c>
      <c r="E156" s="334">
        <f>SUM(E154:E155)</f>
        <v>1938.6407315400006</v>
      </c>
      <c r="F156" s="349">
        <f t="shared" si="304"/>
        <v>0.32154986038552424</v>
      </c>
      <c r="G156" s="329">
        <v>0</v>
      </c>
      <c r="H156" s="330">
        <v>0</v>
      </c>
      <c r="I156" s="330">
        <v>0</v>
      </c>
      <c r="J156" s="331">
        <v>0</v>
      </c>
      <c r="K156" s="330">
        <f>SUM(K154:K155)</f>
        <v>0.25</v>
      </c>
      <c r="L156" s="330">
        <f>SUM(L154:L155)</f>
        <v>0.25</v>
      </c>
      <c r="M156" s="330">
        <f>SUM(M154:M155)</f>
        <v>6.5424960000000004E-2</v>
      </c>
      <c r="N156" s="178">
        <f>M156/L156</f>
        <v>0.26169984000000002</v>
      </c>
      <c r="O156" s="332">
        <f>SUM(O154:O155)</f>
        <v>3.5740000000000001E-2</v>
      </c>
      <c r="P156" s="329">
        <f>SUM(P154:P155)</f>
        <v>39.535739999999997</v>
      </c>
      <c r="Q156" s="329">
        <f>SUM(Q154:Q155)</f>
        <v>39.504084980000002</v>
      </c>
      <c r="R156" s="178">
        <f>Q156/P156</f>
        <v>0.99919933154153695</v>
      </c>
      <c r="S156" s="332">
        <v>0</v>
      </c>
      <c r="T156" s="330">
        <v>0</v>
      </c>
      <c r="U156" s="330">
        <v>0</v>
      </c>
      <c r="V156" s="331">
        <v>0</v>
      </c>
      <c r="W156" s="329">
        <v>0</v>
      </c>
      <c r="X156" s="330">
        <v>0</v>
      </c>
      <c r="Y156" s="330">
        <v>0</v>
      </c>
      <c r="Z156" s="331">
        <v>0</v>
      </c>
      <c r="AA156" s="332">
        <v>0</v>
      </c>
      <c r="AB156" s="330">
        <v>0</v>
      </c>
      <c r="AC156" s="330">
        <v>0</v>
      </c>
      <c r="AD156" s="331">
        <v>0</v>
      </c>
      <c r="AE156" s="332">
        <v>0</v>
      </c>
      <c r="AF156" s="330">
        <v>0</v>
      </c>
      <c r="AG156" s="330">
        <v>0</v>
      </c>
      <c r="AH156" s="331">
        <v>0</v>
      </c>
      <c r="AI156" s="177">
        <f>SUM(AI154:AI155)</f>
        <v>1367.5957599999999</v>
      </c>
      <c r="AJ156" s="338">
        <f>SUM(AJ154:AJ155)</f>
        <v>2914.0325659999999</v>
      </c>
      <c r="AK156" s="334">
        <f>SUM(AK154:AK155)</f>
        <v>1250.340537</v>
      </c>
      <c r="AL156" s="178">
        <f>AK156/AJ156</f>
        <v>0.42907569105046167</v>
      </c>
      <c r="AM156" s="176">
        <f>SUM(AM154:AM155)</f>
        <v>0</v>
      </c>
      <c r="AN156" s="338">
        <f>SUM(AN154:AN155)</f>
        <v>0</v>
      </c>
      <c r="AO156" s="334">
        <f>SUM(AO154:AO155)</f>
        <v>0</v>
      </c>
      <c r="AP156" s="348">
        <f>SUM(AP150:AP155)</f>
        <v>0</v>
      </c>
      <c r="AQ156" s="176">
        <f>SUM(AQ154:AQ155)</f>
        <v>0</v>
      </c>
      <c r="AR156" s="338">
        <f>SUM(AR154:AR155)</f>
        <v>0</v>
      </c>
      <c r="AS156" s="334">
        <f>SUM(AS154:AS155)</f>
        <v>0</v>
      </c>
      <c r="AT156" s="341">
        <v>0</v>
      </c>
      <c r="AU156" s="176">
        <f>SUM(AU154:AU155)</f>
        <v>0</v>
      </c>
      <c r="AV156" s="338">
        <f>SUM(AV154:AV155)</f>
        <v>0</v>
      </c>
      <c r="AW156" s="334">
        <f>SUM(AW154:AW155)</f>
        <v>0</v>
      </c>
      <c r="AX156" s="341">
        <v>0</v>
      </c>
      <c r="AY156" s="176">
        <f>SUM(AY154:AY155)</f>
        <v>2.205E-2</v>
      </c>
      <c r="AZ156" s="338">
        <f>SUM(AZ154:AZ155)</f>
        <v>2.205E-2</v>
      </c>
      <c r="BA156" s="334">
        <f>SUM(BA154:BA155)</f>
        <v>3.6534099999999997E-3</v>
      </c>
      <c r="BB156" s="350">
        <f>BA156/AZ156</f>
        <v>0.16568752834467118</v>
      </c>
      <c r="BC156" s="176">
        <f>SUM(BC154:BC155)</f>
        <v>0</v>
      </c>
      <c r="BD156" s="338">
        <f>SUM(BD154:BD155)</f>
        <v>0</v>
      </c>
      <c r="BE156" s="334">
        <f>SUM(BE154:BE155)</f>
        <v>0</v>
      </c>
      <c r="BF156" s="338">
        <v>0</v>
      </c>
      <c r="BG156" s="340">
        <f t="shared" ref="BG156:BM156" si="321">SUM(BG154:BG155)</f>
        <v>316.82195999999999</v>
      </c>
      <c r="BH156" s="334">
        <f t="shared" si="321"/>
        <v>314.82195999999999</v>
      </c>
      <c r="BI156" s="334">
        <f t="shared" si="321"/>
        <v>136.4</v>
      </c>
      <c r="BJ156" s="350">
        <f t="shared" si="321"/>
        <v>0.43326075474531706</v>
      </c>
      <c r="BK156" s="177">
        <f t="shared" si="321"/>
        <v>2794.9794400000005</v>
      </c>
      <c r="BL156" s="338">
        <f t="shared" si="321"/>
        <v>2760.3893813500003</v>
      </c>
      <c r="BM156" s="334">
        <f t="shared" si="321"/>
        <v>512.32703118999996</v>
      </c>
      <c r="BN156" s="350">
        <f>BM156/BL156</f>
        <v>0.18559955151669236</v>
      </c>
      <c r="BO156" s="176">
        <f>SUM(BO154:BO155)</f>
        <v>0</v>
      </c>
      <c r="BP156" s="338">
        <f>SUM(BP154:BP155)</f>
        <v>0</v>
      </c>
      <c r="BQ156" s="334">
        <f>SUM(BQ154:BQ155)</f>
        <v>0</v>
      </c>
      <c r="BR156" s="341">
        <v>0</v>
      </c>
      <c r="BS156" s="176">
        <f>SUM(BS154:BS155)</f>
        <v>0</v>
      </c>
      <c r="BT156" s="338">
        <f>SUM(BT154:BT155)</f>
        <v>0</v>
      </c>
      <c r="BU156" s="334">
        <f>SUM(BU154:BU155)</f>
        <v>0</v>
      </c>
      <c r="BV156" s="341">
        <v>0</v>
      </c>
      <c r="BW156" s="176">
        <f>SUM(BW154:BW155)</f>
        <v>0</v>
      </c>
      <c r="BX156" s="338">
        <f>SUM(BX154:BX155)</f>
        <v>0</v>
      </c>
      <c r="BY156" s="334">
        <f>SUM(BY154:BY155)</f>
        <v>0</v>
      </c>
      <c r="BZ156" s="341">
        <v>0</v>
      </c>
      <c r="CA156" s="176">
        <f>SUM(CA154:CA155)</f>
        <v>0</v>
      </c>
      <c r="CB156" s="338">
        <f>SUM(CB154:CB155)</f>
        <v>0</v>
      </c>
      <c r="CC156" s="334">
        <f>SUM(CC154:CC155)</f>
        <v>0</v>
      </c>
      <c r="CD156" s="341">
        <v>0</v>
      </c>
    </row>
    <row r="157" spans="2:82" x14ac:dyDescent="0.25">
      <c r="B157" s="342" t="s">
        <v>538</v>
      </c>
      <c r="C157" s="206">
        <f>C164+C167</f>
        <v>894.96471884999983</v>
      </c>
      <c r="D157" s="206">
        <f>D164+D167</f>
        <v>940.26060546000008</v>
      </c>
      <c r="E157" s="206">
        <f>E164+E167</f>
        <v>682.69045205200007</v>
      </c>
      <c r="F157" s="346">
        <f t="shared" si="304"/>
        <v>0.72606514416076173</v>
      </c>
      <c r="G157" s="206">
        <f>G164+G167</f>
        <v>4.15940289</v>
      </c>
      <c r="H157" s="206">
        <f>H164+H167</f>
        <v>4.15940289</v>
      </c>
      <c r="I157" s="206">
        <f>I164+I167</f>
        <v>4.15940289</v>
      </c>
      <c r="J157" s="318">
        <f t="shared" ref="J157" si="322">I157/H157</f>
        <v>1</v>
      </c>
      <c r="K157" s="206">
        <f>K164+K167</f>
        <v>274.19299999999998</v>
      </c>
      <c r="L157" s="206">
        <f>L164+L167</f>
        <v>133.84253874000001</v>
      </c>
      <c r="M157" s="206">
        <f>M164+M167</f>
        <v>133.78153874</v>
      </c>
      <c r="N157" s="318">
        <f>M157/L157</f>
        <v>0.99954424056376801</v>
      </c>
      <c r="O157" s="208">
        <f t="shared" ref="O157:U157" si="323">O164+O167</f>
        <v>0.91500000000000004</v>
      </c>
      <c r="P157" s="206">
        <f t="shared" si="323"/>
        <v>0.91500000000000004</v>
      </c>
      <c r="Q157" s="206">
        <f t="shared" si="323"/>
        <v>4.8252330000000003E-2</v>
      </c>
      <c r="R157" s="345">
        <f t="shared" si="323"/>
        <v>5.2734786885245903E-2</v>
      </c>
      <c r="S157" s="208">
        <f t="shared" si="323"/>
        <v>5.0000000000000001E-3</v>
      </c>
      <c r="T157" s="206">
        <f t="shared" si="323"/>
        <v>5.0000000000000001E-3</v>
      </c>
      <c r="U157" s="206">
        <f t="shared" si="323"/>
        <v>2.5000000000000001E-3</v>
      </c>
      <c r="V157" s="318">
        <f>U157/T157</f>
        <v>0.5</v>
      </c>
      <c r="W157" s="343">
        <f>W164+W167</f>
        <v>1.6465000000000001</v>
      </c>
      <c r="X157" s="206">
        <f>X164+X167</f>
        <v>1.6465000000000001</v>
      </c>
      <c r="Y157" s="206">
        <f>Y164+Y167</f>
        <v>1.4818709000000001</v>
      </c>
      <c r="Z157" s="318">
        <f>Y157/X157</f>
        <v>0.90001269359246894</v>
      </c>
      <c r="AA157" s="208">
        <f>AA164+AA167</f>
        <v>5.1573099999999998</v>
      </c>
      <c r="AB157" s="206">
        <f>AB164+AB167</f>
        <v>5.01694</v>
      </c>
      <c r="AC157" s="206">
        <f>AC164+AC167</f>
        <v>5.01694</v>
      </c>
      <c r="AD157" s="318">
        <f>AC157/AB157</f>
        <v>1</v>
      </c>
      <c r="AE157" s="208">
        <f>AE164+AE167</f>
        <v>105.52964</v>
      </c>
      <c r="AF157" s="206">
        <f>AF164+AF167</f>
        <v>140.52763999999999</v>
      </c>
      <c r="AG157" s="206">
        <f>AG164+AG167</f>
        <v>139.26329102</v>
      </c>
      <c r="AH157" s="318">
        <f>AG157/AF157</f>
        <v>0.99100284484959689</v>
      </c>
      <c r="AI157" s="343">
        <f>AI164+AI167</f>
        <v>210.33142536000003</v>
      </c>
      <c r="AJ157" s="206">
        <f>AJ164+AJ167</f>
        <v>257.03405536000002</v>
      </c>
      <c r="AK157" s="206">
        <f>AK164+AK167</f>
        <v>178.58868158000001</v>
      </c>
      <c r="AL157" s="318">
        <f>AK157/AJ157</f>
        <v>0.69480552423246023</v>
      </c>
      <c r="AM157" s="208">
        <f>AM164+AM167</f>
        <v>34.634988659999998</v>
      </c>
      <c r="AN157" s="206">
        <f>AN164+AN167</f>
        <v>37.192331530000004</v>
      </c>
      <c r="AO157" s="206">
        <f>AO164+AO167</f>
        <v>25.750062900000003</v>
      </c>
      <c r="AP157" s="318">
        <f>AO157/AN157</f>
        <v>0.69234871385327212</v>
      </c>
      <c r="AQ157" s="208">
        <f>AQ164+AQ167</f>
        <v>25.609501942000001</v>
      </c>
      <c r="AR157" s="206">
        <f>AR164+AR167</f>
        <v>50.744734939999994</v>
      </c>
      <c r="AS157" s="206">
        <f>AS164+AS167</f>
        <v>49.589898040000001</v>
      </c>
      <c r="AT157" s="319">
        <v>0.99767225668412618</v>
      </c>
      <c r="AU157" s="208">
        <f>AU164+AU167</f>
        <v>2.2050200000000002</v>
      </c>
      <c r="AV157" s="206">
        <f>AV164+AV167</f>
        <v>5.6734550000000006</v>
      </c>
      <c r="AW157" s="206">
        <f>AW164+AW167</f>
        <v>4.7421992499999996</v>
      </c>
      <c r="AX157" s="319">
        <f>AW157/AV157</f>
        <v>0.83585738319947878</v>
      </c>
      <c r="AY157" s="208">
        <f t="shared" ref="AY157:BE157" si="324">AY164+AY167</f>
        <v>0</v>
      </c>
      <c r="AZ157" s="206">
        <f t="shared" si="324"/>
        <v>0</v>
      </c>
      <c r="BA157" s="206">
        <f t="shared" si="324"/>
        <v>0</v>
      </c>
      <c r="BB157" s="345">
        <f t="shared" si="324"/>
        <v>0</v>
      </c>
      <c r="BC157" s="208">
        <f t="shared" si="324"/>
        <v>2.0097900000000002</v>
      </c>
      <c r="BD157" s="206">
        <f t="shared" si="324"/>
        <v>2.7448670000000002</v>
      </c>
      <c r="BE157" s="206">
        <f t="shared" si="324"/>
        <v>0.64486699999999997</v>
      </c>
      <c r="BF157" s="361">
        <f>BE157/BD157</f>
        <v>0.23493560890199777</v>
      </c>
      <c r="BG157" s="223">
        <f>BG164+BG167</f>
        <v>86.737400000000008</v>
      </c>
      <c r="BH157" s="224">
        <f>BH164+BH167</f>
        <v>87.437400000000011</v>
      </c>
      <c r="BI157" s="224">
        <f>BI164+BI167</f>
        <v>3.7400000000000003E-2</v>
      </c>
      <c r="BJ157" s="319">
        <f>BI157/BH157</f>
        <v>4.2773458497164825E-4</v>
      </c>
      <c r="BK157" s="343">
        <f t="shared" ref="BK157:BQ157" si="325">BK164+BK167</f>
        <v>0</v>
      </c>
      <c r="BL157" s="224">
        <f t="shared" si="325"/>
        <v>0</v>
      </c>
      <c r="BM157" s="224">
        <f t="shared" si="325"/>
        <v>0</v>
      </c>
      <c r="BN157" s="224">
        <f t="shared" si="325"/>
        <v>0</v>
      </c>
      <c r="BO157" s="208">
        <f t="shared" si="325"/>
        <v>140.06074000000001</v>
      </c>
      <c r="BP157" s="206">
        <f t="shared" si="325"/>
        <v>211.55074000000002</v>
      </c>
      <c r="BQ157" s="206">
        <f t="shared" si="325"/>
        <v>138.8785474</v>
      </c>
      <c r="BR157" s="319">
        <f>BQ157/BP157</f>
        <v>0.65647866511835407</v>
      </c>
      <c r="BS157" s="208">
        <f>BS164+BS167</f>
        <v>0.70499999999999996</v>
      </c>
      <c r="BT157" s="206">
        <f>BT164+BT167</f>
        <v>0.70499999999999996</v>
      </c>
      <c r="BU157" s="206">
        <f>BU164+BU167</f>
        <v>0.70499999999999996</v>
      </c>
      <c r="BV157" s="319">
        <f>BU157/BT157</f>
        <v>1</v>
      </c>
      <c r="BW157" s="208">
        <f>BW164+BW167</f>
        <v>1</v>
      </c>
      <c r="BX157" s="206">
        <f>BX164+BX167</f>
        <v>1</v>
      </c>
      <c r="BY157" s="206">
        <f>BY164+BY167</f>
        <v>0</v>
      </c>
      <c r="BZ157" s="319">
        <f>BY157/BX157</f>
        <v>0</v>
      </c>
      <c r="CA157" s="208">
        <f>CA164+CA167</f>
        <v>6.5000000000000002E-2</v>
      </c>
      <c r="CB157" s="206">
        <f>CB164+CB167</f>
        <v>6.5000000000000002E-2</v>
      </c>
      <c r="CC157" s="206">
        <f>CC164+CC167</f>
        <v>0</v>
      </c>
      <c r="CD157" s="319">
        <f>CC157/CB157</f>
        <v>0</v>
      </c>
    </row>
    <row r="158" spans="2:82" x14ac:dyDescent="0.25">
      <c r="B158" s="8" t="s">
        <v>57</v>
      </c>
      <c r="C158" s="321">
        <v>0</v>
      </c>
      <c r="D158" s="321">
        <v>0</v>
      </c>
      <c r="E158" s="321">
        <v>0</v>
      </c>
      <c r="F158" s="12">
        <v>0</v>
      </c>
      <c r="G158" s="257">
        <v>0</v>
      </c>
      <c r="H158" s="321">
        <v>0</v>
      </c>
      <c r="I158" s="321">
        <v>0</v>
      </c>
      <c r="J158" s="12">
        <v>0</v>
      </c>
      <c r="K158" s="321">
        <v>0</v>
      </c>
      <c r="L158" s="321">
        <v>0</v>
      </c>
      <c r="M158" s="321">
        <v>0</v>
      </c>
      <c r="N158" s="12">
        <v>0</v>
      </c>
      <c r="O158" s="322">
        <v>0</v>
      </c>
      <c r="P158" s="321">
        <v>0</v>
      </c>
      <c r="Q158" s="321">
        <v>0</v>
      </c>
      <c r="R158" s="12">
        <v>0</v>
      </c>
      <c r="S158" s="322">
        <v>0</v>
      </c>
      <c r="T158" s="321">
        <v>0</v>
      </c>
      <c r="U158" s="321">
        <v>0</v>
      </c>
      <c r="V158" s="12">
        <v>0</v>
      </c>
      <c r="W158" s="257">
        <v>0</v>
      </c>
      <c r="X158" s="321">
        <v>0</v>
      </c>
      <c r="Y158" s="321">
        <v>0</v>
      </c>
      <c r="Z158" s="12">
        <v>0</v>
      </c>
      <c r="AA158" s="322">
        <v>0</v>
      </c>
      <c r="AB158" s="321">
        <v>0</v>
      </c>
      <c r="AC158" s="321">
        <v>0</v>
      </c>
      <c r="AD158" s="12">
        <v>0</v>
      </c>
      <c r="AE158" s="322">
        <v>0</v>
      </c>
      <c r="AF158" s="321">
        <v>0</v>
      </c>
      <c r="AG158" s="321">
        <v>0</v>
      </c>
      <c r="AH158" s="12">
        <v>0</v>
      </c>
      <c r="AI158" s="257">
        <v>0</v>
      </c>
      <c r="AJ158" s="321">
        <v>0</v>
      </c>
      <c r="AK158" s="321">
        <v>0</v>
      </c>
      <c r="AL158" s="12">
        <v>0</v>
      </c>
      <c r="AM158" s="322">
        <v>0</v>
      </c>
      <c r="AN158" s="321">
        <v>0</v>
      </c>
      <c r="AO158" s="321">
        <v>0</v>
      </c>
      <c r="AP158" s="12">
        <v>0</v>
      </c>
      <c r="AQ158" s="322">
        <v>0</v>
      </c>
      <c r="AR158" s="321">
        <v>0</v>
      </c>
      <c r="AS158" s="321">
        <v>0</v>
      </c>
      <c r="AT158" s="12">
        <v>0</v>
      </c>
      <c r="AU158" s="322">
        <v>0</v>
      </c>
      <c r="AV158" s="321">
        <v>0</v>
      </c>
      <c r="AW158" s="321">
        <v>0</v>
      </c>
      <c r="AX158" s="12">
        <v>0</v>
      </c>
      <c r="AY158" s="322">
        <v>0</v>
      </c>
      <c r="AZ158" s="321">
        <v>0</v>
      </c>
      <c r="BA158" s="321">
        <v>0</v>
      </c>
      <c r="BB158" s="12">
        <v>0</v>
      </c>
      <c r="BC158" s="322">
        <v>0</v>
      </c>
      <c r="BD158" s="321">
        <v>0</v>
      </c>
      <c r="BE158" s="321">
        <v>0</v>
      </c>
      <c r="BF158" s="6">
        <v>0</v>
      </c>
      <c r="BG158" s="322">
        <v>0</v>
      </c>
      <c r="BH158" s="321">
        <v>0</v>
      </c>
      <c r="BI158" s="321">
        <v>0</v>
      </c>
      <c r="BJ158" s="12">
        <v>0</v>
      </c>
      <c r="BK158" s="257">
        <v>0</v>
      </c>
      <c r="BL158" s="321">
        <v>0</v>
      </c>
      <c r="BM158" s="321">
        <v>0</v>
      </c>
      <c r="BN158" s="12">
        <v>0</v>
      </c>
      <c r="BO158" s="322">
        <v>0</v>
      </c>
      <c r="BP158" s="321">
        <v>0</v>
      </c>
      <c r="BQ158" s="321">
        <v>0</v>
      </c>
      <c r="BR158" s="12">
        <v>0</v>
      </c>
      <c r="BS158" s="322">
        <v>0</v>
      </c>
      <c r="BT158" s="321">
        <v>0</v>
      </c>
      <c r="BU158" s="321">
        <v>0</v>
      </c>
      <c r="BV158" s="12">
        <v>0</v>
      </c>
      <c r="BW158" s="322">
        <v>0</v>
      </c>
      <c r="BX158" s="321">
        <v>0</v>
      </c>
      <c r="BY158" s="321">
        <v>0</v>
      </c>
      <c r="BZ158" s="12">
        <v>0</v>
      </c>
      <c r="CA158" s="322">
        <v>0</v>
      </c>
      <c r="CB158" s="321">
        <v>0</v>
      </c>
      <c r="CC158" s="321">
        <v>0</v>
      </c>
      <c r="CD158" s="12">
        <v>0</v>
      </c>
    </row>
    <row r="159" spans="2:82" x14ac:dyDescent="0.25">
      <c r="B159" s="8" t="s">
        <v>58</v>
      </c>
      <c r="C159" s="321">
        <v>0</v>
      </c>
      <c r="D159" s="321">
        <v>0</v>
      </c>
      <c r="E159" s="321">
        <v>0</v>
      </c>
      <c r="F159" s="12">
        <v>0</v>
      </c>
      <c r="G159" s="257">
        <v>0</v>
      </c>
      <c r="H159" s="321">
        <v>0</v>
      </c>
      <c r="I159" s="321">
        <v>0</v>
      </c>
      <c r="J159" s="12">
        <v>0</v>
      </c>
      <c r="K159" s="321">
        <v>0</v>
      </c>
      <c r="L159" s="321">
        <v>0</v>
      </c>
      <c r="M159" s="321">
        <v>0</v>
      </c>
      <c r="N159" s="12">
        <v>0</v>
      </c>
      <c r="O159" s="322">
        <v>0</v>
      </c>
      <c r="P159" s="321">
        <v>0</v>
      </c>
      <c r="Q159" s="321">
        <v>0</v>
      </c>
      <c r="R159" s="12">
        <v>0</v>
      </c>
      <c r="S159" s="322">
        <v>0</v>
      </c>
      <c r="T159" s="321">
        <v>0</v>
      </c>
      <c r="U159" s="321">
        <v>0</v>
      </c>
      <c r="V159" s="12">
        <v>0</v>
      </c>
      <c r="W159" s="257">
        <v>0</v>
      </c>
      <c r="X159" s="321">
        <v>0</v>
      </c>
      <c r="Y159" s="321">
        <v>0</v>
      </c>
      <c r="Z159" s="12">
        <v>0</v>
      </c>
      <c r="AA159" s="322">
        <v>0</v>
      </c>
      <c r="AB159" s="321">
        <v>0</v>
      </c>
      <c r="AC159" s="321">
        <v>0</v>
      </c>
      <c r="AD159" s="12">
        <v>0</v>
      </c>
      <c r="AE159" s="322">
        <v>0</v>
      </c>
      <c r="AF159" s="321">
        <v>0</v>
      </c>
      <c r="AG159" s="321">
        <v>0</v>
      </c>
      <c r="AH159" s="12">
        <v>0</v>
      </c>
      <c r="AI159" s="257">
        <v>0</v>
      </c>
      <c r="AJ159" s="321">
        <v>0</v>
      </c>
      <c r="AK159" s="321">
        <v>0</v>
      </c>
      <c r="AL159" s="12">
        <v>0</v>
      </c>
      <c r="AM159" s="322">
        <v>0</v>
      </c>
      <c r="AN159" s="321">
        <v>0</v>
      </c>
      <c r="AO159" s="321">
        <v>0</v>
      </c>
      <c r="AP159" s="12">
        <v>0</v>
      </c>
      <c r="AQ159" s="322">
        <v>0</v>
      </c>
      <c r="AR159" s="321">
        <v>0</v>
      </c>
      <c r="AS159" s="321">
        <v>0</v>
      </c>
      <c r="AT159" s="12">
        <v>0</v>
      </c>
      <c r="AU159" s="322">
        <v>0</v>
      </c>
      <c r="AV159" s="321">
        <v>0</v>
      </c>
      <c r="AW159" s="321">
        <v>0</v>
      </c>
      <c r="AX159" s="12">
        <v>0</v>
      </c>
      <c r="AY159" s="322">
        <v>0</v>
      </c>
      <c r="AZ159" s="321">
        <v>0</v>
      </c>
      <c r="BA159" s="321">
        <v>0</v>
      </c>
      <c r="BB159" s="12">
        <v>0</v>
      </c>
      <c r="BC159" s="322">
        <v>0</v>
      </c>
      <c r="BD159" s="321">
        <v>0</v>
      </c>
      <c r="BE159" s="321">
        <v>0</v>
      </c>
      <c r="BF159" s="6">
        <v>0</v>
      </c>
      <c r="BG159" s="322">
        <v>0</v>
      </c>
      <c r="BH159" s="321">
        <v>0</v>
      </c>
      <c r="BI159" s="321">
        <v>0</v>
      </c>
      <c r="BJ159" s="12">
        <v>0</v>
      </c>
      <c r="BK159" s="257">
        <v>0</v>
      </c>
      <c r="BL159" s="321">
        <v>0</v>
      </c>
      <c r="BM159" s="321">
        <v>0</v>
      </c>
      <c r="BN159" s="12">
        <v>0</v>
      </c>
      <c r="BO159" s="322">
        <v>0</v>
      </c>
      <c r="BP159" s="321">
        <v>0</v>
      </c>
      <c r="BQ159" s="321">
        <v>0</v>
      </c>
      <c r="BR159" s="12">
        <v>0</v>
      </c>
      <c r="BS159" s="322">
        <v>0</v>
      </c>
      <c r="BT159" s="321">
        <v>0</v>
      </c>
      <c r="BU159" s="321">
        <v>0</v>
      </c>
      <c r="BV159" s="12">
        <v>0</v>
      </c>
      <c r="BW159" s="322">
        <v>0</v>
      </c>
      <c r="BX159" s="321">
        <v>0</v>
      </c>
      <c r="BY159" s="321">
        <v>0</v>
      </c>
      <c r="BZ159" s="12">
        <v>0</v>
      </c>
      <c r="CA159" s="322">
        <v>0</v>
      </c>
      <c r="CB159" s="321">
        <v>0</v>
      </c>
      <c r="CC159" s="321">
        <v>0</v>
      </c>
      <c r="CD159" s="12">
        <v>0</v>
      </c>
    </row>
    <row r="160" spans="2:82" x14ac:dyDescent="0.25">
      <c r="B160" s="8" t="s">
        <v>59</v>
      </c>
      <c r="C160" s="321">
        <v>0</v>
      </c>
      <c r="D160" s="321">
        <v>0</v>
      </c>
      <c r="E160" s="321">
        <v>0</v>
      </c>
      <c r="F160" s="12">
        <v>0</v>
      </c>
      <c r="G160" s="257">
        <v>0</v>
      </c>
      <c r="H160" s="321">
        <v>0</v>
      </c>
      <c r="I160" s="321">
        <v>0</v>
      </c>
      <c r="J160" s="12">
        <v>0</v>
      </c>
      <c r="K160" s="321">
        <v>0</v>
      </c>
      <c r="L160" s="321">
        <v>0</v>
      </c>
      <c r="M160" s="321">
        <v>0</v>
      </c>
      <c r="N160" s="12">
        <v>0</v>
      </c>
      <c r="O160" s="322">
        <v>0</v>
      </c>
      <c r="P160" s="321">
        <v>0</v>
      </c>
      <c r="Q160" s="321">
        <v>0</v>
      </c>
      <c r="R160" s="12">
        <v>0</v>
      </c>
      <c r="S160" s="322">
        <v>0</v>
      </c>
      <c r="T160" s="321">
        <v>0</v>
      </c>
      <c r="U160" s="321">
        <v>0</v>
      </c>
      <c r="V160" s="12">
        <v>0</v>
      </c>
      <c r="W160" s="257">
        <v>0</v>
      </c>
      <c r="X160" s="321">
        <v>0</v>
      </c>
      <c r="Y160" s="321">
        <v>0</v>
      </c>
      <c r="Z160" s="12">
        <v>0</v>
      </c>
      <c r="AA160" s="322">
        <v>0</v>
      </c>
      <c r="AB160" s="321">
        <v>0</v>
      </c>
      <c r="AC160" s="321">
        <v>0</v>
      </c>
      <c r="AD160" s="12">
        <v>0</v>
      </c>
      <c r="AE160" s="322">
        <v>0</v>
      </c>
      <c r="AF160" s="321">
        <v>0</v>
      </c>
      <c r="AG160" s="321">
        <v>0</v>
      </c>
      <c r="AH160" s="12">
        <v>0</v>
      </c>
      <c r="AI160" s="257">
        <v>0</v>
      </c>
      <c r="AJ160" s="321">
        <v>0</v>
      </c>
      <c r="AK160" s="321">
        <v>0</v>
      </c>
      <c r="AL160" s="12">
        <v>0</v>
      </c>
      <c r="AM160" s="322">
        <v>0</v>
      </c>
      <c r="AN160" s="321">
        <v>0</v>
      </c>
      <c r="AO160" s="321">
        <v>0</v>
      </c>
      <c r="AP160" s="12">
        <v>0</v>
      </c>
      <c r="AQ160" s="322">
        <v>0</v>
      </c>
      <c r="AR160" s="321">
        <v>0</v>
      </c>
      <c r="AS160" s="321">
        <v>0</v>
      </c>
      <c r="AT160" s="12">
        <v>0</v>
      </c>
      <c r="AU160" s="322">
        <v>0</v>
      </c>
      <c r="AV160" s="321">
        <v>0</v>
      </c>
      <c r="AW160" s="321">
        <v>0</v>
      </c>
      <c r="AX160" s="12">
        <v>0</v>
      </c>
      <c r="AY160" s="322">
        <v>0</v>
      </c>
      <c r="AZ160" s="321">
        <v>0</v>
      </c>
      <c r="BA160" s="321">
        <v>0</v>
      </c>
      <c r="BB160" s="12">
        <v>0</v>
      </c>
      <c r="BC160" s="322">
        <v>0</v>
      </c>
      <c r="BD160" s="321">
        <v>0</v>
      </c>
      <c r="BE160" s="321">
        <v>0</v>
      </c>
      <c r="BF160" s="6">
        <v>0</v>
      </c>
      <c r="BG160" s="322">
        <v>0</v>
      </c>
      <c r="BH160" s="321">
        <v>0</v>
      </c>
      <c r="BI160" s="321">
        <v>0</v>
      </c>
      <c r="BJ160" s="12">
        <v>0</v>
      </c>
      <c r="BK160" s="257">
        <v>0</v>
      </c>
      <c r="BL160" s="321">
        <v>0</v>
      </c>
      <c r="BM160" s="321">
        <v>0</v>
      </c>
      <c r="BN160" s="12">
        <v>0</v>
      </c>
      <c r="BO160" s="322">
        <v>0</v>
      </c>
      <c r="BP160" s="321">
        <v>0</v>
      </c>
      <c r="BQ160" s="321">
        <v>0</v>
      </c>
      <c r="BR160" s="12">
        <v>0</v>
      </c>
      <c r="BS160" s="322">
        <v>0</v>
      </c>
      <c r="BT160" s="321">
        <v>0</v>
      </c>
      <c r="BU160" s="321">
        <v>0</v>
      </c>
      <c r="BV160" s="12">
        <v>0</v>
      </c>
      <c r="BW160" s="322">
        <v>0</v>
      </c>
      <c r="BX160" s="321">
        <v>0</v>
      </c>
      <c r="BY160" s="321">
        <v>0</v>
      </c>
      <c r="BZ160" s="12">
        <v>0</v>
      </c>
      <c r="CA160" s="322">
        <v>0</v>
      </c>
      <c r="CB160" s="321">
        <v>0</v>
      </c>
      <c r="CC160" s="321">
        <v>0</v>
      </c>
      <c r="CD160" s="12">
        <v>0</v>
      </c>
    </row>
    <row r="161" spans="2:82" x14ac:dyDescent="0.25">
      <c r="B161" s="8" t="s">
        <v>60</v>
      </c>
      <c r="C161" s="132">
        <v>226.20914309</v>
      </c>
      <c r="D161" s="132">
        <v>319.86118209</v>
      </c>
      <c r="E161" s="132">
        <v>264.66920918199997</v>
      </c>
      <c r="F161" s="85">
        <f t="shared" si="304"/>
        <v>0.82745023154303687</v>
      </c>
      <c r="G161" s="257">
        <v>4.15940289</v>
      </c>
      <c r="H161" s="321">
        <v>4.15940289</v>
      </c>
      <c r="I161" s="321">
        <v>4.15940289</v>
      </c>
      <c r="J161" s="85">
        <f>I161/H161</f>
        <v>1</v>
      </c>
      <c r="K161" s="321">
        <v>0.193</v>
      </c>
      <c r="L161" s="321">
        <v>0.11600000000000001</v>
      </c>
      <c r="M161" s="321">
        <v>5.5E-2</v>
      </c>
      <c r="N161" s="85">
        <f>M161/L161</f>
        <v>0.47413793103448276</v>
      </c>
      <c r="O161" s="322">
        <v>0.91500000000000004</v>
      </c>
      <c r="P161" s="321">
        <v>0.91500000000000004</v>
      </c>
      <c r="Q161" s="321">
        <v>4.8252330000000003E-2</v>
      </c>
      <c r="R161" s="85">
        <f>Q161/P161</f>
        <v>5.2734786885245903E-2</v>
      </c>
      <c r="S161" s="642">
        <v>5.0000000000000001E-3</v>
      </c>
      <c r="T161" s="132">
        <v>5.0000000000000001E-3</v>
      </c>
      <c r="U161" s="132">
        <v>2.5000000000000001E-3</v>
      </c>
      <c r="V161" s="85">
        <f>U161/T161</f>
        <v>0.5</v>
      </c>
      <c r="W161" s="257">
        <v>1.6465000000000001</v>
      </c>
      <c r="X161" s="321">
        <v>1.6465000000000001</v>
      </c>
      <c r="Y161" s="321">
        <v>1.4818709000000001</v>
      </c>
      <c r="Z161" s="85">
        <f>Y161/X161</f>
        <v>0.90001269359246894</v>
      </c>
      <c r="AA161" s="322">
        <v>5.1573099999999998</v>
      </c>
      <c r="AB161" s="321">
        <v>5.01694</v>
      </c>
      <c r="AC161" s="321">
        <v>5.01694</v>
      </c>
      <c r="AD161" s="85">
        <f>AC161/AB161</f>
        <v>1</v>
      </c>
      <c r="AE161" s="322">
        <v>105.52964</v>
      </c>
      <c r="AF161" s="321">
        <v>140.52763999999999</v>
      </c>
      <c r="AG161" s="321">
        <v>139.26329102</v>
      </c>
      <c r="AH161" s="85">
        <f>AG161/AF161</f>
        <v>0.99100284484959689</v>
      </c>
      <c r="AI161" s="257">
        <v>29.713259999999998</v>
      </c>
      <c r="AJ161" s="321">
        <v>29.713259999999998</v>
      </c>
      <c r="AK161" s="321">
        <v>24.093868809999996</v>
      </c>
      <c r="AL161" s="85">
        <f>AK161/AJ161</f>
        <v>0.81087934511393223</v>
      </c>
      <c r="AM161" s="322">
        <v>0.83474826000000002</v>
      </c>
      <c r="AN161" s="321">
        <v>0.79474825999999998</v>
      </c>
      <c r="AO161" s="321">
        <v>0.52239588999999997</v>
      </c>
      <c r="AP161" s="85">
        <f>AO161/AN161</f>
        <v>0.65730988829091619</v>
      </c>
      <c r="AQ161" s="322">
        <v>11.837911942</v>
      </c>
      <c r="AR161" s="321">
        <v>35.790885939999995</v>
      </c>
      <c r="AS161" s="321">
        <v>35.462548179999999</v>
      </c>
      <c r="AT161" s="85">
        <v>0.97955657856434419</v>
      </c>
      <c r="AU161" s="322">
        <v>1.77902</v>
      </c>
      <c r="AV161" s="321">
        <v>5.2474550000000004</v>
      </c>
      <c r="AW161" s="321">
        <v>4.7421992499999996</v>
      </c>
      <c r="AX161" s="85">
        <f>AW161/AV161</f>
        <v>0.90371413380391052</v>
      </c>
      <c r="AY161" s="322">
        <v>0</v>
      </c>
      <c r="AZ161" s="321">
        <v>0</v>
      </c>
      <c r="BA161" s="321">
        <v>0</v>
      </c>
      <c r="BB161" s="12">
        <v>0</v>
      </c>
      <c r="BC161" s="322">
        <v>0.35</v>
      </c>
      <c r="BD161" s="321">
        <v>0.35</v>
      </c>
      <c r="BE161" s="321">
        <v>0.35</v>
      </c>
      <c r="BF161" s="95">
        <f>BE161/BD161</f>
        <v>1</v>
      </c>
      <c r="BG161" s="322">
        <v>3.7400000000000003E-2</v>
      </c>
      <c r="BH161" s="321">
        <v>3.7400000000000003E-2</v>
      </c>
      <c r="BI161" s="321">
        <v>3.7400000000000003E-2</v>
      </c>
      <c r="BJ161" s="85">
        <f>BI161/BH161</f>
        <v>1</v>
      </c>
      <c r="BK161" s="644">
        <v>0</v>
      </c>
      <c r="BL161" s="132">
        <v>0</v>
      </c>
      <c r="BM161" s="321">
        <v>0</v>
      </c>
      <c r="BN161" s="12">
        <v>0</v>
      </c>
      <c r="BO161" s="322">
        <v>62.280949999999997</v>
      </c>
      <c r="BP161" s="321">
        <v>93.770949999999999</v>
      </c>
      <c r="BQ161" s="321">
        <v>48.728539909999995</v>
      </c>
      <c r="BR161" s="85">
        <f>BQ161/BP161</f>
        <v>0.5196549668100835</v>
      </c>
      <c r="BS161" s="322">
        <v>0.70499999999999996</v>
      </c>
      <c r="BT161" s="321">
        <v>0.70499999999999996</v>
      </c>
      <c r="BU161" s="321">
        <v>0.70499999999999996</v>
      </c>
      <c r="BV161" s="85">
        <v>1</v>
      </c>
      <c r="BW161" s="322">
        <v>1</v>
      </c>
      <c r="BX161" s="321">
        <v>1</v>
      </c>
      <c r="BY161" s="321">
        <v>0</v>
      </c>
      <c r="BZ161" s="85">
        <f>BY161/BX161</f>
        <v>0</v>
      </c>
      <c r="CA161" s="322">
        <v>6.5000000000000002E-2</v>
      </c>
      <c r="CB161" s="321">
        <v>6.5000000000000002E-2</v>
      </c>
      <c r="CC161" s="321">
        <v>0</v>
      </c>
      <c r="CD161" s="85">
        <f>CC161/CB161</f>
        <v>0</v>
      </c>
    </row>
    <row r="162" spans="2:82" x14ac:dyDescent="0.25">
      <c r="B162" s="8" t="s">
        <v>61</v>
      </c>
      <c r="C162" s="321">
        <v>287.46553999999998</v>
      </c>
      <c r="D162" s="321">
        <v>150.46653809</v>
      </c>
      <c r="E162" s="321">
        <v>140.18044484999999</v>
      </c>
      <c r="F162" s="85">
        <f t="shared" si="304"/>
        <v>0.93163866617408653</v>
      </c>
      <c r="G162" s="257">
        <v>0</v>
      </c>
      <c r="H162" s="321">
        <v>0</v>
      </c>
      <c r="I162" s="321">
        <v>0</v>
      </c>
      <c r="J162" s="12">
        <v>0</v>
      </c>
      <c r="K162" s="321">
        <v>274</v>
      </c>
      <c r="L162" s="321">
        <v>133.72653874</v>
      </c>
      <c r="M162" s="321">
        <v>133.72653874</v>
      </c>
      <c r="N162" s="85">
        <f>M162/L162</f>
        <v>1</v>
      </c>
      <c r="O162" s="322">
        <v>0</v>
      </c>
      <c r="P162" s="321">
        <v>0</v>
      </c>
      <c r="Q162" s="321">
        <v>0</v>
      </c>
      <c r="R162" s="12">
        <v>0</v>
      </c>
      <c r="S162" s="642">
        <v>0</v>
      </c>
      <c r="T162" s="132">
        <v>0</v>
      </c>
      <c r="U162" s="132">
        <v>0</v>
      </c>
      <c r="V162" s="12">
        <v>0</v>
      </c>
      <c r="W162" s="257">
        <v>0</v>
      </c>
      <c r="X162" s="321">
        <v>0</v>
      </c>
      <c r="Y162" s="321">
        <v>0</v>
      </c>
      <c r="Z162" s="12">
        <v>0</v>
      </c>
      <c r="AA162" s="322">
        <v>0</v>
      </c>
      <c r="AB162" s="321">
        <v>0</v>
      </c>
      <c r="AC162" s="321">
        <v>0</v>
      </c>
      <c r="AD162" s="12">
        <v>0</v>
      </c>
      <c r="AE162" s="322">
        <v>0</v>
      </c>
      <c r="AF162" s="321">
        <v>0</v>
      </c>
      <c r="AG162" s="321">
        <v>0</v>
      </c>
      <c r="AH162" s="12">
        <v>0</v>
      </c>
      <c r="AI162" s="257">
        <v>0</v>
      </c>
      <c r="AJ162" s="321">
        <v>0</v>
      </c>
      <c r="AK162" s="321">
        <v>0</v>
      </c>
      <c r="AL162" s="12">
        <v>0</v>
      </c>
      <c r="AM162" s="322">
        <v>11.86054</v>
      </c>
      <c r="AN162" s="321">
        <v>15.134999349999999</v>
      </c>
      <c r="AO162" s="321">
        <v>5.0235339800000007</v>
      </c>
      <c r="AP162" s="85">
        <f>AO162/AN162</f>
        <v>0.33191504431746149</v>
      </c>
      <c r="AQ162" s="322">
        <v>1.605</v>
      </c>
      <c r="AR162" s="321">
        <v>1.605</v>
      </c>
      <c r="AS162" s="321">
        <v>1.4303721299999999</v>
      </c>
      <c r="AT162" s="85">
        <v>1</v>
      </c>
      <c r="AU162" s="322">
        <v>0</v>
      </c>
      <c r="AV162" s="321">
        <v>0</v>
      </c>
      <c r="AW162" s="321">
        <v>0</v>
      </c>
      <c r="AX162" s="12">
        <v>0</v>
      </c>
      <c r="AY162" s="322">
        <v>0</v>
      </c>
      <c r="AZ162" s="321">
        <v>0</v>
      </c>
      <c r="BA162" s="321">
        <v>0</v>
      </c>
      <c r="BB162" s="12">
        <v>0</v>
      </c>
      <c r="BC162" s="322">
        <v>0</v>
      </c>
      <c r="BD162" s="321">
        <v>0</v>
      </c>
      <c r="BE162" s="321">
        <v>0</v>
      </c>
      <c r="BF162" s="6">
        <v>0</v>
      </c>
      <c r="BG162" s="322">
        <v>0</v>
      </c>
      <c r="BH162" s="321">
        <v>0</v>
      </c>
      <c r="BI162" s="321">
        <v>0</v>
      </c>
      <c r="BJ162" s="12">
        <v>0</v>
      </c>
      <c r="BK162" s="257">
        <v>0</v>
      </c>
      <c r="BL162" s="321">
        <v>0</v>
      </c>
      <c r="BM162" s="321">
        <v>0</v>
      </c>
      <c r="BN162" s="12">
        <v>0</v>
      </c>
      <c r="BP162" s="747"/>
      <c r="BQ162" s="747"/>
      <c r="BR162" s="748"/>
      <c r="BS162" s="322">
        <v>0</v>
      </c>
      <c r="BT162" s="321">
        <v>0</v>
      </c>
      <c r="BU162" s="321">
        <v>0</v>
      </c>
      <c r="BV162" s="12">
        <v>0</v>
      </c>
      <c r="BW162" s="322">
        <v>0</v>
      </c>
      <c r="BX162" s="321">
        <v>0</v>
      </c>
      <c r="BY162" s="321">
        <v>0</v>
      </c>
      <c r="BZ162" s="12">
        <v>0</v>
      </c>
      <c r="CA162" s="322">
        <v>0</v>
      </c>
      <c r="CB162" s="321">
        <v>0</v>
      </c>
      <c r="CC162" s="321">
        <v>0</v>
      </c>
      <c r="CD162" s="12">
        <v>0</v>
      </c>
    </row>
    <row r="163" spans="2:82" x14ac:dyDescent="0.25">
      <c r="B163" s="8" t="s">
        <v>62</v>
      </c>
      <c r="C163" s="321">
        <v>360.79003575999997</v>
      </c>
      <c r="D163" s="321">
        <v>449.43288527999999</v>
      </c>
      <c r="E163" s="321">
        <v>257.70779802000004</v>
      </c>
      <c r="F163" s="85">
        <f t="shared" si="304"/>
        <v>0.57340663413948045</v>
      </c>
      <c r="G163" s="257">
        <v>0</v>
      </c>
      <c r="H163" s="321">
        <v>0</v>
      </c>
      <c r="I163" s="321">
        <v>0</v>
      </c>
      <c r="J163" s="12">
        <v>0</v>
      </c>
      <c r="K163" s="321">
        <v>0</v>
      </c>
      <c r="L163" s="321">
        <v>0</v>
      </c>
      <c r="M163" s="321">
        <v>0</v>
      </c>
      <c r="N163" s="12">
        <v>0</v>
      </c>
      <c r="O163" s="322">
        <v>0</v>
      </c>
      <c r="P163" s="321">
        <v>0</v>
      </c>
      <c r="Q163" s="321">
        <v>0</v>
      </c>
      <c r="R163" s="12">
        <v>0</v>
      </c>
      <c r="S163" s="642">
        <v>0</v>
      </c>
      <c r="T163" s="132">
        <v>0</v>
      </c>
      <c r="U163" s="132">
        <v>0</v>
      </c>
      <c r="V163" s="12">
        <v>0</v>
      </c>
      <c r="W163" s="257">
        <v>0</v>
      </c>
      <c r="X163" s="321">
        <v>0</v>
      </c>
      <c r="Y163" s="321">
        <v>0</v>
      </c>
      <c r="Z163" s="12">
        <v>0</v>
      </c>
      <c r="AA163" s="322">
        <v>0</v>
      </c>
      <c r="AB163" s="321">
        <v>0</v>
      </c>
      <c r="AC163" s="321">
        <v>0</v>
      </c>
      <c r="AD163" s="12">
        <v>0</v>
      </c>
      <c r="AE163" s="322">
        <v>0</v>
      </c>
      <c r="AF163" s="321">
        <v>0</v>
      </c>
      <c r="AG163" s="321">
        <v>0</v>
      </c>
      <c r="AH163" s="12">
        <v>0</v>
      </c>
      <c r="AI163" s="257">
        <v>160.11816536000003</v>
      </c>
      <c r="AJ163" s="321">
        <v>206.82079536000003</v>
      </c>
      <c r="AK163" s="321">
        <v>134.36181277</v>
      </c>
      <c r="AL163" s="85">
        <f>AK163/AJ163</f>
        <v>0.64965330268711519</v>
      </c>
      <c r="AM163" s="322">
        <v>21.9397004</v>
      </c>
      <c r="AN163" s="321">
        <v>21.262583920000001</v>
      </c>
      <c r="AO163" s="321">
        <v>20.204133030000001</v>
      </c>
      <c r="AP163" s="85">
        <f>AO163/AN163</f>
        <v>0.95022002528091609</v>
      </c>
      <c r="AQ163" s="322">
        <v>12.166589999999999</v>
      </c>
      <c r="AR163" s="321">
        <v>13.348849</v>
      </c>
      <c r="AS163" s="321">
        <v>12.696977729999999</v>
      </c>
      <c r="AT163" s="85">
        <v>0.99991293906652223</v>
      </c>
      <c r="AU163" s="322">
        <v>0.42599999999999999</v>
      </c>
      <c r="AV163" s="321">
        <v>0.42599999999999999</v>
      </c>
      <c r="AW163" s="321">
        <v>0</v>
      </c>
      <c r="AX163" s="85">
        <f>AW163/AV163</f>
        <v>0</v>
      </c>
      <c r="AY163" s="322">
        <v>0</v>
      </c>
      <c r="AZ163" s="321">
        <v>0</v>
      </c>
      <c r="BA163" s="321">
        <v>0</v>
      </c>
      <c r="BB163" s="12">
        <v>0</v>
      </c>
      <c r="BC163" s="322">
        <v>1.6597900000000001</v>
      </c>
      <c r="BD163" s="321">
        <v>2.3948670000000001</v>
      </c>
      <c r="BE163" s="321">
        <v>0.29486699999999999</v>
      </c>
      <c r="BF163" s="95">
        <f>BE163/BD163</f>
        <v>0.12312458270125229</v>
      </c>
      <c r="BG163" s="322">
        <v>86.7</v>
      </c>
      <c r="BH163" s="321">
        <v>87.4</v>
      </c>
      <c r="BI163" s="321">
        <v>0</v>
      </c>
      <c r="BJ163" s="85">
        <f>BI163/BH163</f>
        <v>0</v>
      </c>
      <c r="BK163" s="257">
        <v>0</v>
      </c>
      <c r="BL163" s="321">
        <v>0</v>
      </c>
      <c r="BM163" s="321">
        <v>0</v>
      </c>
      <c r="BN163" s="12">
        <v>0</v>
      </c>
      <c r="BO163" s="322">
        <v>77.779790000000006</v>
      </c>
      <c r="BP163" s="321">
        <v>117.77979000000001</v>
      </c>
      <c r="BQ163" s="321">
        <v>90.150007489999993</v>
      </c>
      <c r="BR163" s="85">
        <f>BQ163/BP163</f>
        <v>0.76541151491270265</v>
      </c>
      <c r="BS163" s="322">
        <v>0</v>
      </c>
      <c r="BT163" s="321">
        <v>0</v>
      </c>
      <c r="BU163" s="321">
        <v>0</v>
      </c>
      <c r="BV163" s="12">
        <v>0</v>
      </c>
      <c r="BW163" s="322">
        <v>0</v>
      </c>
      <c r="BX163" s="321">
        <v>0</v>
      </c>
      <c r="BY163" s="321">
        <v>0</v>
      </c>
      <c r="BZ163" s="12">
        <v>0</v>
      </c>
      <c r="CA163" s="322">
        <v>0</v>
      </c>
      <c r="CB163" s="321">
        <v>0</v>
      </c>
      <c r="CC163" s="321">
        <v>0</v>
      </c>
      <c r="CD163" s="12">
        <v>0</v>
      </c>
    </row>
    <row r="164" spans="2:82" x14ac:dyDescent="0.25">
      <c r="B164" s="187" t="s">
        <v>63</v>
      </c>
      <c r="C164" s="326">
        <f>SUM(C158:C163)</f>
        <v>874.46471884999983</v>
      </c>
      <c r="D164" s="326">
        <f>SUM(D158:D163)</f>
        <v>919.76060546000008</v>
      </c>
      <c r="E164" s="326">
        <f>SUM(E158:E163)</f>
        <v>662.55745205200003</v>
      </c>
      <c r="F164" s="178">
        <f t="shared" si="304"/>
        <v>0.7203585890924683</v>
      </c>
      <c r="G164" s="325">
        <f>SUM(G158:G163)</f>
        <v>4.15940289</v>
      </c>
      <c r="H164" s="326">
        <f>SUM(H158:H163)</f>
        <v>4.15940289</v>
      </c>
      <c r="I164" s="326">
        <f>SUM(I158:I163)</f>
        <v>4.15940289</v>
      </c>
      <c r="J164" s="178">
        <f>I164/H164</f>
        <v>1</v>
      </c>
      <c r="K164" s="326">
        <f>SUM(K158:K163)</f>
        <v>274.19299999999998</v>
      </c>
      <c r="L164" s="326">
        <f>SUM(L158:L163)</f>
        <v>133.84253874000001</v>
      </c>
      <c r="M164" s="326">
        <f>SUM(M158:M163)</f>
        <v>133.78153874</v>
      </c>
      <c r="N164" s="178">
        <f>M164/L164</f>
        <v>0.99954424056376801</v>
      </c>
      <c r="O164" s="327">
        <f t="shared" ref="O164:U164" si="326">SUM(O158:O163)</f>
        <v>0.91500000000000004</v>
      </c>
      <c r="P164" s="326">
        <f t="shared" si="326"/>
        <v>0.91500000000000004</v>
      </c>
      <c r="Q164" s="326">
        <f t="shared" si="326"/>
        <v>4.8252330000000003E-2</v>
      </c>
      <c r="R164" s="178">
        <f>Q164/P164</f>
        <v>5.2734786885245903E-2</v>
      </c>
      <c r="S164" s="327">
        <f t="shared" si="326"/>
        <v>5.0000000000000001E-3</v>
      </c>
      <c r="T164" s="326">
        <f t="shared" si="326"/>
        <v>5.0000000000000001E-3</v>
      </c>
      <c r="U164" s="326">
        <f t="shared" si="326"/>
        <v>2.5000000000000001E-3</v>
      </c>
      <c r="V164" s="178">
        <f>U164/T164</f>
        <v>0.5</v>
      </c>
      <c r="W164" s="325">
        <f>SUM(W158:W163)</f>
        <v>1.6465000000000001</v>
      </c>
      <c r="X164" s="326">
        <f>SUM(X158:X163)</f>
        <v>1.6465000000000001</v>
      </c>
      <c r="Y164" s="326">
        <f>SUM(Y158:Y163)</f>
        <v>1.4818709000000001</v>
      </c>
      <c r="Z164" s="178">
        <f>Y164/X164</f>
        <v>0.90001269359246894</v>
      </c>
      <c r="AA164" s="327">
        <f>SUM(AA158:AA163)</f>
        <v>5.1573099999999998</v>
      </c>
      <c r="AB164" s="326">
        <f>SUM(AB158:AB163)</f>
        <v>5.01694</v>
      </c>
      <c r="AC164" s="326">
        <f>SUM(AC158:AC163)</f>
        <v>5.01694</v>
      </c>
      <c r="AD164" s="178">
        <f>AC164/AB164</f>
        <v>1</v>
      </c>
      <c r="AE164" s="327">
        <f>SUM(AE158:AE163)</f>
        <v>105.52964</v>
      </c>
      <c r="AF164" s="326">
        <f>SUM(AF158:AF163)</f>
        <v>140.52763999999999</v>
      </c>
      <c r="AG164" s="326">
        <f>SUM(AG158:AG163)</f>
        <v>139.26329102</v>
      </c>
      <c r="AH164" s="178">
        <f>AG164/AF164</f>
        <v>0.99100284484959689</v>
      </c>
      <c r="AI164" s="325">
        <f>SUM(AI158:AI163)</f>
        <v>189.83142536000003</v>
      </c>
      <c r="AJ164" s="326">
        <f>SUM(AJ158:AJ163)</f>
        <v>236.53405536000002</v>
      </c>
      <c r="AK164" s="326">
        <f>SUM(AK158:AK163)</f>
        <v>158.45568158</v>
      </c>
      <c r="AL164" s="178">
        <f>AK164/AJ164</f>
        <v>0.66990641723380462</v>
      </c>
      <c r="AM164" s="327">
        <f>SUM(AM158:AM163)</f>
        <v>34.634988659999998</v>
      </c>
      <c r="AN164" s="326">
        <f>SUM(AN158:AN163)</f>
        <v>37.192331530000004</v>
      </c>
      <c r="AO164" s="326">
        <f>SUM(AO158:AO163)</f>
        <v>25.750062900000003</v>
      </c>
      <c r="AP164" s="178">
        <f>AO164/AN164</f>
        <v>0.69234871385327212</v>
      </c>
      <c r="AQ164" s="327">
        <f>SUM(AQ158:AQ163)</f>
        <v>25.609501942000001</v>
      </c>
      <c r="AR164" s="326">
        <f>SUM(AR158:AR163)</f>
        <v>50.744734939999994</v>
      </c>
      <c r="AS164" s="326">
        <f>SUM(AS158:AS163)</f>
        <v>49.589898040000001</v>
      </c>
      <c r="AT164" s="178">
        <f>AS164/AR164</f>
        <v>0.97724223209825689</v>
      </c>
      <c r="AU164" s="327">
        <f>SUM(AU158:AU163)</f>
        <v>2.2050200000000002</v>
      </c>
      <c r="AV164" s="326">
        <f>SUM(AV158:AV163)</f>
        <v>5.6734550000000006</v>
      </c>
      <c r="AW164" s="326">
        <f>SUM(AW158:AW163)</f>
        <v>4.7421992499999996</v>
      </c>
      <c r="AX164" s="178">
        <f>AW164/AV164</f>
        <v>0.83585738319947878</v>
      </c>
      <c r="AY164" s="327">
        <f>SUM(AY158:AY163)</f>
        <v>0</v>
      </c>
      <c r="AZ164" s="326">
        <f>SUM(AZ158:AZ163)</f>
        <v>0</v>
      </c>
      <c r="BA164" s="326">
        <f>SUM(BA158:BA163)</f>
        <v>0</v>
      </c>
      <c r="BB164" s="331">
        <v>0</v>
      </c>
      <c r="BC164" s="327">
        <f>SUM(BC158:BC163)</f>
        <v>2.0097900000000002</v>
      </c>
      <c r="BD164" s="326">
        <f>SUM(BD158:BD163)</f>
        <v>2.7448670000000002</v>
      </c>
      <c r="BE164" s="326">
        <f>SUM(BE158:BE163)</f>
        <v>0.64486699999999997</v>
      </c>
      <c r="BF164" s="180">
        <f>BE164/BD164</f>
        <v>0.23493560890199777</v>
      </c>
      <c r="BG164" s="327">
        <f>SUM(BG158:BG163)</f>
        <v>86.737400000000008</v>
      </c>
      <c r="BH164" s="326">
        <f>SUM(BH158:BH163)</f>
        <v>87.437400000000011</v>
      </c>
      <c r="BI164" s="326">
        <f>SUM(BI158:BI163)</f>
        <v>3.7400000000000003E-2</v>
      </c>
      <c r="BJ164" s="178">
        <f>BI164/BH164</f>
        <v>4.2773458497164825E-4</v>
      </c>
      <c r="BK164" s="177">
        <f t="shared" ref="BK164:BQ164" si="327">SUM(BK158:BK163)</f>
        <v>0</v>
      </c>
      <c r="BL164" s="330">
        <f t="shared" si="327"/>
        <v>0</v>
      </c>
      <c r="BM164" s="330">
        <f t="shared" si="327"/>
        <v>0</v>
      </c>
      <c r="BN164" s="330">
        <f t="shared" si="327"/>
        <v>0</v>
      </c>
      <c r="BO164" s="327">
        <f t="shared" si="327"/>
        <v>140.06074000000001</v>
      </c>
      <c r="BP164" s="326">
        <f t="shared" si="327"/>
        <v>211.55074000000002</v>
      </c>
      <c r="BQ164" s="326">
        <f t="shared" si="327"/>
        <v>138.8785474</v>
      </c>
      <c r="BR164" s="178">
        <f>BQ164/BP164</f>
        <v>0.65647866511835407</v>
      </c>
      <c r="BS164" s="327">
        <f>SUM(BS158:BS163)</f>
        <v>0.70499999999999996</v>
      </c>
      <c r="BT164" s="326">
        <f>SUM(BT158:BT163)</f>
        <v>0.70499999999999996</v>
      </c>
      <c r="BU164" s="326">
        <f>SUM(BU158:BU163)</f>
        <v>0.70499999999999996</v>
      </c>
      <c r="BV164" s="178">
        <f>BU164/BT164</f>
        <v>1</v>
      </c>
      <c r="BW164" s="327">
        <f>SUM(BW158:BW163)</f>
        <v>1</v>
      </c>
      <c r="BX164" s="326">
        <f>SUM(BX158:BX163)</f>
        <v>1</v>
      </c>
      <c r="BY164" s="326">
        <f>SUM(BY158:BY163)</f>
        <v>0</v>
      </c>
      <c r="BZ164" s="178">
        <f>BY164/BX164</f>
        <v>0</v>
      </c>
      <c r="CA164" s="327">
        <f>SUM(CA158:CA163)</f>
        <v>6.5000000000000002E-2</v>
      </c>
      <c r="CB164" s="326">
        <f>SUM(CB158:CB163)</f>
        <v>6.5000000000000002E-2</v>
      </c>
      <c r="CC164" s="326">
        <f>SUM(CC158:CC163)</f>
        <v>0</v>
      </c>
      <c r="CD164" s="178">
        <f>CC164/CB164</f>
        <v>0</v>
      </c>
    </row>
    <row r="165" spans="2:82" x14ac:dyDescent="0.25">
      <c r="B165" s="8" t="s">
        <v>64</v>
      </c>
      <c r="C165" s="321">
        <v>20.5</v>
      </c>
      <c r="D165" s="321">
        <v>20.5</v>
      </c>
      <c r="E165" s="321">
        <v>20.132999999999999</v>
      </c>
      <c r="F165" s="85">
        <f t="shared" si="304"/>
        <v>0.98209756097560974</v>
      </c>
      <c r="G165" s="322">
        <v>0</v>
      </c>
      <c r="H165" s="321">
        <v>0</v>
      </c>
      <c r="I165" s="321">
        <v>0</v>
      </c>
      <c r="J165" s="12">
        <v>0</v>
      </c>
      <c r="K165" s="322">
        <v>0</v>
      </c>
      <c r="L165" s="321">
        <v>0</v>
      </c>
      <c r="M165" s="321">
        <v>0</v>
      </c>
      <c r="N165" s="12">
        <v>0</v>
      </c>
      <c r="O165" s="322">
        <v>0</v>
      </c>
      <c r="P165" s="321">
        <v>0</v>
      </c>
      <c r="Q165" s="321">
        <v>0</v>
      </c>
      <c r="R165" s="12">
        <v>0</v>
      </c>
      <c r="S165" s="322">
        <v>0</v>
      </c>
      <c r="T165" s="321">
        <v>0</v>
      </c>
      <c r="U165" s="321">
        <v>0</v>
      </c>
      <c r="V165" s="12">
        <v>0</v>
      </c>
      <c r="W165" s="257">
        <v>0</v>
      </c>
      <c r="X165" s="321">
        <v>0</v>
      </c>
      <c r="Y165" s="321">
        <v>0</v>
      </c>
      <c r="Z165" s="12">
        <v>0</v>
      </c>
      <c r="AA165" s="322">
        <v>0</v>
      </c>
      <c r="AB165" s="321">
        <v>0</v>
      </c>
      <c r="AC165" s="321">
        <v>0</v>
      </c>
      <c r="AD165" s="12">
        <v>0</v>
      </c>
      <c r="AE165" s="322">
        <v>0</v>
      </c>
      <c r="AF165" s="321">
        <v>0</v>
      </c>
      <c r="AG165" s="321">
        <v>0</v>
      </c>
      <c r="AH165" s="12">
        <v>0</v>
      </c>
      <c r="AI165" s="257">
        <v>20.5</v>
      </c>
      <c r="AJ165" s="321">
        <v>20.5</v>
      </c>
      <c r="AK165" s="321">
        <v>20.132999999999999</v>
      </c>
      <c r="AL165" s="85">
        <f>AK165/AJ165</f>
        <v>0.98209756097560974</v>
      </c>
      <c r="AM165" s="322">
        <v>0</v>
      </c>
      <c r="AN165" s="321">
        <v>0</v>
      </c>
      <c r="AO165" s="321">
        <v>0</v>
      </c>
      <c r="AP165" s="12">
        <v>0</v>
      </c>
      <c r="AQ165" s="322">
        <v>0</v>
      </c>
      <c r="AR165" s="321">
        <v>0</v>
      </c>
      <c r="AS165" s="321">
        <v>0</v>
      </c>
      <c r="AT165" s="12">
        <v>0</v>
      </c>
      <c r="AU165" s="322">
        <v>0</v>
      </c>
      <c r="AV165" s="321">
        <v>0</v>
      </c>
      <c r="AW165" s="321">
        <v>0</v>
      </c>
      <c r="AX165" s="12">
        <v>0</v>
      </c>
      <c r="AY165" s="322">
        <v>0</v>
      </c>
      <c r="AZ165" s="321">
        <v>0</v>
      </c>
      <c r="BA165" s="321">
        <v>0</v>
      </c>
      <c r="BB165" s="12">
        <v>0</v>
      </c>
      <c r="BC165" s="322">
        <v>0</v>
      </c>
      <c r="BD165" s="321">
        <v>0</v>
      </c>
      <c r="BE165" s="321">
        <v>0</v>
      </c>
      <c r="BF165" s="6">
        <v>0</v>
      </c>
      <c r="BG165" s="322">
        <v>0</v>
      </c>
      <c r="BH165" s="321">
        <v>0</v>
      </c>
      <c r="BI165" s="321">
        <v>0</v>
      </c>
      <c r="BJ165" s="12">
        <v>0</v>
      </c>
      <c r="BK165" s="257">
        <v>0</v>
      </c>
      <c r="BL165" s="321">
        <v>0</v>
      </c>
      <c r="BM165" s="321">
        <v>0</v>
      </c>
      <c r="BN165" s="12">
        <v>0</v>
      </c>
      <c r="BO165" s="322">
        <v>0</v>
      </c>
      <c r="BP165" s="321">
        <v>0</v>
      </c>
      <c r="BQ165" s="321">
        <v>0</v>
      </c>
      <c r="BR165" s="12">
        <v>0</v>
      </c>
      <c r="BS165" s="322">
        <v>0</v>
      </c>
      <c r="BT165" s="321">
        <v>0</v>
      </c>
      <c r="BU165" s="321">
        <v>0</v>
      </c>
      <c r="BV165" s="12">
        <v>0</v>
      </c>
      <c r="BW165" s="322">
        <v>0</v>
      </c>
      <c r="BX165" s="321">
        <v>0</v>
      </c>
      <c r="BY165" s="321">
        <v>0</v>
      </c>
      <c r="BZ165" s="12">
        <v>0</v>
      </c>
      <c r="CA165" s="322">
        <v>0</v>
      </c>
      <c r="CB165" s="321">
        <v>0</v>
      </c>
      <c r="CC165" s="321">
        <v>0</v>
      </c>
      <c r="CD165" s="12">
        <v>0</v>
      </c>
    </row>
    <row r="166" spans="2:82" x14ac:dyDescent="0.25">
      <c r="B166" s="8" t="s">
        <v>65</v>
      </c>
      <c r="C166" s="321">
        <v>0</v>
      </c>
      <c r="D166" s="321">
        <v>0</v>
      </c>
      <c r="E166" s="321">
        <v>0</v>
      </c>
      <c r="F166" s="12">
        <v>0</v>
      </c>
      <c r="G166" s="322">
        <v>0</v>
      </c>
      <c r="H166" s="321">
        <v>0</v>
      </c>
      <c r="I166" s="321">
        <v>0</v>
      </c>
      <c r="J166" s="12">
        <v>0</v>
      </c>
      <c r="K166" s="322">
        <v>0</v>
      </c>
      <c r="L166" s="321">
        <v>0</v>
      </c>
      <c r="M166" s="321">
        <v>0</v>
      </c>
      <c r="N166" s="12">
        <v>0</v>
      </c>
      <c r="O166" s="322">
        <v>0</v>
      </c>
      <c r="P166" s="321">
        <v>0</v>
      </c>
      <c r="Q166" s="321">
        <v>0</v>
      </c>
      <c r="R166" s="12">
        <v>0</v>
      </c>
      <c r="S166" s="322">
        <v>0</v>
      </c>
      <c r="T166" s="321">
        <v>0</v>
      </c>
      <c r="U166" s="321">
        <v>0</v>
      </c>
      <c r="V166" s="12">
        <v>0</v>
      </c>
      <c r="W166" s="257">
        <v>0</v>
      </c>
      <c r="X166" s="321">
        <v>0</v>
      </c>
      <c r="Y166" s="321">
        <v>0</v>
      </c>
      <c r="Z166" s="12">
        <v>0</v>
      </c>
      <c r="AA166" s="322">
        <v>0</v>
      </c>
      <c r="AB166" s="321">
        <v>0</v>
      </c>
      <c r="AC166" s="321">
        <v>0</v>
      </c>
      <c r="AD166" s="12">
        <v>0</v>
      </c>
      <c r="AE166" s="322">
        <v>0</v>
      </c>
      <c r="AF166" s="321">
        <v>0</v>
      </c>
      <c r="AG166" s="321">
        <v>0</v>
      </c>
      <c r="AH166" s="12">
        <v>0</v>
      </c>
      <c r="AI166" s="257">
        <v>0</v>
      </c>
      <c r="AJ166" s="321">
        <v>0</v>
      </c>
      <c r="AK166" s="321">
        <v>0</v>
      </c>
      <c r="AL166" s="12">
        <v>0</v>
      </c>
      <c r="AM166" s="322">
        <v>0</v>
      </c>
      <c r="AN166" s="321">
        <v>0</v>
      </c>
      <c r="AO166" s="321">
        <v>0</v>
      </c>
      <c r="AP166" s="12">
        <v>0</v>
      </c>
      <c r="AQ166" s="322">
        <v>0</v>
      </c>
      <c r="AR166" s="321">
        <v>0</v>
      </c>
      <c r="AS166" s="321">
        <v>0</v>
      </c>
      <c r="AT166" s="12">
        <v>0</v>
      </c>
      <c r="AU166" s="322">
        <v>0</v>
      </c>
      <c r="AV166" s="321">
        <v>0</v>
      </c>
      <c r="AW166" s="321">
        <v>0</v>
      </c>
      <c r="AX166" s="12">
        <v>0</v>
      </c>
      <c r="AY166" s="322">
        <v>0</v>
      </c>
      <c r="AZ166" s="321">
        <v>0</v>
      </c>
      <c r="BA166" s="321">
        <v>0</v>
      </c>
      <c r="BB166" s="12">
        <v>0</v>
      </c>
      <c r="BC166" s="322">
        <v>0</v>
      </c>
      <c r="BD166" s="321">
        <v>0</v>
      </c>
      <c r="BE166" s="321">
        <v>0</v>
      </c>
      <c r="BF166" s="6">
        <v>0</v>
      </c>
      <c r="BG166" s="322">
        <v>0</v>
      </c>
      <c r="BH166" s="321">
        <v>0</v>
      </c>
      <c r="BI166" s="321">
        <v>0</v>
      </c>
      <c r="BJ166" s="12">
        <v>0</v>
      </c>
      <c r="BK166" s="257">
        <v>0</v>
      </c>
      <c r="BL166" s="321">
        <v>0</v>
      </c>
      <c r="BM166" s="321">
        <v>0</v>
      </c>
      <c r="BN166" s="12">
        <v>0</v>
      </c>
      <c r="BO166" s="322">
        <v>0</v>
      </c>
      <c r="BP166" s="321">
        <v>0</v>
      </c>
      <c r="BQ166" s="321">
        <v>0</v>
      </c>
      <c r="BR166" s="12">
        <v>0</v>
      </c>
      <c r="BS166" s="322">
        <v>0</v>
      </c>
      <c r="BT166" s="321">
        <v>0</v>
      </c>
      <c r="BU166" s="321">
        <v>0</v>
      </c>
      <c r="BV166" s="12">
        <v>0</v>
      </c>
      <c r="BW166" s="322">
        <v>0</v>
      </c>
      <c r="BX166" s="321">
        <v>0</v>
      </c>
      <c r="BY166" s="321">
        <v>0</v>
      </c>
      <c r="BZ166" s="12">
        <v>0</v>
      </c>
      <c r="CA166" s="322">
        <v>0</v>
      </c>
      <c r="CB166" s="321">
        <v>0</v>
      </c>
      <c r="CC166" s="321">
        <v>0</v>
      </c>
      <c r="CD166" s="12">
        <v>0</v>
      </c>
    </row>
    <row r="167" spans="2:82" x14ac:dyDescent="0.25">
      <c r="B167" s="187" t="s">
        <v>66</v>
      </c>
      <c r="C167" s="332">
        <f>SUM(C165:C166)</f>
        <v>20.5</v>
      </c>
      <c r="D167" s="330">
        <f>SUM(D165:D166)</f>
        <v>20.5</v>
      </c>
      <c r="E167" s="330">
        <f>SUM(E165:E166)</f>
        <v>20.132999999999999</v>
      </c>
      <c r="F167" s="349">
        <f t="shared" si="304"/>
        <v>0.98209756097560974</v>
      </c>
      <c r="G167" s="329">
        <v>0</v>
      </c>
      <c r="H167" s="330">
        <v>0</v>
      </c>
      <c r="I167" s="330">
        <v>0</v>
      </c>
      <c r="J167" s="331">
        <v>0</v>
      </c>
      <c r="K167" s="330">
        <v>0</v>
      </c>
      <c r="L167" s="330">
        <v>0</v>
      </c>
      <c r="M167" s="330">
        <v>0</v>
      </c>
      <c r="N167" s="331">
        <v>0</v>
      </c>
      <c r="O167" s="332">
        <v>0</v>
      </c>
      <c r="P167" s="330">
        <v>0</v>
      </c>
      <c r="Q167" s="330">
        <v>0</v>
      </c>
      <c r="R167" s="331">
        <v>0</v>
      </c>
      <c r="S167" s="332">
        <v>0</v>
      </c>
      <c r="T167" s="330">
        <v>0</v>
      </c>
      <c r="U167" s="330">
        <v>0</v>
      </c>
      <c r="V167" s="331">
        <v>0</v>
      </c>
      <c r="W167" s="329">
        <v>0</v>
      </c>
      <c r="X167" s="330">
        <v>0</v>
      </c>
      <c r="Y167" s="330">
        <v>0</v>
      </c>
      <c r="Z167" s="331">
        <v>0</v>
      </c>
      <c r="AA167" s="332">
        <v>0</v>
      </c>
      <c r="AB167" s="330">
        <v>0</v>
      </c>
      <c r="AC167" s="330">
        <v>0</v>
      </c>
      <c r="AD167" s="331">
        <v>0</v>
      </c>
      <c r="AE167" s="332">
        <v>0</v>
      </c>
      <c r="AF167" s="330">
        <v>0</v>
      </c>
      <c r="AG167" s="330">
        <v>0</v>
      </c>
      <c r="AH167" s="331">
        <v>0</v>
      </c>
      <c r="AI167" s="177">
        <f>SUM(AI165:AI166)</f>
        <v>20.5</v>
      </c>
      <c r="AJ167" s="330">
        <f>SUM(AJ165:AJ166)</f>
        <v>20.5</v>
      </c>
      <c r="AK167" s="330">
        <f>SUM(AK165:AK166)</f>
        <v>20.132999999999999</v>
      </c>
      <c r="AL167" s="178">
        <f>AK167/AJ167</f>
        <v>0.98209756097560974</v>
      </c>
      <c r="AM167" s="176">
        <f>SUM(AM165:AM166)</f>
        <v>0</v>
      </c>
      <c r="AN167" s="330">
        <f>SUM(AN165:AN166)</f>
        <v>0</v>
      </c>
      <c r="AO167" s="330">
        <f>SUM(AO165:AO166)</f>
        <v>0</v>
      </c>
      <c r="AP167" s="331">
        <v>0</v>
      </c>
      <c r="AQ167" s="176">
        <f>SUM(AQ165:AQ166)</f>
        <v>0</v>
      </c>
      <c r="AR167" s="330">
        <f>SUM(AR165:AR166)</f>
        <v>0</v>
      </c>
      <c r="AS167" s="330">
        <f>SUM(AS165:AS166)</f>
        <v>0</v>
      </c>
      <c r="AT167" s="331">
        <v>0</v>
      </c>
      <c r="AU167" s="176">
        <f>SUM(AU165:AU166)</f>
        <v>0</v>
      </c>
      <c r="AV167" s="330">
        <f>SUM(AV165:AV166)</f>
        <v>0</v>
      </c>
      <c r="AW167" s="330">
        <f>SUM(AW165:AW166)</f>
        <v>0</v>
      </c>
      <c r="AX167" s="331">
        <v>0</v>
      </c>
      <c r="AY167" s="176">
        <f>SUM(AY165:AY166)</f>
        <v>0</v>
      </c>
      <c r="AZ167" s="330">
        <f>SUM(AZ165:AZ166)</f>
        <v>0</v>
      </c>
      <c r="BA167" s="330">
        <f>SUM(BA165:BA166)</f>
        <v>0</v>
      </c>
      <c r="BB167" s="331">
        <v>0</v>
      </c>
      <c r="BC167" s="176">
        <f>SUM(BC165:BC166)</f>
        <v>0</v>
      </c>
      <c r="BD167" s="330">
        <f>SUM(BD165:BD166)</f>
        <v>0</v>
      </c>
      <c r="BE167" s="330">
        <f>SUM(BE165:BE166)</f>
        <v>0</v>
      </c>
      <c r="BF167" s="177">
        <v>0</v>
      </c>
      <c r="BG167" s="176">
        <f>SUM(BG165:BG166)</f>
        <v>0</v>
      </c>
      <c r="BH167" s="189">
        <f>SUM(BH165:BH166)</f>
        <v>0</v>
      </c>
      <c r="BI167" s="330">
        <f>SUM(BI165:BI166)</f>
        <v>0</v>
      </c>
      <c r="BJ167" s="348">
        <v>0</v>
      </c>
      <c r="BK167" s="177">
        <f>SUM(BK165:BK166)</f>
        <v>0</v>
      </c>
      <c r="BL167" s="189">
        <f>SUM(BL165:BL166)</f>
        <v>0</v>
      </c>
      <c r="BM167" s="330">
        <f>SUM(BM165:BM166)</f>
        <v>0</v>
      </c>
      <c r="BN167" s="348">
        <v>0</v>
      </c>
      <c r="BO167" s="176">
        <f>SUM(BO165:BO166)</f>
        <v>0</v>
      </c>
      <c r="BP167" s="330">
        <f>SUM(BP165:BP166)</f>
        <v>0</v>
      </c>
      <c r="BQ167" s="330">
        <f>SUM(BQ165:BQ166)</f>
        <v>0</v>
      </c>
      <c r="BR167" s="331">
        <v>0</v>
      </c>
      <c r="BS167" s="176">
        <f>SUM(BS165:BS166)</f>
        <v>0</v>
      </c>
      <c r="BT167" s="330">
        <f>SUM(BT165:BT166)</f>
        <v>0</v>
      </c>
      <c r="BU167" s="330">
        <f>SUM(BU165:BU166)</f>
        <v>0</v>
      </c>
      <c r="BV167" s="331">
        <v>0</v>
      </c>
      <c r="BW167" s="176">
        <f>SUM(BW165:BW166)</f>
        <v>0</v>
      </c>
      <c r="BX167" s="330">
        <f>SUM(BX165:BX166)</f>
        <v>0</v>
      </c>
      <c r="BY167" s="330">
        <f>SUM(BY165:BY166)</f>
        <v>0</v>
      </c>
      <c r="BZ167" s="331">
        <v>0</v>
      </c>
      <c r="CA167" s="176">
        <f>SUM(CA165:CA166)</f>
        <v>0</v>
      </c>
      <c r="CB167" s="330">
        <f>SUM(CB165:CB166)</f>
        <v>0</v>
      </c>
      <c r="CC167" s="330">
        <f>SUM(CC165:CC166)</f>
        <v>0</v>
      </c>
      <c r="CD167" s="331">
        <v>0</v>
      </c>
    </row>
    <row r="168" spans="2:82" x14ac:dyDescent="0.25">
      <c r="B168" s="858" t="s">
        <v>226</v>
      </c>
      <c r="C168" s="862">
        <f>C171</f>
        <v>11.832086220000001</v>
      </c>
      <c r="D168" s="863">
        <f>D171</f>
        <v>11.832086220000001</v>
      </c>
      <c r="E168" s="863">
        <f>E171</f>
        <v>11.832086220000001</v>
      </c>
      <c r="F168" s="855">
        <f t="shared" si="304"/>
        <v>1</v>
      </c>
      <c r="G168" s="853">
        <f>G171</f>
        <v>0</v>
      </c>
      <c r="H168" s="859">
        <f>H171</f>
        <v>0</v>
      </c>
      <c r="I168" s="859">
        <f>I171</f>
        <v>0</v>
      </c>
      <c r="J168" s="861">
        <v>0</v>
      </c>
      <c r="K168" s="853">
        <f>K171</f>
        <v>0</v>
      </c>
      <c r="L168" s="859">
        <f>L171</f>
        <v>0</v>
      </c>
      <c r="M168" s="859">
        <f>M171</f>
        <v>0</v>
      </c>
      <c r="N168" s="861">
        <v>0</v>
      </c>
      <c r="O168" s="853">
        <f>O171</f>
        <v>0</v>
      </c>
      <c r="P168" s="859">
        <f>P171</f>
        <v>0</v>
      </c>
      <c r="Q168" s="859">
        <f>Q171</f>
        <v>0</v>
      </c>
      <c r="R168" s="861">
        <v>0</v>
      </c>
      <c r="S168" s="853">
        <f>S171</f>
        <v>0</v>
      </c>
      <c r="T168" s="859">
        <f>T171</f>
        <v>0</v>
      </c>
      <c r="U168" s="859">
        <f>U171</f>
        <v>0</v>
      </c>
      <c r="V168" s="861">
        <v>0</v>
      </c>
      <c r="W168" s="854">
        <f>W171</f>
        <v>0</v>
      </c>
      <c r="X168" s="859">
        <f>X171</f>
        <v>0</v>
      </c>
      <c r="Y168" s="859">
        <f>Y171</f>
        <v>0</v>
      </c>
      <c r="Z168" s="861">
        <v>0</v>
      </c>
      <c r="AA168" s="853">
        <f>AA171</f>
        <v>0</v>
      </c>
      <c r="AB168" s="859">
        <f>AB171</f>
        <v>0</v>
      </c>
      <c r="AC168" s="859">
        <f>AC171</f>
        <v>0</v>
      </c>
      <c r="AD168" s="861">
        <v>0</v>
      </c>
      <c r="AE168" s="853">
        <f>AE171</f>
        <v>0</v>
      </c>
      <c r="AF168" s="859">
        <f>AF171</f>
        <v>0</v>
      </c>
      <c r="AG168" s="859">
        <f>AG171</f>
        <v>0</v>
      </c>
      <c r="AH168" s="861">
        <v>0</v>
      </c>
      <c r="AI168" s="853">
        <f>AI171</f>
        <v>0</v>
      </c>
      <c r="AJ168" s="859">
        <f>AJ171</f>
        <v>0</v>
      </c>
      <c r="AK168" s="859">
        <f>AK171</f>
        <v>0</v>
      </c>
      <c r="AL168" s="861">
        <v>0</v>
      </c>
      <c r="AM168" s="853">
        <f>AM171</f>
        <v>0</v>
      </c>
      <c r="AN168" s="859">
        <f>AN171</f>
        <v>0</v>
      </c>
      <c r="AO168" s="859">
        <f>AO171</f>
        <v>0</v>
      </c>
      <c r="AP168" s="861">
        <v>0</v>
      </c>
      <c r="AQ168" s="853">
        <f>AQ171</f>
        <v>0</v>
      </c>
      <c r="AR168" s="859">
        <f>AR171</f>
        <v>0</v>
      </c>
      <c r="AS168" s="859">
        <f>AS171</f>
        <v>0</v>
      </c>
      <c r="AT168" s="861">
        <v>0</v>
      </c>
      <c r="AU168" s="853">
        <f>AU171</f>
        <v>0</v>
      </c>
      <c r="AV168" s="859">
        <f>AV171</f>
        <v>0</v>
      </c>
      <c r="AW168" s="859">
        <f>AW171</f>
        <v>0</v>
      </c>
      <c r="AX168" s="861">
        <v>0</v>
      </c>
      <c r="AY168" s="853">
        <f>AY171</f>
        <v>0</v>
      </c>
      <c r="AZ168" s="859">
        <f>AZ171</f>
        <v>0</v>
      </c>
      <c r="BA168" s="859">
        <f>BA171</f>
        <v>0</v>
      </c>
      <c r="BB168" s="861">
        <v>0</v>
      </c>
      <c r="BC168" s="853">
        <f>BC171</f>
        <v>0</v>
      </c>
      <c r="BD168" s="859">
        <f>BD171</f>
        <v>0</v>
      </c>
      <c r="BE168" s="859">
        <f>BE171</f>
        <v>0</v>
      </c>
      <c r="BF168" s="861">
        <v>0</v>
      </c>
      <c r="BG168" s="853">
        <f>BG171</f>
        <v>0</v>
      </c>
      <c r="BH168" s="859">
        <f>BH171</f>
        <v>0</v>
      </c>
      <c r="BI168" s="859">
        <f>BI171</f>
        <v>0</v>
      </c>
      <c r="BJ168" s="861">
        <v>0</v>
      </c>
      <c r="BK168" s="854">
        <f>BK171</f>
        <v>0</v>
      </c>
      <c r="BL168" s="859">
        <f>BL171</f>
        <v>0</v>
      </c>
      <c r="BM168" s="859">
        <f>BM171</f>
        <v>0</v>
      </c>
      <c r="BN168" s="861">
        <v>0</v>
      </c>
      <c r="BO168" s="853">
        <f>BO171</f>
        <v>0</v>
      </c>
      <c r="BP168" s="859">
        <f>BP171</f>
        <v>0</v>
      </c>
      <c r="BQ168" s="859">
        <f>BQ171</f>
        <v>0</v>
      </c>
      <c r="BR168" s="861">
        <v>0</v>
      </c>
      <c r="BS168" s="853">
        <f>BS171</f>
        <v>0</v>
      </c>
      <c r="BT168" s="859">
        <f>BT171</f>
        <v>0</v>
      </c>
      <c r="BU168" s="859">
        <f>BU171</f>
        <v>0</v>
      </c>
      <c r="BV168" s="861">
        <v>0</v>
      </c>
      <c r="BW168" s="853">
        <f>BW171</f>
        <v>0</v>
      </c>
      <c r="BX168" s="859">
        <f>BX171</f>
        <v>0</v>
      </c>
      <c r="BY168" s="859">
        <f>BY171</f>
        <v>0</v>
      </c>
      <c r="BZ168" s="861">
        <v>0</v>
      </c>
      <c r="CA168" s="862">
        <f>CA171</f>
        <v>11.832086220000001</v>
      </c>
      <c r="CB168" s="863">
        <f>CB171</f>
        <v>11.832086220000001</v>
      </c>
      <c r="CC168" s="863">
        <f>CC171</f>
        <v>11.832086220000001</v>
      </c>
      <c r="CD168" s="855">
        <f t="shared" ref="CD168:CD169" si="328">CC168/CB168</f>
        <v>1</v>
      </c>
    </row>
    <row r="169" spans="2:82" x14ac:dyDescent="0.25">
      <c r="B169" s="8" t="s">
        <v>60</v>
      </c>
      <c r="C169" s="322">
        <v>11.832086220000001</v>
      </c>
      <c r="D169" s="321">
        <v>11.832086220000001</v>
      </c>
      <c r="E169" s="321">
        <v>11.832086220000001</v>
      </c>
      <c r="F169" s="85">
        <f t="shared" si="304"/>
        <v>1</v>
      </c>
      <c r="G169" s="9">
        <v>0</v>
      </c>
      <c r="H169" s="7">
        <v>0</v>
      </c>
      <c r="I169" s="7">
        <v>0</v>
      </c>
      <c r="J169" s="499">
        <v>0</v>
      </c>
      <c r="K169" s="9">
        <v>0</v>
      </c>
      <c r="L169" s="7">
        <v>0</v>
      </c>
      <c r="M169" s="7">
        <v>0</v>
      </c>
      <c r="N169" s="499">
        <v>0</v>
      </c>
      <c r="O169" s="9">
        <v>0</v>
      </c>
      <c r="P169" s="7">
        <v>0</v>
      </c>
      <c r="Q169" s="7">
        <v>0</v>
      </c>
      <c r="R169" s="499">
        <v>0</v>
      </c>
      <c r="S169" s="9">
        <v>0</v>
      </c>
      <c r="T169" s="7">
        <v>0</v>
      </c>
      <c r="U169" s="7">
        <v>0</v>
      </c>
      <c r="V169" s="499">
        <v>0</v>
      </c>
      <c r="W169" s="6">
        <v>0</v>
      </c>
      <c r="X169" s="7">
        <v>0</v>
      </c>
      <c r="Y169" s="7">
        <v>0</v>
      </c>
      <c r="Z169" s="499">
        <v>0</v>
      </c>
      <c r="AA169" s="9">
        <v>0</v>
      </c>
      <c r="AB169" s="7">
        <v>0</v>
      </c>
      <c r="AC169" s="7">
        <v>0</v>
      </c>
      <c r="AD169" s="499">
        <v>0</v>
      </c>
      <c r="AE169" s="9">
        <v>0</v>
      </c>
      <c r="AF169" s="7">
        <v>0</v>
      </c>
      <c r="AG169" s="7">
        <v>0</v>
      </c>
      <c r="AH169" s="499">
        <v>0</v>
      </c>
      <c r="AI169" s="9">
        <v>0</v>
      </c>
      <c r="AJ169" s="7">
        <v>0</v>
      </c>
      <c r="AK169" s="7">
        <v>0</v>
      </c>
      <c r="AL169" s="499">
        <v>0</v>
      </c>
      <c r="AM169" s="9">
        <v>0</v>
      </c>
      <c r="AN169" s="7">
        <v>0</v>
      </c>
      <c r="AO169" s="7">
        <v>0</v>
      </c>
      <c r="AP169" s="499">
        <v>0</v>
      </c>
      <c r="AQ169" s="9">
        <v>0</v>
      </c>
      <c r="AR169" s="7">
        <v>0</v>
      </c>
      <c r="AS169" s="7">
        <v>0</v>
      </c>
      <c r="AT169" s="499">
        <v>0</v>
      </c>
      <c r="AU169" s="9">
        <v>0</v>
      </c>
      <c r="AV169" s="7">
        <v>0</v>
      </c>
      <c r="AW169" s="7">
        <v>0</v>
      </c>
      <c r="AX169" s="499">
        <v>0</v>
      </c>
      <c r="AY169" s="9">
        <v>0</v>
      </c>
      <c r="AZ169" s="7">
        <v>0</v>
      </c>
      <c r="BA169" s="7">
        <v>0</v>
      </c>
      <c r="BB169" s="499">
        <v>0</v>
      </c>
      <c r="BC169" s="9">
        <v>0</v>
      </c>
      <c r="BD169" s="7">
        <v>0</v>
      </c>
      <c r="BE169" s="7">
        <v>0</v>
      </c>
      <c r="BF169" s="499">
        <v>0</v>
      </c>
      <c r="BG169" s="9">
        <v>0</v>
      </c>
      <c r="BH169" s="7">
        <v>0</v>
      </c>
      <c r="BI169" s="7">
        <v>0</v>
      </c>
      <c r="BJ169" s="499">
        <v>0</v>
      </c>
      <c r="BK169" s="6">
        <v>0</v>
      </c>
      <c r="BL169" s="7">
        <v>0</v>
      </c>
      <c r="BM169" s="7">
        <v>0</v>
      </c>
      <c r="BN169" s="499">
        <v>0</v>
      </c>
      <c r="BO169" s="9">
        <v>0</v>
      </c>
      <c r="BP169" s="7">
        <v>0</v>
      </c>
      <c r="BQ169" s="7">
        <v>0</v>
      </c>
      <c r="BR169" s="499">
        <v>0</v>
      </c>
      <c r="BS169" s="9">
        <v>0</v>
      </c>
      <c r="BT169" s="7">
        <v>0</v>
      </c>
      <c r="BU169" s="7">
        <v>0</v>
      </c>
      <c r="BV169" s="499">
        <v>0</v>
      </c>
      <c r="BW169" s="9">
        <v>0</v>
      </c>
      <c r="BX169" s="7">
        <v>0</v>
      </c>
      <c r="BY169" s="7">
        <v>0</v>
      </c>
      <c r="BZ169" s="499">
        <v>0</v>
      </c>
      <c r="CA169" s="322">
        <v>11.832086220000001</v>
      </c>
      <c r="CB169" s="321">
        <v>11.832086220000001</v>
      </c>
      <c r="CC169" s="321">
        <v>11.832086220000001</v>
      </c>
      <c r="CD169" s="85">
        <f t="shared" si="328"/>
        <v>1</v>
      </c>
    </row>
    <row r="170" spans="2:82" x14ac:dyDescent="0.25">
      <c r="B170" s="8" t="s">
        <v>62</v>
      </c>
      <c r="C170" s="322">
        <v>0</v>
      </c>
      <c r="D170" s="321">
        <v>0</v>
      </c>
      <c r="E170" s="321">
        <v>0</v>
      </c>
      <c r="F170" s="12">
        <v>0</v>
      </c>
      <c r="G170" s="9">
        <v>0</v>
      </c>
      <c r="H170" s="7">
        <v>0</v>
      </c>
      <c r="I170" s="7">
        <v>0</v>
      </c>
      <c r="J170" s="499">
        <v>0</v>
      </c>
      <c r="K170" s="9">
        <v>0</v>
      </c>
      <c r="L170" s="7">
        <v>0</v>
      </c>
      <c r="M170" s="7">
        <v>0</v>
      </c>
      <c r="N170" s="499">
        <v>0</v>
      </c>
      <c r="O170" s="9">
        <v>0</v>
      </c>
      <c r="P170" s="7">
        <v>0</v>
      </c>
      <c r="Q170" s="7">
        <v>0</v>
      </c>
      <c r="R170" s="499">
        <v>0</v>
      </c>
      <c r="S170" s="9">
        <v>0</v>
      </c>
      <c r="T170" s="7">
        <v>0</v>
      </c>
      <c r="U170" s="7">
        <v>0</v>
      </c>
      <c r="V170" s="499">
        <v>0</v>
      </c>
      <c r="W170" s="6">
        <v>0</v>
      </c>
      <c r="X170" s="7">
        <v>0</v>
      </c>
      <c r="Y170" s="7">
        <v>0</v>
      </c>
      <c r="Z170" s="499">
        <v>0</v>
      </c>
      <c r="AA170" s="9">
        <v>0</v>
      </c>
      <c r="AB170" s="7">
        <v>0</v>
      </c>
      <c r="AC170" s="7">
        <v>0</v>
      </c>
      <c r="AD170" s="499">
        <v>0</v>
      </c>
      <c r="AE170" s="9">
        <v>0</v>
      </c>
      <c r="AF170" s="7">
        <v>0</v>
      </c>
      <c r="AG170" s="7">
        <v>0</v>
      </c>
      <c r="AH170" s="499">
        <v>0</v>
      </c>
      <c r="AI170" s="9">
        <v>0</v>
      </c>
      <c r="AJ170" s="7">
        <v>0</v>
      </c>
      <c r="AK170" s="7">
        <v>0</v>
      </c>
      <c r="AL170" s="499">
        <v>0</v>
      </c>
      <c r="AM170" s="9">
        <v>0</v>
      </c>
      <c r="AN170" s="7">
        <v>0</v>
      </c>
      <c r="AO170" s="7">
        <v>0</v>
      </c>
      <c r="AP170" s="499">
        <v>0</v>
      </c>
      <c r="AQ170" s="9">
        <v>0</v>
      </c>
      <c r="AR170" s="7">
        <v>0</v>
      </c>
      <c r="AS170" s="7">
        <v>0</v>
      </c>
      <c r="AT170" s="499">
        <v>0</v>
      </c>
      <c r="AU170" s="9">
        <v>0</v>
      </c>
      <c r="AV170" s="7">
        <v>0</v>
      </c>
      <c r="AW170" s="7">
        <v>0</v>
      </c>
      <c r="AX170" s="499">
        <v>0</v>
      </c>
      <c r="AY170" s="9">
        <v>0</v>
      </c>
      <c r="AZ170" s="7">
        <v>0</v>
      </c>
      <c r="BA170" s="7">
        <v>0</v>
      </c>
      <c r="BB170" s="499">
        <v>0</v>
      </c>
      <c r="BC170" s="9">
        <v>0</v>
      </c>
      <c r="BD170" s="7">
        <v>0</v>
      </c>
      <c r="BE170" s="7">
        <v>0</v>
      </c>
      <c r="BF170" s="499">
        <v>0</v>
      </c>
      <c r="BG170" s="9">
        <v>0</v>
      </c>
      <c r="BH170" s="7">
        <v>0</v>
      </c>
      <c r="BI170" s="7">
        <v>0</v>
      </c>
      <c r="BJ170" s="499">
        <v>0</v>
      </c>
      <c r="BK170" s="6">
        <v>0</v>
      </c>
      <c r="BL170" s="7">
        <v>0</v>
      </c>
      <c r="BM170" s="7">
        <v>0</v>
      </c>
      <c r="BN170" s="499">
        <v>0</v>
      </c>
      <c r="BO170" s="9">
        <v>0</v>
      </c>
      <c r="BP170" s="7">
        <v>0</v>
      </c>
      <c r="BQ170" s="7">
        <v>0</v>
      </c>
      <c r="BR170" s="499">
        <v>0</v>
      </c>
      <c r="BS170" s="9">
        <v>0</v>
      </c>
      <c r="BT170" s="7">
        <v>0</v>
      </c>
      <c r="BU170" s="7">
        <v>0</v>
      </c>
      <c r="BV170" s="499">
        <v>0</v>
      </c>
      <c r="BW170" s="9">
        <v>0</v>
      </c>
      <c r="BX170" s="7">
        <v>0</v>
      </c>
      <c r="BY170" s="7">
        <v>0</v>
      </c>
      <c r="BZ170" s="499">
        <v>0</v>
      </c>
      <c r="CA170" s="322">
        <v>0</v>
      </c>
      <c r="CB170" s="321">
        <v>0</v>
      </c>
      <c r="CC170" s="321">
        <v>0</v>
      </c>
      <c r="CD170" s="12">
        <v>0</v>
      </c>
    </row>
    <row r="171" spans="2:82" ht="15.75" thickBot="1" x14ac:dyDescent="0.3">
      <c r="B171" s="188" t="s">
        <v>63</v>
      </c>
      <c r="C171" s="355">
        <f>SUM(C169:C170)</f>
        <v>11.832086220000001</v>
      </c>
      <c r="D171" s="353">
        <f>SUM(D169:D170)</f>
        <v>11.832086220000001</v>
      </c>
      <c r="E171" s="353">
        <f>SUM(E169:E170)</f>
        <v>11.832086220000001</v>
      </c>
      <c r="F171" s="183">
        <f t="shared" si="304"/>
        <v>1</v>
      </c>
      <c r="G171" s="181">
        <f>SUM(G169:G170)</f>
        <v>0</v>
      </c>
      <c r="H171" s="356">
        <f>SUM(H169:H170)</f>
        <v>0</v>
      </c>
      <c r="I171" s="356">
        <f>SUM(I169:I170)</f>
        <v>0</v>
      </c>
      <c r="J171" s="357">
        <v>0</v>
      </c>
      <c r="K171" s="181">
        <f>SUM(K169:K170)</f>
        <v>0</v>
      </c>
      <c r="L171" s="356">
        <f>SUM(L169:L170)</f>
        <v>0</v>
      </c>
      <c r="M171" s="356">
        <f>SUM(M169:M170)</f>
        <v>0</v>
      </c>
      <c r="N171" s="357">
        <v>0</v>
      </c>
      <c r="O171" s="181">
        <f>SUM(O169:O170)</f>
        <v>0</v>
      </c>
      <c r="P171" s="356">
        <f>SUM(P169:P170)</f>
        <v>0</v>
      </c>
      <c r="Q171" s="356">
        <f>SUM(Q169:Q170)</f>
        <v>0</v>
      </c>
      <c r="R171" s="357">
        <v>0</v>
      </c>
      <c r="S171" s="181">
        <f>SUM(S169:S170)</f>
        <v>0</v>
      </c>
      <c r="T171" s="356">
        <f>SUM(T169:T170)</f>
        <v>0</v>
      </c>
      <c r="U171" s="356">
        <f>SUM(U169:U170)</f>
        <v>0</v>
      </c>
      <c r="V171" s="357">
        <v>0</v>
      </c>
      <c r="W171" s="182">
        <f>SUM(W169:W170)</f>
        <v>0</v>
      </c>
      <c r="X171" s="356">
        <f>SUM(X169:X170)</f>
        <v>0</v>
      </c>
      <c r="Y171" s="356">
        <f>SUM(Y169:Y170)</f>
        <v>0</v>
      </c>
      <c r="Z171" s="357">
        <v>0</v>
      </c>
      <c r="AA171" s="181">
        <f>SUM(AA169:AA170)</f>
        <v>0</v>
      </c>
      <c r="AB171" s="356">
        <f>SUM(AB169:AB170)</f>
        <v>0</v>
      </c>
      <c r="AC171" s="356">
        <f>SUM(AC169:AC170)</f>
        <v>0</v>
      </c>
      <c r="AD171" s="357">
        <v>0</v>
      </c>
      <c r="AE171" s="181">
        <f>SUM(AE169:AE170)</f>
        <v>0</v>
      </c>
      <c r="AF171" s="356">
        <f>SUM(AF169:AF170)</f>
        <v>0</v>
      </c>
      <c r="AG171" s="356">
        <f>SUM(AG169:AG170)</f>
        <v>0</v>
      </c>
      <c r="AH171" s="357">
        <v>0</v>
      </c>
      <c r="AI171" s="181">
        <f>SUM(AI169:AI170)</f>
        <v>0</v>
      </c>
      <c r="AJ171" s="356">
        <f>SUM(AJ169:AJ170)</f>
        <v>0</v>
      </c>
      <c r="AK171" s="356">
        <f>SUM(AK169:AK170)</f>
        <v>0</v>
      </c>
      <c r="AL171" s="357">
        <v>0</v>
      </c>
      <c r="AM171" s="181">
        <f>SUM(AM169:AM170)</f>
        <v>0</v>
      </c>
      <c r="AN171" s="356">
        <f>SUM(AN169:AN170)</f>
        <v>0</v>
      </c>
      <c r="AO171" s="356">
        <f>SUM(AO169:AO170)</f>
        <v>0</v>
      </c>
      <c r="AP171" s="357">
        <v>0</v>
      </c>
      <c r="AQ171" s="181">
        <f>SUM(AQ169:AQ170)</f>
        <v>0</v>
      </c>
      <c r="AR171" s="356">
        <f>SUM(AR169:AR170)</f>
        <v>0</v>
      </c>
      <c r="AS171" s="356">
        <f>SUM(AS169:AS170)</f>
        <v>0</v>
      </c>
      <c r="AT171" s="357">
        <v>0</v>
      </c>
      <c r="AU171" s="181">
        <f>SUM(AU169:AU170)</f>
        <v>0</v>
      </c>
      <c r="AV171" s="356">
        <f>SUM(AV169:AV170)</f>
        <v>0</v>
      </c>
      <c r="AW171" s="356">
        <f>SUM(AW169:AW170)</f>
        <v>0</v>
      </c>
      <c r="AX171" s="357">
        <v>0</v>
      </c>
      <c r="AY171" s="181">
        <f>SUM(AY169:AY170)</f>
        <v>0</v>
      </c>
      <c r="AZ171" s="356">
        <f>SUM(AZ169:AZ170)</f>
        <v>0</v>
      </c>
      <c r="BA171" s="356">
        <f>SUM(BA169:BA170)</f>
        <v>0</v>
      </c>
      <c r="BB171" s="357">
        <v>0</v>
      </c>
      <c r="BC171" s="181">
        <f>SUM(BC169:BC170)</f>
        <v>0</v>
      </c>
      <c r="BD171" s="356">
        <f>SUM(BD169:BD170)</f>
        <v>0</v>
      </c>
      <c r="BE171" s="356">
        <f>SUM(BE169:BE170)</f>
        <v>0</v>
      </c>
      <c r="BF171" s="357">
        <v>0</v>
      </c>
      <c r="BG171" s="181">
        <f>SUM(BG169:BG170)</f>
        <v>0</v>
      </c>
      <c r="BH171" s="356">
        <f>SUM(BH169:BH170)</f>
        <v>0</v>
      </c>
      <c r="BI171" s="356">
        <f>SUM(BI169:BI170)</f>
        <v>0</v>
      </c>
      <c r="BJ171" s="357">
        <v>0</v>
      </c>
      <c r="BK171" s="182">
        <f>SUM(BK169:BK170)</f>
        <v>0</v>
      </c>
      <c r="BL171" s="356">
        <f>SUM(BL169:BL170)</f>
        <v>0</v>
      </c>
      <c r="BM171" s="356">
        <f>SUM(BM169:BM170)</f>
        <v>0</v>
      </c>
      <c r="BN171" s="357">
        <v>0</v>
      </c>
      <c r="BO171" s="181">
        <f>SUM(BO169:BO170)</f>
        <v>0</v>
      </c>
      <c r="BP171" s="356">
        <f>SUM(BP169:BP170)</f>
        <v>0</v>
      </c>
      <c r="BQ171" s="356">
        <f>SUM(BQ169:BQ170)</f>
        <v>0</v>
      </c>
      <c r="BR171" s="357">
        <v>0</v>
      </c>
      <c r="BS171" s="181">
        <f>SUM(BS169:BS170)</f>
        <v>0</v>
      </c>
      <c r="BT171" s="356">
        <f>SUM(BT169:BT170)</f>
        <v>0</v>
      </c>
      <c r="BU171" s="356">
        <f>SUM(BU169:BU170)</f>
        <v>0</v>
      </c>
      <c r="BV171" s="357">
        <v>0</v>
      </c>
      <c r="BW171" s="181">
        <f>SUM(BW169:BW170)</f>
        <v>0</v>
      </c>
      <c r="BX171" s="356">
        <f>SUM(BX169:BX170)</f>
        <v>0</v>
      </c>
      <c r="BY171" s="356">
        <f>SUM(BY169:BY170)</f>
        <v>0</v>
      </c>
      <c r="BZ171" s="357">
        <v>0</v>
      </c>
      <c r="CA171" s="355">
        <f>SUM(CA169:CA170)</f>
        <v>11.832086220000001</v>
      </c>
      <c r="CB171" s="353">
        <f>SUM(CB169:CB170)</f>
        <v>11.832086220000001</v>
      </c>
      <c r="CC171" s="353">
        <f>SUM(CC169:CC170)</f>
        <v>11.832086220000001</v>
      </c>
      <c r="CD171" s="183">
        <f t="shared" ref="CD171" si="329">CC171/CB171</f>
        <v>1</v>
      </c>
    </row>
    <row r="172" spans="2:82" x14ac:dyDescent="0.25">
      <c r="B172" s="5"/>
      <c r="C172" s="3"/>
      <c r="D172" s="3"/>
      <c r="E172" s="3"/>
      <c r="G172" s="3"/>
      <c r="H172" s="3"/>
      <c r="I172" s="3"/>
      <c r="K172" s="3"/>
      <c r="L172" s="3"/>
      <c r="M172" s="3"/>
      <c r="T172" s="3"/>
      <c r="U172" s="3"/>
      <c r="AI172" s="3"/>
      <c r="AJ172" s="3"/>
      <c r="AK172" s="3"/>
      <c r="AY172" s="3"/>
      <c r="AZ172" s="3"/>
      <c r="BA172" s="3"/>
      <c r="BG172" s="3"/>
      <c r="BH172" s="3"/>
      <c r="BI172" s="3"/>
      <c r="BK172" s="3"/>
      <c r="BL172" s="3"/>
      <c r="BM172" s="3"/>
    </row>
    <row r="173" spans="2:82" ht="15.75" thickBot="1" x14ac:dyDescent="0.3">
      <c r="B173" s="5" t="s">
        <v>136</v>
      </c>
      <c r="C173" s="3"/>
      <c r="D173" s="3"/>
      <c r="E173" s="3"/>
      <c r="G173" s="3"/>
      <c r="H173" s="3"/>
      <c r="I173" s="3"/>
      <c r="K173" s="3"/>
      <c r="L173" s="3"/>
      <c r="M173" s="3"/>
      <c r="T173" s="3"/>
      <c r="U173" s="3"/>
      <c r="AI173" s="3"/>
      <c r="AJ173" s="3"/>
      <c r="AK173" s="3"/>
      <c r="AY173" s="3"/>
      <c r="AZ173" s="3"/>
      <c r="BA173" s="3"/>
      <c r="BG173" s="3"/>
      <c r="BH173" s="3"/>
      <c r="BI173" s="3"/>
      <c r="BK173" s="3"/>
      <c r="BL173" s="3"/>
      <c r="BM173" s="3"/>
    </row>
    <row r="174" spans="2:82" ht="27" customHeight="1" thickBot="1" x14ac:dyDescent="0.3">
      <c r="B174" s="949" t="s">
        <v>254</v>
      </c>
      <c r="C174" s="947" t="s">
        <v>225</v>
      </c>
      <c r="D174" s="945"/>
      <c r="E174" s="945"/>
      <c r="F174" s="946"/>
      <c r="G174" s="952" t="s">
        <v>255</v>
      </c>
      <c r="H174" s="953"/>
      <c r="I174" s="953"/>
      <c r="J174" s="954"/>
      <c r="K174" s="944" t="s">
        <v>14</v>
      </c>
      <c r="L174" s="945"/>
      <c r="M174" s="945"/>
      <c r="N174" s="946"/>
      <c r="O174" s="944" t="s">
        <v>37</v>
      </c>
      <c r="P174" s="945"/>
      <c r="Q174" s="945"/>
      <c r="R174" s="946"/>
      <c r="S174" s="944" t="s">
        <v>41</v>
      </c>
      <c r="T174" s="945"/>
      <c r="U174" s="945"/>
      <c r="V174" s="946"/>
      <c r="W174" s="947" t="s">
        <v>238</v>
      </c>
      <c r="X174" s="945"/>
      <c r="Y174" s="945"/>
      <c r="Z174" s="946"/>
      <c r="AA174" s="944" t="s">
        <v>42</v>
      </c>
      <c r="AB174" s="945"/>
      <c r="AC174" s="945"/>
      <c r="AD174" s="946"/>
      <c r="AE174" s="944" t="s">
        <v>239</v>
      </c>
      <c r="AF174" s="945"/>
      <c r="AG174" s="945"/>
      <c r="AH174" s="946"/>
      <c r="AI174" s="944" t="s">
        <v>44</v>
      </c>
      <c r="AJ174" s="945"/>
      <c r="AK174" s="945"/>
      <c r="AL174" s="946"/>
      <c r="AM174" s="944" t="s">
        <v>76</v>
      </c>
      <c r="AN174" s="945"/>
      <c r="AO174" s="945"/>
      <c r="AP174" s="946"/>
      <c r="AQ174" s="944" t="s">
        <v>256</v>
      </c>
      <c r="AR174" s="947"/>
      <c r="AS174" s="947"/>
      <c r="AT174" s="948"/>
      <c r="AU174" s="944" t="s">
        <v>45</v>
      </c>
      <c r="AV174" s="947"/>
      <c r="AW174" s="947"/>
      <c r="AX174" s="948"/>
      <c r="AY174" s="944" t="s">
        <v>241</v>
      </c>
      <c r="AZ174" s="947"/>
      <c r="BA174" s="947"/>
      <c r="BB174" s="948"/>
      <c r="BC174" s="944" t="s">
        <v>242</v>
      </c>
      <c r="BD174" s="947"/>
      <c r="BE174" s="947"/>
      <c r="BF174" s="948"/>
      <c r="BG174" s="944" t="s">
        <v>243</v>
      </c>
      <c r="BH174" s="947"/>
      <c r="BI174" s="947"/>
      <c r="BJ174" s="948"/>
      <c r="BK174" s="947" t="s">
        <v>258</v>
      </c>
      <c r="BL174" s="947"/>
      <c r="BM174" s="947"/>
      <c r="BN174" s="948"/>
      <c r="BO174" s="944" t="s">
        <v>246</v>
      </c>
      <c r="BP174" s="945"/>
      <c r="BQ174" s="945"/>
      <c r="BR174" s="946"/>
      <c r="BS174" s="944" t="s">
        <v>259</v>
      </c>
      <c r="BT174" s="945"/>
      <c r="BU174" s="945"/>
      <c r="BV174" s="946"/>
      <c r="BW174" s="944" t="s">
        <v>260</v>
      </c>
      <c r="BX174" s="945"/>
      <c r="BY174" s="945"/>
      <c r="BZ174" s="946"/>
      <c r="CA174" s="944" t="s">
        <v>261</v>
      </c>
      <c r="CB174" s="945"/>
      <c r="CC174" s="945"/>
      <c r="CD174" s="946"/>
    </row>
    <row r="175" spans="2:82" ht="15" customHeight="1" x14ac:dyDescent="0.25">
      <c r="B175" s="950"/>
      <c r="C175" s="939" t="s">
        <v>107</v>
      </c>
      <c r="D175" s="933" t="s">
        <v>108</v>
      </c>
      <c r="E175" s="935" t="s">
        <v>50</v>
      </c>
      <c r="F175" s="937" t="s">
        <v>148</v>
      </c>
      <c r="G175" s="939" t="s">
        <v>107</v>
      </c>
      <c r="H175" s="933" t="s">
        <v>108</v>
      </c>
      <c r="I175" s="935" t="s">
        <v>50</v>
      </c>
      <c r="J175" s="937" t="s">
        <v>148</v>
      </c>
      <c r="K175" s="931" t="s">
        <v>107</v>
      </c>
      <c r="L175" s="933" t="s">
        <v>108</v>
      </c>
      <c r="M175" s="935" t="s">
        <v>50</v>
      </c>
      <c r="N175" s="937" t="s">
        <v>148</v>
      </c>
      <c r="O175" s="931" t="s">
        <v>107</v>
      </c>
      <c r="P175" s="933" t="s">
        <v>108</v>
      </c>
      <c r="Q175" s="935" t="s">
        <v>50</v>
      </c>
      <c r="R175" s="937" t="s">
        <v>148</v>
      </c>
      <c r="S175" s="931" t="s">
        <v>107</v>
      </c>
      <c r="T175" s="933" t="s">
        <v>108</v>
      </c>
      <c r="U175" s="935" t="s">
        <v>50</v>
      </c>
      <c r="V175" s="937" t="s">
        <v>148</v>
      </c>
      <c r="W175" s="939" t="s">
        <v>107</v>
      </c>
      <c r="X175" s="933" t="s">
        <v>108</v>
      </c>
      <c r="Y175" s="935" t="s">
        <v>50</v>
      </c>
      <c r="Z175" s="937" t="s">
        <v>148</v>
      </c>
      <c r="AA175" s="931" t="s">
        <v>107</v>
      </c>
      <c r="AB175" s="933" t="s">
        <v>108</v>
      </c>
      <c r="AC175" s="935" t="s">
        <v>50</v>
      </c>
      <c r="AD175" s="937" t="s">
        <v>148</v>
      </c>
      <c r="AE175" s="931" t="s">
        <v>107</v>
      </c>
      <c r="AF175" s="933" t="s">
        <v>108</v>
      </c>
      <c r="AG175" s="935" t="s">
        <v>50</v>
      </c>
      <c r="AH175" s="937" t="s">
        <v>148</v>
      </c>
      <c r="AI175" s="931" t="s">
        <v>107</v>
      </c>
      <c r="AJ175" s="933" t="s">
        <v>108</v>
      </c>
      <c r="AK175" s="935" t="s">
        <v>50</v>
      </c>
      <c r="AL175" s="937" t="s">
        <v>148</v>
      </c>
      <c r="AM175" s="931" t="s">
        <v>107</v>
      </c>
      <c r="AN175" s="933" t="s">
        <v>108</v>
      </c>
      <c r="AO175" s="935" t="s">
        <v>50</v>
      </c>
      <c r="AP175" s="937" t="s">
        <v>148</v>
      </c>
      <c r="AQ175" s="931" t="s">
        <v>107</v>
      </c>
      <c r="AR175" s="933" t="s">
        <v>108</v>
      </c>
      <c r="AS175" s="933" t="s">
        <v>50</v>
      </c>
      <c r="AT175" s="937" t="s">
        <v>148</v>
      </c>
      <c r="AU175" s="931" t="s">
        <v>107</v>
      </c>
      <c r="AV175" s="933" t="s">
        <v>108</v>
      </c>
      <c r="AW175" s="933" t="s">
        <v>50</v>
      </c>
      <c r="AX175" s="937" t="s">
        <v>148</v>
      </c>
      <c r="AY175" s="931" t="s">
        <v>107</v>
      </c>
      <c r="AZ175" s="933" t="s">
        <v>108</v>
      </c>
      <c r="BA175" s="933" t="s">
        <v>50</v>
      </c>
      <c r="BB175" s="937" t="s">
        <v>148</v>
      </c>
      <c r="BC175" s="931" t="s">
        <v>107</v>
      </c>
      <c r="BD175" s="933" t="s">
        <v>108</v>
      </c>
      <c r="BE175" s="933" t="s">
        <v>50</v>
      </c>
      <c r="BF175" s="937" t="s">
        <v>148</v>
      </c>
      <c r="BG175" s="931" t="s">
        <v>107</v>
      </c>
      <c r="BH175" s="933" t="s">
        <v>108</v>
      </c>
      <c r="BI175" s="933" t="s">
        <v>50</v>
      </c>
      <c r="BJ175" s="937" t="s">
        <v>148</v>
      </c>
      <c r="BK175" s="939" t="s">
        <v>107</v>
      </c>
      <c r="BL175" s="933" t="s">
        <v>108</v>
      </c>
      <c r="BM175" s="933" t="s">
        <v>50</v>
      </c>
      <c r="BN175" s="937" t="s">
        <v>148</v>
      </c>
      <c r="BO175" s="931" t="s">
        <v>107</v>
      </c>
      <c r="BP175" s="933" t="s">
        <v>108</v>
      </c>
      <c r="BQ175" s="935" t="s">
        <v>50</v>
      </c>
      <c r="BR175" s="937" t="s">
        <v>148</v>
      </c>
      <c r="BS175" s="931" t="s">
        <v>107</v>
      </c>
      <c r="BT175" s="933" t="s">
        <v>108</v>
      </c>
      <c r="BU175" s="935" t="s">
        <v>50</v>
      </c>
      <c r="BV175" s="937" t="s">
        <v>148</v>
      </c>
      <c r="BW175" s="931" t="s">
        <v>107</v>
      </c>
      <c r="BX175" s="933" t="s">
        <v>108</v>
      </c>
      <c r="BY175" s="935" t="s">
        <v>50</v>
      </c>
      <c r="BZ175" s="937" t="s">
        <v>148</v>
      </c>
      <c r="CA175" s="931" t="s">
        <v>107</v>
      </c>
      <c r="CB175" s="933" t="s">
        <v>108</v>
      </c>
      <c r="CC175" s="935" t="s">
        <v>50</v>
      </c>
      <c r="CD175" s="937" t="s">
        <v>148</v>
      </c>
    </row>
    <row r="176" spans="2:82" ht="32.25" customHeight="1" thickBot="1" x14ac:dyDescent="0.3">
      <c r="B176" s="951"/>
      <c r="C176" s="940"/>
      <c r="D176" s="934"/>
      <c r="E176" s="936"/>
      <c r="F176" s="938"/>
      <c r="G176" s="940"/>
      <c r="H176" s="934"/>
      <c r="I176" s="936"/>
      <c r="J176" s="938"/>
      <c r="K176" s="932"/>
      <c r="L176" s="934"/>
      <c r="M176" s="936"/>
      <c r="N176" s="938"/>
      <c r="O176" s="932"/>
      <c r="P176" s="934"/>
      <c r="Q176" s="936"/>
      <c r="R176" s="938"/>
      <c r="S176" s="932"/>
      <c r="T176" s="934"/>
      <c r="U176" s="936"/>
      <c r="V176" s="938"/>
      <c r="W176" s="940"/>
      <c r="X176" s="934"/>
      <c r="Y176" s="936"/>
      <c r="Z176" s="938"/>
      <c r="AA176" s="932"/>
      <c r="AB176" s="934"/>
      <c r="AC176" s="936"/>
      <c r="AD176" s="938"/>
      <c r="AE176" s="932"/>
      <c r="AF176" s="934"/>
      <c r="AG176" s="936"/>
      <c r="AH176" s="938"/>
      <c r="AI176" s="932"/>
      <c r="AJ176" s="934"/>
      <c r="AK176" s="936"/>
      <c r="AL176" s="938"/>
      <c r="AM176" s="932"/>
      <c r="AN176" s="934"/>
      <c r="AO176" s="936"/>
      <c r="AP176" s="938"/>
      <c r="AQ176" s="932"/>
      <c r="AR176" s="934"/>
      <c r="AS176" s="934"/>
      <c r="AT176" s="938"/>
      <c r="AU176" s="932"/>
      <c r="AV176" s="934"/>
      <c r="AW176" s="934"/>
      <c r="AX176" s="938"/>
      <c r="AY176" s="932"/>
      <c r="AZ176" s="934"/>
      <c r="BA176" s="934"/>
      <c r="BB176" s="938"/>
      <c r="BC176" s="932"/>
      <c r="BD176" s="934"/>
      <c r="BE176" s="934"/>
      <c r="BF176" s="938"/>
      <c r="BG176" s="932"/>
      <c r="BH176" s="934"/>
      <c r="BI176" s="934"/>
      <c r="BJ176" s="938"/>
      <c r="BK176" s="940"/>
      <c r="BL176" s="934"/>
      <c r="BM176" s="934"/>
      <c r="BN176" s="938"/>
      <c r="BO176" s="932"/>
      <c r="BP176" s="934"/>
      <c r="BQ176" s="936"/>
      <c r="BR176" s="938"/>
      <c r="BS176" s="932"/>
      <c r="BT176" s="934"/>
      <c r="BU176" s="936"/>
      <c r="BV176" s="938"/>
      <c r="BW176" s="932"/>
      <c r="BX176" s="934"/>
      <c r="BY176" s="936"/>
      <c r="BZ176" s="938"/>
      <c r="CA176" s="932"/>
      <c r="CB176" s="934"/>
      <c r="CC176" s="936"/>
      <c r="CD176" s="938"/>
    </row>
    <row r="177" spans="2:82" x14ac:dyDescent="0.25">
      <c r="B177" s="316" t="s">
        <v>67</v>
      </c>
      <c r="C177" s="221">
        <v>12842.542943187747</v>
      </c>
      <c r="D177" s="194">
        <v>13314.768056827748</v>
      </c>
      <c r="E177" s="194">
        <v>8293.581198177746</v>
      </c>
      <c r="F177" s="317">
        <v>0.62260273435578073</v>
      </c>
      <c r="G177" s="221">
        <v>5.30966</v>
      </c>
      <c r="H177" s="194">
        <v>6.7543779999999991</v>
      </c>
      <c r="I177" s="194">
        <v>6.5826103799999993</v>
      </c>
      <c r="J177" s="318">
        <f>I177/H177</f>
        <v>0.97456943925850759</v>
      </c>
      <c r="K177" s="206">
        <f>K184+K187</f>
        <v>184.83306522000001</v>
      </c>
      <c r="L177" s="206">
        <f>L184+L187</f>
        <v>199.33712029</v>
      </c>
      <c r="M177" s="206">
        <f>M184+M187</f>
        <v>164.46372084000001</v>
      </c>
      <c r="N177" s="318">
        <f t="shared" ref="N177:N182" si="330">M177/L177</f>
        <v>0.82505315919450728</v>
      </c>
      <c r="O177" s="208">
        <v>17.15146</v>
      </c>
      <c r="P177" s="206">
        <v>16.264998089999999</v>
      </c>
      <c r="Q177" s="206">
        <v>10.562930380000001</v>
      </c>
      <c r="R177" s="318">
        <f>Q177/P177</f>
        <v>0.64942709009564981</v>
      </c>
      <c r="S177" s="213">
        <v>5.0000000000000001E-3</v>
      </c>
      <c r="T177" s="194">
        <v>5.0000000000000001E-3</v>
      </c>
      <c r="U177" s="194">
        <v>5.0000000000000001E-3</v>
      </c>
      <c r="V177" s="317">
        <f>U177/T177</f>
        <v>1</v>
      </c>
      <c r="W177" s="320">
        <v>33.320369999999997</v>
      </c>
      <c r="X177" s="224">
        <v>33.307172659999999</v>
      </c>
      <c r="Y177" s="224">
        <v>7.9190365500000004</v>
      </c>
      <c r="Z177" s="319">
        <f>Y177/X177</f>
        <v>0.23775769354059609</v>
      </c>
      <c r="AA177" s="223">
        <f>AA184+AA187</f>
        <v>5.1752200000000004</v>
      </c>
      <c r="AB177" s="224">
        <f>AB184+AB187</f>
        <v>4.9147910000000001</v>
      </c>
      <c r="AC177" s="224">
        <f>AC184+AC187</f>
        <v>4.8322539999999998</v>
      </c>
      <c r="AD177" s="319">
        <f>AC177/AB177</f>
        <v>0.98320640694589045</v>
      </c>
      <c r="AE177" s="223">
        <v>155.52964</v>
      </c>
      <c r="AF177" s="224">
        <v>155.52964</v>
      </c>
      <c r="AG177" s="224">
        <v>120.0168</v>
      </c>
      <c r="AH177" s="319">
        <f>AG177/AF177</f>
        <v>0.77166513083936927</v>
      </c>
      <c r="AI177" s="320">
        <v>1532.4803299999999</v>
      </c>
      <c r="AJ177" s="224">
        <v>1888.2608399999997</v>
      </c>
      <c r="AK177" s="224">
        <v>878.42999337999993</v>
      </c>
      <c r="AL177" s="319">
        <f>AK177/AJ177</f>
        <v>0.46520585226985911</v>
      </c>
      <c r="AM177" s="223">
        <v>27.10355345</v>
      </c>
      <c r="AN177" s="224">
        <v>26.442777300000003</v>
      </c>
      <c r="AO177" s="224">
        <v>24.457590249999999</v>
      </c>
      <c r="AP177" s="319">
        <f>AO177/AN177</f>
        <v>0.92492516850716722</v>
      </c>
      <c r="AQ177" s="223">
        <v>132.192611</v>
      </c>
      <c r="AR177" s="224">
        <v>138.21944962999999</v>
      </c>
      <c r="AS177" s="224">
        <v>137.89771023</v>
      </c>
      <c r="AT177" s="319">
        <f>AS177/AR177</f>
        <v>0.99767225668412618</v>
      </c>
      <c r="AU177" s="223">
        <v>1.9680199999999999</v>
      </c>
      <c r="AV177" s="224">
        <v>1.9680199999999999</v>
      </c>
      <c r="AW177" s="224">
        <v>1.3785253799999999</v>
      </c>
      <c r="AX177" s="319">
        <f>AW177/AV177</f>
        <v>0.70046309488724712</v>
      </c>
      <c r="AY177" s="223">
        <v>14.898109999999999</v>
      </c>
      <c r="AZ177" s="224">
        <v>14.898109999999999</v>
      </c>
      <c r="BA177" s="224">
        <v>12.390059470000001</v>
      </c>
      <c r="BB177" s="319">
        <f>BA177/AZ177</f>
        <v>0.8316531070048484</v>
      </c>
      <c r="BC177" s="223">
        <v>1.9597900000000001</v>
      </c>
      <c r="BD177" s="224">
        <v>2.55979</v>
      </c>
      <c r="BE177" s="224">
        <v>1.50979</v>
      </c>
      <c r="BF177" s="361">
        <f>BE177/BD177</f>
        <v>0.58981010160989766</v>
      </c>
      <c r="BG177" s="213">
        <v>3771.1798000000003</v>
      </c>
      <c r="BH177" s="194">
        <v>3783.7883459700006</v>
      </c>
      <c r="BI177" s="194">
        <v>2905.7707804700003</v>
      </c>
      <c r="BJ177" s="317">
        <f>BI177/BH177</f>
        <v>0.76795278033055137</v>
      </c>
      <c r="BK177" s="320">
        <v>6548.2849900000001</v>
      </c>
      <c r="BL177" s="224">
        <v>6631.3663003700003</v>
      </c>
      <c r="BM177" s="224">
        <v>3616.7527614399996</v>
      </c>
      <c r="BN177" s="319">
        <f t="shared" ref="BN177:BN187" si="331">BM177/BL177</f>
        <v>0.54540084163925628</v>
      </c>
      <c r="BO177" s="223">
        <v>91</v>
      </c>
      <c r="BP177" s="224">
        <v>91</v>
      </c>
      <c r="BQ177" s="224">
        <v>120.12998755</v>
      </c>
      <c r="BR177" s="319">
        <f>BQ177/BP177</f>
        <v>1.3201097532967032</v>
      </c>
      <c r="BS177" s="223">
        <v>0.20500000000000002</v>
      </c>
      <c r="BT177" s="224">
        <v>0.20500000000000002</v>
      </c>
      <c r="BU177" s="224">
        <v>5.0000000000000001E-3</v>
      </c>
      <c r="BV177" s="319">
        <f>BU177/BT177</f>
        <v>2.4390243902439022E-2</v>
      </c>
      <c r="BW177" s="223">
        <v>3.0000000000000001E-3</v>
      </c>
      <c r="BX177" s="224">
        <v>3.0000000000000001E-3</v>
      </c>
      <c r="BY177" s="224">
        <v>0</v>
      </c>
      <c r="BZ177" s="319">
        <f>BY177/BX177</f>
        <v>0</v>
      </c>
      <c r="CA177" s="223">
        <v>319.94332351999998</v>
      </c>
      <c r="CB177" s="224">
        <v>319.94332351999998</v>
      </c>
      <c r="CC177" s="224">
        <v>280.47664786000001</v>
      </c>
      <c r="CD177" s="319">
        <f>CC177/CB177</f>
        <v>0.87664479062794742</v>
      </c>
    </row>
    <row r="178" spans="2:82" x14ac:dyDescent="0.25">
      <c r="B178" s="8" t="s">
        <v>57</v>
      </c>
      <c r="C178" s="257">
        <v>673.38955999999996</v>
      </c>
      <c r="D178" s="321">
        <v>680.60122945000001</v>
      </c>
      <c r="E178" s="321">
        <v>638.91381498999999</v>
      </c>
      <c r="F178" s="85">
        <v>0.9387491343592077</v>
      </c>
      <c r="G178" s="257">
        <v>0</v>
      </c>
      <c r="H178" s="321">
        <v>0</v>
      </c>
      <c r="I178" s="321">
        <v>0</v>
      </c>
      <c r="J178" s="12">
        <v>0</v>
      </c>
      <c r="K178" s="321">
        <v>76.210030000000003</v>
      </c>
      <c r="L178" s="321">
        <v>76.706643159999999</v>
      </c>
      <c r="M178" s="321">
        <v>69.949248130000001</v>
      </c>
      <c r="N178" s="85">
        <f t="shared" si="330"/>
        <v>0.91190599990270782</v>
      </c>
      <c r="O178" s="322">
        <v>4.8262200000000002</v>
      </c>
      <c r="P178" s="321">
        <v>4.8444264600000002</v>
      </c>
      <c r="Q178" s="321">
        <v>4.2173151300000002</v>
      </c>
      <c r="R178" s="85">
        <f>Q178/P178</f>
        <v>0.87054993296358141</v>
      </c>
      <c r="S178" s="322">
        <v>0</v>
      </c>
      <c r="T178" s="321">
        <v>0</v>
      </c>
      <c r="U178" s="321">
        <v>0</v>
      </c>
      <c r="V178" s="12">
        <v>0</v>
      </c>
      <c r="W178" s="257">
        <v>0</v>
      </c>
      <c r="X178" s="321">
        <v>0</v>
      </c>
      <c r="Y178" s="321">
        <v>0</v>
      </c>
      <c r="Z178" s="12">
        <v>0</v>
      </c>
      <c r="AA178" s="321">
        <v>0</v>
      </c>
      <c r="AB178" s="321">
        <v>0</v>
      </c>
      <c r="AC178" s="321">
        <v>0</v>
      </c>
      <c r="AD178" s="12">
        <v>0</v>
      </c>
      <c r="AE178" s="322">
        <v>0</v>
      </c>
      <c r="AF178" s="321">
        <v>0</v>
      </c>
      <c r="AG178" s="321">
        <v>0</v>
      </c>
      <c r="AH178" s="12">
        <v>0</v>
      </c>
      <c r="AI178" s="323">
        <v>0</v>
      </c>
      <c r="AJ178" s="59">
        <v>0</v>
      </c>
      <c r="AK178" s="59">
        <v>0</v>
      </c>
      <c r="AL178" s="324">
        <v>0</v>
      </c>
      <c r="AM178" s="322">
        <v>0</v>
      </c>
      <c r="AN178" s="321">
        <v>0</v>
      </c>
      <c r="AO178" s="321">
        <v>0</v>
      </c>
      <c r="AP178" s="12">
        <v>0</v>
      </c>
      <c r="AQ178" s="322">
        <v>0</v>
      </c>
      <c r="AR178" s="321">
        <v>0</v>
      </c>
      <c r="AS178" s="321">
        <v>0</v>
      </c>
      <c r="AT178" s="12">
        <v>0</v>
      </c>
      <c r="AU178" s="322">
        <v>0</v>
      </c>
      <c r="AV178" s="321">
        <v>0</v>
      </c>
      <c r="AW178" s="321">
        <v>0</v>
      </c>
      <c r="AX178" s="12">
        <v>0</v>
      </c>
      <c r="AY178" s="322">
        <v>6.3047899999999997</v>
      </c>
      <c r="AZ178" s="321">
        <v>6.3047899999999997</v>
      </c>
      <c r="BA178" s="321">
        <v>5.68418387</v>
      </c>
      <c r="BB178" s="85">
        <f>BA178/AZ178</f>
        <v>0.9015659316170721</v>
      </c>
      <c r="BC178" s="322">
        <v>0</v>
      </c>
      <c r="BD178" s="321">
        <v>0</v>
      </c>
      <c r="BE178" s="321">
        <v>0</v>
      </c>
      <c r="BF178" s="6">
        <v>0</v>
      </c>
      <c r="BG178" s="57">
        <v>14.75947</v>
      </c>
      <c r="BH178" s="59">
        <v>14.75115583</v>
      </c>
      <c r="BI178" s="59">
        <v>14.012075980000001</v>
      </c>
      <c r="BJ178" s="363">
        <f>BI178/BH178</f>
        <v>0.94989681767872702</v>
      </c>
      <c r="BK178" s="257">
        <v>571.28904999999997</v>
      </c>
      <c r="BL178" s="321">
        <v>577.99421399999994</v>
      </c>
      <c r="BM178" s="321">
        <v>545.05099187999997</v>
      </c>
      <c r="BN178" s="85">
        <f t="shared" si="331"/>
        <v>0.9430042354714645</v>
      </c>
      <c r="BO178" s="322">
        <v>0</v>
      </c>
      <c r="BP178" s="321">
        <v>0</v>
      </c>
      <c r="BQ178" s="321">
        <v>0</v>
      </c>
      <c r="BR178" s="12">
        <v>0</v>
      </c>
      <c r="BS178" s="322">
        <v>0</v>
      </c>
      <c r="BT178" s="321">
        <v>0</v>
      </c>
      <c r="BU178" s="321">
        <v>0</v>
      </c>
      <c r="BV178" s="12">
        <v>0</v>
      </c>
      <c r="BW178" s="322">
        <v>0</v>
      </c>
      <c r="BX178" s="321">
        <v>0</v>
      </c>
      <c r="BY178" s="321">
        <v>0</v>
      </c>
      <c r="BZ178" s="12">
        <v>0</v>
      </c>
      <c r="CA178" s="322">
        <v>0</v>
      </c>
      <c r="CB178" s="321">
        <v>0</v>
      </c>
      <c r="CC178" s="321">
        <v>0</v>
      </c>
      <c r="CD178" s="12">
        <v>0</v>
      </c>
    </row>
    <row r="179" spans="2:82" x14ac:dyDescent="0.25">
      <c r="B179" s="8" t="s">
        <v>58</v>
      </c>
      <c r="C179" s="257">
        <v>335.72232000000002</v>
      </c>
      <c r="D179" s="321">
        <v>364.96744928999993</v>
      </c>
      <c r="E179" s="321">
        <v>305.03942351000001</v>
      </c>
      <c r="F179" s="85">
        <v>0.83579898454894364</v>
      </c>
      <c r="G179" s="257">
        <v>0.4</v>
      </c>
      <c r="H179" s="321">
        <v>0.48747600000000002</v>
      </c>
      <c r="I179" s="321">
        <v>0.38299802999999999</v>
      </c>
      <c r="J179" s="85">
        <f>I179/H179</f>
        <v>0.78567566403269073</v>
      </c>
      <c r="K179" s="321">
        <v>45.508780000000002</v>
      </c>
      <c r="L179" s="321">
        <v>45.508780000000002</v>
      </c>
      <c r="M179" s="321">
        <v>36.316923709999998</v>
      </c>
      <c r="N179" s="85">
        <f t="shared" si="330"/>
        <v>0.79802015589079722</v>
      </c>
      <c r="O179" s="322">
        <v>2.4653100000000001</v>
      </c>
      <c r="P179" s="321">
        <v>1.5606416300000001</v>
      </c>
      <c r="Q179" s="321">
        <v>1.29501859</v>
      </c>
      <c r="R179" s="85">
        <f>Q179/P179</f>
        <v>0.82979882447452069</v>
      </c>
      <c r="S179" s="322">
        <v>0</v>
      </c>
      <c r="T179" s="321">
        <v>0</v>
      </c>
      <c r="U179" s="321">
        <v>0</v>
      </c>
      <c r="V179" s="12">
        <v>0</v>
      </c>
      <c r="W179" s="257">
        <v>0</v>
      </c>
      <c r="X179" s="321">
        <v>5.7492899999999998E-3</v>
      </c>
      <c r="Y179" s="321">
        <v>0</v>
      </c>
      <c r="Z179" s="12">
        <v>0.86586517010309294</v>
      </c>
      <c r="AA179" s="322">
        <v>0</v>
      </c>
      <c r="AB179" s="321">
        <v>0</v>
      </c>
      <c r="AC179" s="321">
        <v>0</v>
      </c>
      <c r="AD179" s="12">
        <v>0</v>
      </c>
      <c r="AE179" s="322">
        <v>0</v>
      </c>
      <c r="AF179" s="321">
        <v>0</v>
      </c>
      <c r="AG179" s="321">
        <v>0</v>
      </c>
      <c r="AH179" s="12">
        <v>0</v>
      </c>
      <c r="AI179" s="257">
        <v>0</v>
      </c>
      <c r="AJ179" s="321">
        <v>0</v>
      </c>
      <c r="AK179" s="321">
        <v>0</v>
      </c>
      <c r="AL179" s="12">
        <v>0</v>
      </c>
      <c r="AM179" s="322">
        <v>0</v>
      </c>
      <c r="AN179" s="321">
        <v>0</v>
      </c>
      <c r="AO179" s="321">
        <v>0</v>
      </c>
      <c r="AP179" s="12">
        <v>0</v>
      </c>
      <c r="AQ179" s="322">
        <v>0</v>
      </c>
      <c r="AR179" s="321">
        <v>0</v>
      </c>
      <c r="AS179" s="321">
        <v>0</v>
      </c>
      <c r="AT179" s="12">
        <v>0</v>
      </c>
      <c r="AU179" s="322">
        <v>0</v>
      </c>
      <c r="AV179" s="321">
        <v>0</v>
      </c>
      <c r="AW179" s="321">
        <v>0</v>
      </c>
      <c r="AX179" s="12">
        <v>0</v>
      </c>
      <c r="AY179" s="322">
        <v>5.7836800000000004</v>
      </c>
      <c r="AZ179" s="321">
        <v>5.7716799999999999</v>
      </c>
      <c r="BA179" s="321">
        <v>4.5296715799999996</v>
      </c>
      <c r="BB179" s="85">
        <f>BA179/AZ179</f>
        <v>0.78480989590552486</v>
      </c>
      <c r="BC179" s="322">
        <v>0</v>
      </c>
      <c r="BD179" s="321">
        <v>0</v>
      </c>
      <c r="BE179" s="321">
        <v>0</v>
      </c>
      <c r="BF179" s="6">
        <v>0</v>
      </c>
      <c r="BG179" s="322">
        <v>16.476859999999999</v>
      </c>
      <c r="BH179" s="321">
        <v>15.221563099999999</v>
      </c>
      <c r="BI179" s="321">
        <v>14.79687835</v>
      </c>
      <c r="BJ179" s="85">
        <f>BI179/BH179</f>
        <v>0.97209979374588673</v>
      </c>
      <c r="BK179" s="257">
        <v>264.16829999999999</v>
      </c>
      <c r="BL179" s="321">
        <v>295.49216926999998</v>
      </c>
      <c r="BM179" s="321">
        <v>247.22528509</v>
      </c>
      <c r="BN179" s="85">
        <f t="shared" si="331"/>
        <v>0.83665596181705548</v>
      </c>
      <c r="BO179" s="322">
        <v>0</v>
      </c>
      <c r="BP179" s="321">
        <v>0</v>
      </c>
      <c r="BQ179" s="321">
        <v>0</v>
      </c>
      <c r="BR179" s="12">
        <v>0</v>
      </c>
      <c r="BS179" s="322">
        <v>0</v>
      </c>
      <c r="BT179" s="321">
        <v>0</v>
      </c>
      <c r="BU179" s="321">
        <v>0</v>
      </c>
      <c r="BV179" s="12">
        <v>0</v>
      </c>
      <c r="BW179" s="322">
        <v>0</v>
      </c>
      <c r="BX179" s="321">
        <v>0</v>
      </c>
      <c r="BY179" s="321">
        <v>0</v>
      </c>
      <c r="BZ179" s="12">
        <v>0</v>
      </c>
      <c r="CA179" s="322">
        <v>0.91939000000000004</v>
      </c>
      <c r="CB179" s="321">
        <v>0.91939000000000004</v>
      </c>
      <c r="CC179" s="321">
        <v>0.49264816</v>
      </c>
      <c r="CD179" s="85">
        <f>CC179/CB179</f>
        <v>0.53584241725491899</v>
      </c>
    </row>
    <row r="180" spans="2:82" x14ac:dyDescent="0.25">
      <c r="B180" s="8" t="s">
        <v>59</v>
      </c>
      <c r="C180" s="257">
        <v>4.0308900000000003</v>
      </c>
      <c r="D180" s="321">
        <v>5.7287585099999996</v>
      </c>
      <c r="E180" s="132">
        <v>3.0187151400000003</v>
      </c>
      <c r="F180" s="85">
        <v>0.5269405464954745</v>
      </c>
      <c r="G180" s="257">
        <v>0</v>
      </c>
      <c r="H180" s="321">
        <v>0</v>
      </c>
      <c r="I180" s="321">
        <v>0</v>
      </c>
      <c r="J180" s="12">
        <v>0</v>
      </c>
      <c r="K180" s="321">
        <v>1.7</v>
      </c>
      <c r="L180" s="321">
        <v>1.7</v>
      </c>
      <c r="M180" s="321">
        <v>0.21704166</v>
      </c>
      <c r="N180" s="85">
        <f t="shared" si="330"/>
        <v>0.12767156470588237</v>
      </c>
      <c r="O180" s="322">
        <v>0</v>
      </c>
      <c r="P180" s="321">
        <v>0</v>
      </c>
      <c r="Q180" s="321">
        <v>0</v>
      </c>
      <c r="R180" s="12">
        <v>0</v>
      </c>
      <c r="S180" s="322">
        <v>0</v>
      </c>
      <c r="T180" s="321">
        <v>0</v>
      </c>
      <c r="U180" s="321">
        <v>0</v>
      </c>
      <c r="V180" s="12">
        <v>0</v>
      </c>
      <c r="W180" s="257">
        <v>0</v>
      </c>
      <c r="X180" s="321">
        <v>0</v>
      </c>
      <c r="Y180" s="321">
        <v>0</v>
      </c>
      <c r="Z180" s="12">
        <v>0</v>
      </c>
      <c r="AA180" s="322">
        <v>0</v>
      </c>
      <c r="AB180" s="321">
        <v>0</v>
      </c>
      <c r="AC180" s="321">
        <v>0</v>
      </c>
      <c r="AD180" s="12">
        <v>0</v>
      </c>
      <c r="AE180" s="322">
        <v>0</v>
      </c>
      <c r="AF180" s="321">
        <v>0</v>
      </c>
      <c r="AG180" s="321">
        <v>0</v>
      </c>
      <c r="AH180" s="12">
        <v>0</v>
      </c>
      <c r="AI180" s="257">
        <v>0</v>
      </c>
      <c r="AJ180" s="321">
        <v>0</v>
      </c>
      <c r="AK180" s="321">
        <v>0</v>
      </c>
      <c r="AL180" s="12">
        <v>0</v>
      </c>
      <c r="AM180" s="322">
        <v>0</v>
      </c>
      <c r="AN180" s="321">
        <v>0</v>
      </c>
      <c r="AO180" s="321">
        <v>0</v>
      </c>
      <c r="AP180" s="12">
        <v>0</v>
      </c>
      <c r="AQ180" s="322">
        <v>0</v>
      </c>
      <c r="AR180" s="321">
        <v>0</v>
      </c>
      <c r="AS180" s="321">
        <v>0</v>
      </c>
      <c r="AT180" s="12">
        <v>0</v>
      </c>
      <c r="AU180" s="322">
        <v>0</v>
      </c>
      <c r="AV180" s="321">
        <v>0</v>
      </c>
      <c r="AW180" s="321">
        <v>0</v>
      </c>
      <c r="AX180" s="12">
        <v>0</v>
      </c>
      <c r="AY180" s="322">
        <v>0</v>
      </c>
      <c r="AZ180" s="321">
        <v>0</v>
      </c>
      <c r="BA180" s="321">
        <v>0</v>
      </c>
      <c r="BB180" s="12">
        <v>0</v>
      </c>
      <c r="BC180" s="322">
        <v>0</v>
      </c>
      <c r="BD180" s="321">
        <v>0</v>
      </c>
      <c r="BE180" s="321">
        <v>0</v>
      </c>
      <c r="BF180" s="6">
        <v>0</v>
      </c>
      <c r="BG180" s="322">
        <v>0</v>
      </c>
      <c r="BH180" s="321">
        <v>0</v>
      </c>
      <c r="BI180" s="321">
        <v>0</v>
      </c>
      <c r="BJ180" s="12">
        <v>0</v>
      </c>
      <c r="BK180" s="257">
        <v>2.31589</v>
      </c>
      <c r="BL180" s="321">
        <v>4.0137585100000006</v>
      </c>
      <c r="BM180" s="132">
        <v>2.8016734799999998</v>
      </c>
      <c r="BN180" s="85">
        <f t="shared" si="331"/>
        <v>0.69801744998355653</v>
      </c>
      <c r="BO180" s="322">
        <v>0</v>
      </c>
      <c r="BP180" s="321">
        <v>0</v>
      </c>
      <c r="BQ180" s="321">
        <v>0</v>
      </c>
      <c r="BR180" s="12">
        <v>0</v>
      </c>
      <c r="BS180" s="322">
        <v>0</v>
      </c>
      <c r="BT180" s="321">
        <v>0</v>
      </c>
      <c r="BU180" s="321">
        <v>0</v>
      </c>
      <c r="BV180" s="12">
        <v>0</v>
      </c>
      <c r="BW180" s="322">
        <v>0</v>
      </c>
      <c r="BX180" s="321">
        <v>0</v>
      </c>
      <c r="BY180" s="321">
        <v>0</v>
      </c>
      <c r="BZ180" s="12">
        <v>0</v>
      </c>
      <c r="CA180" s="322">
        <v>1.4999999999999999E-2</v>
      </c>
      <c r="CB180" s="321">
        <v>1.4999999999999999E-2</v>
      </c>
      <c r="CC180" s="321">
        <v>0</v>
      </c>
      <c r="CD180" s="85">
        <f>CC180/CB180</f>
        <v>0</v>
      </c>
    </row>
    <row r="181" spans="2:82" x14ac:dyDescent="0.25">
      <c r="B181" s="8" t="s">
        <v>60</v>
      </c>
      <c r="C181" s="257">
        <v>606.66365351774698</v>
      </c>
      <c r="D181" s="321">
        <v>972.02057302774688</v>
      </c>
      <c r="E181" s="321">
        <v>957.00750206774694</v>
      </c>
      <c r="F181" s="85">
        <v>0.98455478065321633</v>
      </c>
      <c r="G181" s="257">
        <v>3.55</v>
      </c>
      <c r="H181" s="321">
        <v>4.8072419999999996</v>
      </c>
      <c r="I181" s="321">
        <v>4.8072419999999996</v>
      </c>
      <c r="J181" s="85">
        <f>I181/H181</f>
        <v>1</v>
      </c>
      <c r="K181" s="132">
        <v>1.6400000000000001</v>
      </c>
      <c r="L181" s="132">
        <v>1.5658000000000001</v>
      </c>
      <c r="M181" s="132">
        <v>1.1839417200000002</v>
      </c>
      <c r="N181" s="85">
        <f t="shared" si="330"/>
        <v>0.75612576318814673</v>
      </c>
      <c r="O181" s="322">
        <v>0.18618999999999999</v>
      </c>
      <c r="P181" s="321">
        <v>0.18618999999999999</v>
      </c>
      <c r="Q181" s="321">
        <v>7.0870890000000006E-2</v>
      </c>
      <c r="R181" s="85">
        <f>Q181/P181</f>
        <v>0.3806374671034965</v>
      </c>
      <c r="S181" s="322">
        <v>5.0000000000000001E-3</v>
      </c>
      <c r="T181" s="321">
        <v>5.0000000000000001E-3</v>
      </c>
      <c r="U181" s="321">
        <v>5.0000000000000001E-3</v>
      </c>
      <c r="V181" s="85">
        <f>U181/T181</f>
        <v>1</v>
      </c>
      <c r="W181" s="257">
        <v>1.3403700000000001</v>
      </c>
      <c r="X181" s="321">
        <v>1.3403700000000001</v>
      </c>
      <c r="Y181" s="321">
        <v>1.3173483100000001</v>
      </c>
      <c r="Z181" s="12">
        <v>0</v>
      </c>
      <c r="AA181" s="322">
        <v>5.1752200000000004</v>
      </c>
      <c r="AB181" s="321">
        <v>4.9147910000000001</v>
      </c>
      <c r="AC181" s="321">
        <v>4.8322539999999998</v>
      </c>
      <c r="AD181" s="85">
        <f>AC181/AB181</f>
        <v>0.98320640694589045</v>
      </c>
      <c r="AE181" s="322">
        <v>155.52964</v>
      </c>
      <c r="AF181" s="321">
        <v>155.52964</v>
      </c>
      <c r="AG181" s="321">
        <v>120.0168</v>
      </c>
      <c r="AH181" s="85">
        <f>AG181/AF181</f>
        <v>0.77166513083936927</v>
      </c>
      <c r="AI181" s="257">
        <v>13.32226</v>
      </c>
      <c r="AJ181" s="321">
        <v>13.32226</v>
      </c>
      <c r="AK181" s="321">
        <v>10.967697940000001</v>
      </c>
      <c r="AL181" s="85">
        <f>AK181/AJ181</f>
        <v>0.82326106381349717</v>
      </c>
      <c r="AM181" s="322">
        <v>0.83599999999999997</v>
      </c>
      <c r="AN181" s="321">
        <v>0.79600000000000004</v>
      </c>
      <c r="AO181" s="321">
        <v>0.65362897999999992</v>
      </c>
      <c r="AP181" s="85">
        <f>AO181/AN181</f>
        <v>0.82114193467336671</v>
      </c>
      <c r="AQ181" s="322">
        <v>7.8415100000000004</v>
      </c>
      <c r="AR181" s="321">
        <v>15.215231509999999</v>
      </c>
      <c r="AS181" s="321">
        <v>14.904180119999999</v>
      </c>
      <c r="AT181" s="85">
        <f>AS181/AR181</f>
        <v>0.97955657856434419</v>
      </c>
      <c r="AU181" s="322">
        <v>1.5420199999999999</v>
      </c>
      <c r="AV181" s="321">
        <v>1.5420199999999999</v>
      </c>
      <c r="AW181" s="321">
        <v>0.95259137999999999</v>
      </c>
      <c r="AX181" s="85">
        <f>AW181/AV181</f>
        <v>0.6177555284626659</v>
      </c>
      <c r="AY181" s="322">
        <v>0.40888999999999998</v>
      </c>
      <c r="AZ181" s="321">
        <v>0.42088999999999999</v>
      </c>
      <c r="BA181" s="321">
        <v>0.36790096999999999</v>
      </c>
      <c r="BB181" s="85">
        <f>BA181/AZ181</f>
        <v>0.87410242581196984</v>
      </c>
      <c r="BC181" s="322">
        <v>0.3</v>
      </c>
      <c r="BD181" s="321">
        <v>0.3</v>
      </c>
      <c r="BE181" s="321">
        <v>0.3</v>
      </c>
      <c r="BF181" s="95">
        <f>BE181/BD181</f>
        <v>1</v>
      </c>
      <c r="BG181" s="322">
        <v>5.0476399999999995</v>
      </c>
      <c r="BH181" s="321">
        <v>361.04764</v>
      </c>
      <c r="BI181" s="321">
        <v>360.84264000000002</v>
      </c>
      <c r="BJ181" s="85">
        <f>BI181/BH181</f>
        <v>0.99943220789367304</v>
      </c>
      <c r="BK181" s="257">
        <v>306.89431999999999</v>
      </c>
      <c r="BL181" s="321">
        <v>307.98290499999996</v>
      </c>
      <c r="BM181" s="321">
        <v>304.05532469000002</v>
      </c>
      <c r="BN181" s="85">
        <f t="shared" si="331"/>
        <v>0.98724740806636668</v>
      </c>
      <c r="BO181" s="322">
        <v>91</v>
      </c>
      <c r="BP181" s="321">
        <v>91</v>
      </c>
      <c r="BQ181" s="321">
        <v>120.12998755</v>
      </c>
      <c r="BR181" s="85">
        <f>BQ181/BP181</f>
        <v>1.3201097532967032</v>
      </c>
      <c r="BS181" s="322">
        <v>5.0000000000000001E-3</v>
      </c>
      <c r="BT181" s="321">
        <v>5.0000000000000001E-3</v>
      </c>
      <c r="BU181" s="321">
        <v>5.0000000000000001E-3</v>
      </c>
      <c r="BV181" s="85">
        <f>BU181/BT181</f>
        <v>1</v>
      </c>
      <c r="BW181" s="322">
        <v>3.0000000000000001E-3</v>
      </c>
      <c r="BX181" s="321">
        <v>3.0000000000000001E-3</v>
      </c>
      <c r="BY181" s="321">
        <v>0</v>
      </c>
      <c r="BZ181" s="85">
        <f>BY181/BX181</f>
        <v>0</v>
      </c>
      <c r="CA181" s="322">
        <f>CA192+CA203+CA211</f>
        <v>12.036593517746979</v>
      </c>
      <c r="CB181" s="321">
        <f>CB192+CB203+CB211</f>
        <v>12.036593517746979</v>
      </c>
      <c r="CC181" s="321">
        <f>CC192+CC203+CC211</f>
        <v>11.59509351774698</v>
      </c>
      <c r="CD181" s="85">
        <f>CC181/CB181</f>
        <v>0.96332018694915267</v>
      </c>
    </row>
    <row r="182" spans="2:82" x14ac:dyDescent="0.25">
      <c r="B182" s="8" t="s">
        <v>61</v>
      </c>
      <c r="C182" s="257">
        <v>1686.02879622</v>
      </c>
      <c r="D182" s="321">
        <v>1081.0173356699997</v>
      </c>
      <c r="E182" s="321">
        <v>554.31464516999995</v>
      </c>
      <c r="F182" s="85">
        <v>0.51277128208720479</v>
      </c>
      <c r="G182" s="257">
        <v>1.3596600000000001</v>
      </c>
      <c r="H182" s="321">
        <v>1.45966</v>
      </c>
      <c r="I182" s="321">
        <v>1.39237035</v>
      </c>
      <c r="J182" s="85">
        <f>I182/H182</f>
        <v>0.95390046312154886</v>
      </c>
      <c r="K182" s="321">
        <v>58.904255219999996</v>
      </c>
      <c r="L182" s="321">
        <v>72.985897129999998</v>
      </c>
      <c r="M182" s="321">
        <v>56.472910630000001</v>
      </c>
      <c r="N182" s="85">
        <f t="shared" si="330"/>
        <v>0.77375099643445322</v>
      </c>
      <c r="O182" s="322">
        <v>9.6379999999999999</v>
      </c>
      <c r="P182" s="321">
        <v>9.6379999999999999</v>
      </c>
      <c r="Q182" s="321">
        <v>4.9797257699999999</v>
      </c>
      <c r="R182" s="85">
        <f>Q182/P182</f>
        <v>0.5166762575223075</v>
      </c>
      <c r="S182" s="322">
        <v>0</v>
      </c>
      <c r="T182" s="321">
        <v>0</v>
      </c>
      <c r="U182" s="321">
        <v>0</v>
      </c>
      <c r="V182" s="12">
        <v>0</v>
      </c>
      <c r="W182" s="257">
        <v>31.98</v>
      </c>
      <c r="X182" s="321">
        <v>31.961053369999998</v>
      </c>
      <c r="Y182" s="321">
        <v>6.6016882400000005</v>
      </c>
      <c r="Z182" s="12">
        <v>0.86586517010309294</v>
      </c>
      <c r="AA182" s="322">
        <v>0</v>
      </c>
      <c r="AB182" s="321">
        <v>0</v>
      </c>
      <c r="AC182" s="321">
        <v>0</v>
      </c>
      <c r="AD182" s="12">
        <v>0</v>
      </c>
      <c r="AE182" s="322">
        <v>0</v>
      </c>
      <c r="AF182" s="321">
        <v>0</v>
      </c>
      <c r="AG182" s="321">
        <v>0</v>
      </c>
      <c r="AH182" s="12">
        <v>0</v>
      </c>
      <c r="AI182" s="257">
        <v>0</v>
      </c>
      <c r="AJ182" s="321">
        <v>0</v>
      </c>
      <c r="AK182" s="321">
        <v>0</v>
      </c>
      <c r="AL182" s="12">
        <v>0</v>
      </c>
      <c r="AM182" s="322">
        <v>3</v>
      </c>
      <c r="AN182" s="321">
        <v>3.18929237</v>
      </c>
      <c r="AO182" s="321">
        <v>2.5425057500000001</v>
      </c>
      <c r="AP182" s="85">
        <f>AO182/AN182</f>
        <v>0.79720058716347797</v>
      </c>
      <c r="AQ182" s="322">
        <v>0.239511</v>
      </c>
      <c r="AR182" s="321">
        <v>0.239511</v>
      </c>
      <c r="AS182" s="321">
        <v>0.239511</v>
      </c>
      <c r="AT182" s="85">
        <f>AS182/AR182</f>
        <v>1</v>
      </c>
      <c r="AU182" s="322">
        <v>0</v>
      </c>
      <c r="AV182" s="321">
        <v>0</v>
      </c>
      <c r="AW182" s="321">
        <v>0</v>
      </c>
      <c r="AX182" s="12">
        <v>0</v>
      </c>
      <c r="AY182" s="322">
        <v>2.3787000000000003</v>
      </c>
      <c r="AZ182" s="321">
        <v>2.3787000000000003</v>
      </c>
      <c r="BA182" s="321">
        <v>1.8083030500000001</v>
      </c>
      <c r="BB182" s="85">
        <f>BA182/AZ182</f>
        <v>0.76020643628872908</v>
      </c>
      <c r="BC182" s="322">
        <v>0</v>
      </c>
      <c r="BD182" s="321">
        <v>0</v>
      </c>
      <c r="BE182" s="321">
        <v>0</v>
      </c>
      <c r="BF182" s="6">
        <v>0</v>
      </c>
      <c r="BG182" s="322">
        <v>1034.86879</v>
      </c>
      <c r="BH182" s="321">
        <v>387.45496607000001</v>
      </c>
      <c r="BI182" s="321">
        <v>160.49775296999999</v>
      </c>
      <c r="BJ182" s="85">
        <f>BI182/BH182</f>
        <v>0.41423589068414074</v>
      </c>
      <c r="BK182" s="257">
        <v>543.65988000000004</v>
      </c>
      <c r="BL182" s="321">
        <v>571.71025572999997</v>
      </c>
      <c r="BM182" s="321">
        <v>319.77987740999998</v>
      </c>
      <c r="BN182" s="85">
        <f t="shared" si="331"/>
        <v>0.5593390606605132</v>
      </c>
      <c r="BO182" s="322">
        <v>0</v>
      </c>
      <c r="BP182" s="321">
        <v>0</v>
      </c>
      <c r="BQ182" s="321">
        <v>0</v>
      </c>
      <c r="BR182" s="12">
        <v>0</v>
      </c>
      <c r="BS182" s="322">
        <v>0</v>
      </c>
      <c r="BT182" s="321">
        <v>0</v>
      </c>
      <c r="BU182" s="321">
        <v>0</v>
      </c>
      <c r="BV182" s="12">
        <v>0</v>
      </c>
      <c r="BW182" s="322">
        <v>0</v>
      </c>
      <c r="BX182" s="321">
        <v>0</v>
      </c>
      <c r="BY182" s="321">
        <v>0</v>
      </c>
      <c r="BZ182" s="12">
        <v>0</v>
      </c>
      <c r="CA182" s="322">
        <v>0</v>
      </c>
      <c r="CB182" s="321">
        <v>0</v>
      </c>
      <c r="CC182" s="321">
        <v>0</v>
      </c>
      <c r="CD182" s="12">
        <v>0</v>
      </c>
    </row>
    <row r="183" spans="2:82" x14ac:dyDescent="0.25">
      <c r="B183" s="8" t="s">
        <v>62</v>
      </c>
      <c r="C183" s="257">
        <v>5026.8891034499993</v>
      </c>
      <c r="D183" s="321">
        <v>5564.3851108800009</v>
      </c>
      <c r="E183" s="321">
        <v>4613.1462186099998</v>
      </c>
      <c r="F183" s="85">
        <v>0.82874122685174045</v>
      </c>
      <c r="G183" s="257">
        <v>0</v>
      </c>
      <c r="H183" s="321">
        <v>0</v>
      </c>
      <c r="I183" s="321">
        <v>0</v>
      </c>
      <c r="J183" s="12">
        <v>0</v>
      </c>
      <c r="K183" s="321">
        <v>0</v>
      </c>
      <c r="L183" s="321">
        <v>0</v>
      </c>
      <c r="M183" s="321">
        <v>0</v>
      </c>
      <c r="N183" s="12">
        <v>0</v>
      </c>
      <c r="O183" s="322">
        <v>0</v>
      </c>
      <c r="P183" s="321">
        <v>0</v>
      </c>
      <c r="Q183" s="321">
        <v>0</v>
      </c>
      <c r="R183" s="12">
        <v>0</v>
      </c>
      <c r="S183" s="322">
        <v>0</v>
      </c>
      <c r="T183" s="321">
        <v>0</v>
      </c>
      <c r="U183" s="321">
        <v>0</v>
      </c>
      <c r="V183" s="12">
        <v>0</v>
      </c>
      <c r="W183" s="257">
        <v>0</v>
      </c>
      <c r="X183" s="321">
        <v>0</v>
      </c>
      <c r="Y183" s="321">
        <v>0</v>
      </c>
      <c r="Z183" s="12">
        <v>0</v>
      </c>
      <c r="AA183" s="322">
        <v>0</v>
      </c>
      <c r="AB183" s="321">
        <v>0</v>
      </c>
      <c r="AC183" s="321">
        <v>0</v>
      </c>
      <c r="AD183" s="12">
        <v>0</v>
      </c>
      <c r="AE183" s="322">
        <v>0</v>
      </c>
      <c r="AF183" s="321">
        <v>0</v>
      </c>
      <c r="AG183" s="321">
        <v>0</v>
      </c>
      <c r="AH183" s="12">
        <v>0</v>
      </c>
      <c r="AI183" s="257">
        <v>237.10999999999999</v>
      </c>
      <c r="AJ183" s="321">
        <v>456.66152999999997</v>
      </c>
      <c r="AK183" s="321">
        <v>30.423993320000001</v>
      </c>
      <c r="AL183" s="85">
        <f>AK183/AJ183</f>
        <v>6.6622632565523976E-2</v>
      </c>
      <c r="AM183" s="322">
        <v>23.267553450000001</v>
      </c>
      <c r="AN183" s="321">
        <v>22.45748493</v>
      </c>
      <c r="AO183" s="321">
        <v>21.261455519999998</v>
      </c>
      <c r="AP183" s="85">
        <f>AO183/AN183</f>
        <v>0.94674250417052375</v>
      </c>
      <c r="AQ183" s="322">
        <v>124.11159000000001</v>
      </c>
      <c r="AR183" s="321">
        <v>122.76470712000001</v>
      </c>
      <c r="AS183" s="321">
        <v>122.75401911000002</v>
      </c>
      <c r="AT183" s="85">
        <f>AS183/AR183</f>
        <v>0.99991293906652223</v>
      </c>
      <c r="AU183" s="322">
        <v>0.42599999999999999</v>
      </c>
      <c r="AV183" s="321">
        <v>0.42599999999999999</v>
      </c>
      <c r="AW183" s="321">
        <v>0.42593399999999998</v>
      </c>
      <c r="AX183" s="85">
        <f>AW183/AV183</f>
        <v>0.99984507042253523</v>
      </c>
      <c r="AY183" s="322">
        <v>0</v>
      </c>
      <c r="AZ183" s="321">
        <v>0</v>
      </c>
      <c r="BA183" s="321">
        <v>0</v>
      </c>
      <c r="BB183" s="12">
        <v>0</v>
      </c>
      <c r="BC183" s="322">
        <v>1.6597900000000001</v>
      </c>
      <c r="BD183" s="321">
        <v>2.2597900000000002</v>
      </c>
      <c r="BE183" s="321">
        <v>1.2097899999999999</v>
      </c>
      <c r="BF183" s="95">
        <f>BE183/BD183</f>
        <v>0.53535505511574077</v>
      </c>
      <c r="BG183" s="322">
        <v>2268.2050799999997</v>
      </c>
      <c r="BH183" s="321">
        <v>2573.49106097</v>
      </c>
      <c r="BI183" s="321">
        <v>2241.5506003099999</v>
      </c>
      <c r="BJ183" s="85">
        <f>BI183/BH183</f>
        <v>0.8710154988706722</v>
      </c>
      <c r="BK183" s="257">
        <v>2064.9367499999998</v>
      </c>
      <c r="BL183" s="321">
        <v>2079.1521978600003</v>
      </c>
      <c r="BM183" s="321">
        <v>1927.1315201699999</v>
      </c>
      <c r="BN183" s="85">
        <f t="shared" si="331"/>
        <v>0.92688333357872021</v>
      </c>
      <c r="BO183" s="322">
        <v>0</v>
      </c>
      <c r="BP183" s="321">
        <v>0</v>
      </c>
      <c r="BQ183" s="321">
        <v>0</v>
      </c>
      <c r="BR183" s="12">
        <v>0</v>
      </c>
      <c r="BS183" s="322">
        <v>0.2</v>
      </c>
      <c r="BT183" s="321">
        <v>0.2</v>
      </c>
      <c r="BU183" s="321">
        <v>0</v>
      </c>
      <c r="BV183" s="12">
        <v>0</v>
      </c>
      <c r="BW183" s="322">
        <v>0</v>
      </c>
      <c r="BX183" s="321">
        <v>0</v>
      </c>
      <c r="BY183" s="321">
        <v>0</v>
      </c>
      <c r="BZ183" s="12">
        <v>0</v>
      </c>
      <c r="CA183" s="322">
        <v>306.97233999999997</v>
      </c>
      <c r="CB183" s="321">
        <v>306.97233999999997</v>
      </c>
      <c r="CC183" s="321">
        <v>268.38890617999999</v>
      </c>
      <c r="CD183" s="12">
        <v>0</v>
      </c>
    </row>
    <row r="184" spans="2:82" x14ac:dyDescent="0.25">
      <c r="B184" s="187" t="s">
        <v>63</v>
      </c>
      <c r="C184" s="325">
        <v>8322.7343231877476</v>
      </c>
      <c r="D184" s="326">
        <v>8658.7304568277468</v>
      </c>
      <c r="E184" s="326">
        <v>7061.450319487747</v>
      </c>
      <c r="F184" s="178">
        <v>0.81552952302834625</v>
      </c>
      <c r="G184" s="325">
        <f>SUM(G178:G183)</f>
        <v>5.30966</v>
      </c>
      <c r="H184" s="326">
        <f>SUM(H178:H183)</f>
        <v>6.7543779999999991</v>
      </c>
      <c r="I184" s="326">
        <f>SUM(I178:I183)</f>
        <v>6.5826103800000002</v>
      </c>
      <c r="J184" s="178">
        <f>I184/H184</f>
        <v>0.97456943925850781</v>
      </c>
      <c r="K184" s="326">
        <f>SUM(K178:K183)</f>
        <v>183.96306522</v>
      </c>
      <c r="L184" s="326">
        <f>SUM(L178:L183)</f>
        <v>198.46712029</v>
      </c>
      <c r="M184" s="326">
        <f>SUM(M178:M183)</f>
        <v>164.14006585000001</v>
      </c>
      <c r="N184" s="178">
        <f t="shared" ref="N184:N193" si="332">M184/L184</f>
        <v>0.82703908642478752</v>
      </c>
      <c r="O184" s="327">
        <f>SUM(O178:O183)</f>
        <v>17.11572</v>
      </c>
      <c r="P184" s="326">
        <f>SUM(P178:P183)</f>
        <v>16.229258090000002</v>
      </c>
      <c r="Q184" s="326">
        <f>SUM(Q178:Q183)</f>
        <v>10.562930380000001</v>
      </c>
      <c r="R184" s="178">
        <f>Q184/P184</f>
        <v>0.65085725554568463</v>
      </c>
      <c r="S184" s="327">
        <f>SUM(S178:S183)</f>
        <v>5.0000000000000001E-3</v>
      </c>
      <c r="T184" s="326">
        <f>SUM(T178:T183)</f>
        <v>5.0000000000000001E-3</v>
      </c>
      <c r="U184" s="326">
        <f>SUM(U178:U183)</f>
        <v>5.0000000000000001E-3</v>
      </c>
      <c r="V184" s="178">
        <f>U184/T184</f>
        <v>1</v>
      </c>
      <c r="W184" s="325">
        <f>SUM(W178:W183)</f>
        <v>33.320369999999997</v>
      </c>
      <c r="X184" s="326">
        <f>SUM(X178:X183)</f>
        <v>33.307172659999999</v>
      </c>
      <c r="Y184" s="326">
        <f>SUM(Y178:Y183)</f>
        <v>7.9190365500000004</v>
      </c>
      <c r="Z184" s="178">
        <f>Y184/X184</f>
        <v>0.23775769354059609</v>
      </c>
      <c r="AA184" s="327">
        <f>SUM(AA178:AA183)</f>
        <v>5.1752200000000004</v>
      </c>
      <c r="AB184" s="326">
        <f>SUM(AB178:AB183)</f>
        <v>4.9147910000000001</v>
      </c>
      <c r="AC184" s="326">
        <f>SUM(AC178:AC183)</f>
        <v>4.8322539999999998</v>
      </c>
      <c r="AD184" s="178">
        <f>AC184/AB184</f>
        <v>0.98320640694589045</v>
      </c>
      <c r="AE184" s="327">
        <f>SUM(AE178:AE183)</f>
        <v>155.52964</v>
      </c>
      <c r="AF184" s="326">
        <f>SUM(AF178:AF183)</f>
        <v>155.52964</v>
      </c>
      <c r="AG184" s="326">
        <f>SUM(AG178:AG183)</f>
        <v>120.0168</v>
      </c>
      <c r="AH184" s="178">
        <f>AG184/AF184</f>
        <v>0.77166513083936927</v>
      </c>
      <c r="AI184" s="325">
        <f>SUM(AI178:AI183)</f>
        <v>250.43225999999999</v>
      </c>
      <c r="AJ184" s="326">
        <f>SUM(AJ178:AJ183)</f>
        <v>469.98379</v>
      </c>
      <c r="AK184" s="326">
        <f>SUM(AK178:AK183)</f>
        <v>41.391691260000002</v>
      </c>
      <c r="AL184" s="178">
        <f>AK184/AJ184</f>
        <v>8.8070465706913001E-2</v>
      </c>
      <c r="AM184" s="327">
        <f>SUM(AM178:AM183)</f>
        <v>27.10355345</v>
      </c>
      <c r="AN184" s="326">
        <f>SUM(AN178:AN183)</f>
        <v>26.442777299999999</v>
      </c>
      <c r="AO184" s="326">
        <f>SUM(AO178:AO183)</f>
        <v>24.457590249999999</v>
      </c>
      <c r="AP184" s="178">
        <f>AO184/AN184</f>
        <v>0.92492516850716733</v>
      </c>
      <c r="AQ184" s="327">
        <f>SUM(AQ178:AQ183)</f>
        <v>132.192611</v>
      </c>
      <c r="AR184" s="326">
        <f>SUM(AR178:AR183)</f>
        <v>138.21944963000001</v>
      </c>
      <c r="AS184" s="326">
        <f>SUM(AS178:AS183)</f>
        <v>137.89771023000003</v>
      </c>
      <c r="AT184" s="178">
        <f>AS184/AR184</f>
        <v>0.99767225668412618</v>
      </c>
      <c r="AU184" s="327">
        <f>SUM(AU178:AU183)</f>
        <v>1.9680199999999999</v>
      </c>
      <c r="AV184" s="326">
        <f>SUM(AV178:AV183)</f>
        <v>1.9680199999999999</v>
      </c>
      <c r="AW184" s="326">
        <f>SUM(AW178:AW183)</f>
        <v>1.3785253799999999</v>
      </c>
      <c r="AX184" s="178">
        <f>AW184/AV184</f>
        <v>0.70046309488724712</v>
      </c>
      <c r="AY184" s="327">
        <f>SUM(AY178:AY183)</f>
        <v>14.876060000000001</v>
      </c>
      <c r="AZ184" s="326">
        <f>SUM(AZ178:AZ183)</f>
        <v>14.876060000000001</v>
      </c>
      <c r="BA184" s="326">
        <f>SUM(BA178:BA183)</f>
        <v>12.390059470000001</v>
      </c>
      <c r="BB184" s="178">
        <f>BA184/AZ184</f>
        <v>0.83288582259012134</v>
      </c>
      <c r="BC184" s="327">
        <f>SUM(BC178:BC183)</f>
        <v>1.9597900000000001</v>
      </c>
      <c r="BD184" s="326">
        <f>SUM(BD178:BD183)</f>
        <v>2.55979</v>
      </c>
      <c r="BE184" s="326">
        <f>SUM(BE178:BE183)</f>
        <v>1.50979</v>
      </c>
      <c r="BF184" s="180">
        <f>BE184/BD184</f>
        <v>0.58981010160989766</v>
      </c>
      <c r="BG184" s="327">
        <f>SUM(BG178:BG183)</f>
        <v>3339.3578399999997</v>
      </c>
      <c r="BH184" s="326">
        <f>SUM(BH178:BH183)</f>
        <v>3351.9663859699999</v>
      </c>
      <c r="BI184" s="326">
        <f>SUM(BI178:BI183)</f>
        <v>2791.69994761</v>
      </c>
      <c r="BJ184" s="178">
        <f>BI184/BH184</f>
        <v>0.83285439833017039</v>
      </c>
      <c r="BK184" s="325">
        <f>SUM(BK178:BK183)</f>
        <v>3753.2641899999999</v>
      </c>
      <c r="BL184" s="326">
        <f>SUM(BL178:BL183)</f>
        <v>3836.3455003700001</v>
      </c>
      <c r="BM184" s="326">
        <f>SUM(BM178:BM183)</f>
        <v>3346.0446727199997</v>
      </c>
      <c r="BN184" s="178">
        <f t="shared" si="331"/>
        <v>0.87219586254608383</v>
      </c>
      <c r="BO184" s="327">
        <f>SUM(BO178:BO183)</f>
        <v>91</v>
      </c>
      <c r="BP184" s="326">
        <f>SUM(BP178:BP183)</f>
        <v>91</v>
      </c>
      <c r="BQ184" s="326">
        <f>SUM(BQ178:BQ183)</f>
        <v>120.12998755</v>
      </c>
      <c r="BR184" s="178">
        <f>BQ184/BP184</f>
        <v>1.3201097532967032</v>
      </c>
      <c r="BS184" s="327">
        <f>SUM(BS178:BS183)</f>
        <v>0.20500000000000002</v>
      </c>
      <c r="BT184" s="326">
        <f>SUM(BT178:BT183)</f>
        <v>0.20500000000000002</v>
      </c>
      <c r="BU184" s="326">
        <f>SUM(BU178:BU183)</f>
        <v>5.0000000000000001E-3</v>
      </c>
      <c r="BV184" s="178">
        <f>BU184/BT184</f>
        <v>2.4390243902439022E-2</v>
      </c>
      <c r="BW184" s="327">
        <f>SUM(BW178:BW183)</f>
        <v>3.0000000000000001E-3</v>
      </c>
      <c r="BX184" s="326">
        <f>SUM(BX178:BX183)</f>
        <v>3.0000000000000001E-3</v>
      </c>
      <c r="BY184" s="326">
        <f>SUM(BY178:BY183)</f>
        <v>0</v>
      </c>
      <c r="BZ184" s="178">
        <f>BY184/BX184</f>
        <v>0</v>
      </c>
      <c r="CA184" s="327">
        <f>SUM(CA178:CA183)</f>
        <v>319.94332351774693</v>
      </c>
      <c r="CB184" s="326">
        <f>SUM(CB178:CB183)</f>
        <v>319.94332351774693</v>
      </c>
      <c r="CC184" s="326">
        <f>SUM(CC178:CC183)</f>
        <v>280.47664785774697</v>
      </c>
      <c r="CD184" s="178">
        <f>CC184/CB184</f>
        <v>0.87664479062707867</v>
      </c>
    </row>
    <row r="185" spans="2:82" x14ac:dyDescent="0.25">
      <c r="B185" s="8" t="s">
        <v>64</v>
      </c>
      <c r="C185" s="257">
        <v>4509.1986200000001</v>
      </c>
      <c r="D185" s="321">
        <v>4645.4276</v>
      </c>
      <c r="E185" s="321">
        <v>1221.8795362299998</v>
      </c>
      <c r="F185" s="85">
        <v>0.26302843170561946</v>
      </c>
      <c r="G185" s="257">
        <v>0</v>
      </c>
      <c r="H185" s="321">
        <v>0</v>
      </c>
      <c r="I185" s="321">
        <v>0</v>
      </c>
      <c r="J185" s="12">
        <v>0</v>
      </c>
      <c r="K185" s="321">
        <v>0.25</v>
      </c>
      <c r="L185" s="321">
        <v>0.25</v>
      </c>
      <c r="M185" s="321">
        <v>6.2312529999999998E-2</v>
      </c>
      <c r="N185" s="85">
        <f t="shared" si="332"/>
        <v>0.24925011999999999</v>
      </c>
      <c r="O185" s="322">
        <v>3.5740000000000001E-2</v>
      </c>
      <c r="P185" s="321">
        <v>3.5740000000000001E-2</v>
      </c>
      <c r="Q185" s="321">
        <v>0</v>
      </c>
      <c r="R185" s="85">
        <f>Q185/P185</f>
        <v>0</v>
      </c>
      <c r="S185" s="322">
        <v>0</v>
      </c>
      <c r="T185" s="321">
        <v>0</v>
      </c>
      <c r="U185" s="321">
        <v>0</v>
      </c>
      <c r="V185" s="12">
        <v>0</v>
      </c>
      <c r="W185" s="257">
        <v>0</v>
      </c>
      <c r="X185" s="321">
        <v>0</v>
      </c>
      <c r="Y185" s="321">
        <v>0</v>
      </c>
      <c r="Z185" s="12">
        <v>0</v>
      </c>
      <c r="AA185" s="322">
        <v>0</v>
      </c>
      <c r="AB185" s="321">
        <v>0</v>
      </c>
      <c r="AC185" s="321">
        <v>0</v>
      </c>
      <c r="AD185" s="12">
        <v>0</v>
      </c>
      <c r="AE185" s="322">
        <v>0</v>
      </c>
      <c r="AF185" s="321">
        <v>0</v>
      </c>
      <c r="AG185" s="321">
        <v>0</v>
      </c>
      <c r="AH185" s="12">
        <v>0</v>
      </c>
      <c r="AI185" s="257">
        <v>1282.0480700000001</v>
      </c>
      <c r="AJ185" s="321">
        <v>1418.2770499999999</v>
      </c>
      <c r="AK185" s="321">
        <v>837.03830211999991</v>
      </c>
      <c r="AL185" s="85">
        <f>AK185/AJ185</f>
        <v>0.59017968465329107</v>
      </c>
      <c r="AM185" s="322">
        <v>0</v>
      </c>
      <c r="AN185" s="321">
        <v>0</v>
      </c>
      <c r="AO185" s="321">
        <v>0</v>
      </c>
      <c r="AP185" s="12">
        <v>0</v>
      </c>
      <c r="AQ185" s="322">
        <v>0</v>
      </c>
      <c r="AR185" s="321">
        <v>0</v>
      </c>
      <c r="AS185" s="321">
        <v>0</v>
      </c>
      <c r="AT185" s="12">
        <v>0</v>
      </c>
      <c r="AU185" s="322">
        <v>0</v>
      </c>
      <c r="AV185" s="321">
        <v>0</v>
      </c>
      <c r="AW185" s="321">
        <v>0</v>
      </c>
      <c r="AX185" s="12">
        <v>0</v>
      </c>
      <c r="AY185" s="322">
        <v>2.205E-2</v>
      </c>
      <c r="AZ185" s="321">
        <v>2.205E-2</v>
      </c>
      <c r="BA185" s="321">
        <v>0</v>
      </c>
      <c r="BB185" s="85">
        <f>BA185/AZ185</f>
        <v>0</v>
      </c>
      <c r="BC185" s="322">
        <v>0</v>
      </c>
      <c r="BD185" s="321">
        <v>0</v>
      </c>
      <c r="BE185" s="321">
        <v>0</v>
      </c>
      <c r="BF185" s="6">
        <v>0</v>
      </c>
      <c r="BG185" s="322">
        <v>431.82195999999999</v>
      </c>
      <c r="BH185" s="321">
        <v>431.82195999999999</v>
      </c>
      <c r="BI185" s="321">
        <v>114.07083286</v>
      </c>
      <c r="BJ185" s="85">
        <f>BI185/BH185</f>
        <v>0.26416172271553767</v>
      </c>
      <c r="BK185" s="257">
        <v>2795.0208000000002</v>
      </c>
      <c r="BL185" s="321">
        <v>2795.0208000000002</v>
      </c>
      <c r="BM185" s="321">
        <v>270.70808871999998</v>
      </c>
      <c r="BN185" s="85">
        <f t="shared" si="331"/>
        <v>9.6853693797198201E-2</v>
      </c>
      <c r="BO185" s="322">
        <v>0</v>
      </c>
      <c r="BP185" s="321">
        <v>0</v>
      </c>
      <c r="BQ185" s="321">
        <v>0</v>
      </c>
      <c r="BR185" s="12">
        <v>0</v>
      </c>
      <c r="BS185" s="322">
        <v>0</v>
      </c>
      <c r="BT185" s="321">
        <v>0</v>
      </c>
      <c r="BU185" s="321">
        <v>0</v>
      </c>
      <c r="BV185" s="12">
        <v>0</v>
      </c>
      <c r="BW185" s="322">
        <v>0</v>
      </c>
      <c r="BX185" s="321">
        <v>0</v>
      </c>
      <c r="BY185" s="321">
        <v>0</v>
      </c>
      <c r="BZ185" s="12">
        <v>0</v>
      </c>
      <c r="CA185" s="322">
        <v>0</v>
      </c>
      <c r="CB185" s="321">
        <v>0</v>
      </c>
      <c r="CC185" s="321">
        <v>0</v>
      </c>
      <c r="CD185" s="12">
        <v>0</v>
      </c>
    </row>
    <row r="186" spans="2:82" x14ac:dyDescent="0.25">
      <c r="B186" s="8" t="s">
        <v>65</v>
      </c>
      <c r="C186" s="257">
        <v>0.62</v>
      </c>
      <c r="D186" s="321">
        <v>0.62</v>
      </c>
      <c r="E186" s="321">
        <v>0.26134246</v>
      </c>
      <c r="F186" s="85">
        <v>0.42152009677419355</v>
      </c>
      <c r="G186" s="257">
        <v>0</v>
      </c>
      <c r="H186" s="321">
        <v>0</v>
      </c>
      <c r="I186" s="321">
        <v>0</v>
      </c>
      <c r="J186" s="12">
        <v>0</v>
      </c>
      <c r="K186" s="321">
        <v>0.62</v>
      </c>
      <c r="L186" s="321">
        <v>0.62</v>
      </c>
      <c r="M186" s="321">
        <v>0.26134246</v>
      </c>
      <c r="N186" s="85">
        <f t="shared" si="332"/>
        <v>0.42152009677419355</v>
      </c>
      <c r="O186" s="322">
        <v>0</v>
      </c>
      <c r="P186" s="321">
        <v>0</v>
      </c>
      <c r="Q186" s="321">
        <v>0</v>
      </c>
      <c r="R186" s="12">
        <v>0</v>
      </c>
      <c r="S186" s="322">
        <v>0</v>
      </c>
      <c r="T186" s="321">
        <v>0</v>
      </c>
      <c r="U186" s="321">
        <v>0</v>
      </c>
      <c r="V186" s="12">
        <v>0</v>
      </c>
      <c r="W186" s="257">
        <v>0</v>
      </c>
      <c r="X186" s="321">
        <v>0</v>
      </c>
      <c r="Y186" s="321">
        <v>0</v>
      </c>
      <c r="Z186" s="12">
        <v>0</v>
      </c>
      <c r="AA186" s="322">
        <v>0</v>
      </c>
      <c r="AB186" s="321">
        <v>0</v>
      </c>
      <c r="AC186" s="321">
        <v>0</v>
      </c>
      <c r="AD186" s="12">
        <v>0</v>
      </c>
      <c r="AE186" s="322">
        <v>0</v>
      </c>
      <c r="AF186" s="321">
        <v>0</v>
      </c>
      <c r="AG186" s="321">
        <v>0</v>
      </c>
      <c r="AH186" s="12">
        <v>0</v>
      </c>
      <c r="AI186" s="257">
        <v>0</v>
      </c>
      <c r="AJ186" s="321">
        <v>0</v>
      </c>
      <c r="AK186" s="321">
        <v>0</v>
      </c>
      <c r="AL186" s="12">
        <v>0</v>
      </c>
      <c r="AM186" s="322">
        <v>0</v>
      </c>
      <c r="AN186" s="321">
        <v>0</v>
      </c>
      <c r="AO186" s="321">
        <v>0</v>
      </c>
      <c r="AP186" s="12">
        <v>0</v>
      </c>
      <c r="AQ186" s="322">
        <v>0</v>
      </c>
      <c r="AR186" s="321">
        <v>0</v>
      </c>
      <c r="AS186" s="321">
        <v>0</v>
      </c>
      <c r="AT186" s="12">
        <v>0</v>
      </c>
      <c r="AU186" s="322">
        <v>0</v>
      </c>
      <c r="AV186" s="321">
        <v>0</v>
      </c>
      <c r="AW186" s="321">
        <v>0</v>
      </c>
      <c r="AX186" s="12">
        <v>0</v>
      </c>
      <c r="AY186" s="322">
        <v>0</v>
      </c>
      <c r="AZ186" s="321">
        <v>0</v>
      </c>
      <c r="BA186" s="321">
        <v>0</v>
      </c>
      <c r="BB186" s="12">
        <v>0</v>
      </c>
      <c r="BC186" s="322">
        <v>0</v>
      </c>
      <c r="BD186" s="321">
        <v>0</v>
      </c>
      <c r="BE186" s="321">
        <v>0</v>
      </c>
      <c r="BF186" s="6">
        <v>0</v>
      </c>
      <c r="BG186" s="322">
        <v>0</v>
      </c>
      <c r="BH186" s="321">
        <v>0</v>
      </c>
      <c r="BI186" s="321">
        <v>0</v>
      </c>
      <c r="BJ186" s="12">
        <v>0</v>
      </c>
      <c r="BK186" s="257">
        <v>0</v>
      </c>
      <c r="BL186" s="321">
        <v>0</v>
      </c>
      <c r="BM186" s="321">
        <v>0</v>
      </c>
      <c r="BN186" s="12">
        <v>0</v>
      </c>
      <c r="BO186" s="322">
        <v>0</v>
      </c>
      <c r="BP186" s="321">
        <v>0</v>
      </c>
      <c r="BQ186" s="321">
        <v>0</v>
      </c>
      <c r="BR186" s="12">
        <v>0</v>
      </c>
      <c r="BS186" s="322">
        <v>0</v>
      </c>
      <c r="BT186" s="321">
        <v>0</v>
      </c>
      <c r="BU186" s="321">
        <v>0</v>
      </c>
      <c r="BV186" s="12">
        <v>0</v>
      </c>
      <c r="BW186" s="322">
        <v>0</v>
      </c>
      <c r="BX186" s="321">
        <v>0</v>
      </c>
      <c r="BY186" s="321">
        <v>0</v>
      </c>
      <c r="BZ186" s="12">
        <v>0</v>
      </c>
      <c r="CA186" s="322">
        <v>0</v>
      </c>
      <c r="CB186" s="321">
        <v>0</v>
      </c>
      <c r="CC186" s="321">
        <v>0</v>
      </c>
      <c r="CD186" s="12">
        <v>0</v>
      </c>
    </row>
    <row r="187" spans="2:82" x14ac:dyDescent="0.25">
      <c r="B187" s="328" t="s">
        <v>66</v>
      </c>
      <c r="C187" s="329">
        <v>4509.81862</v>
      </c>
      <c r="D187" s="330">
        <v>4646.0475999999999</v>
      </c>
      <c r="E187" s="330">
        <v>1222.1408786899997</v>
      </c>
      <c r="F187" s="178">
        <v>0.26304958190484312</v>
      </c>
      <c r="G187" s="329">
        <v>0</v>
      </c>
      <c r="H187" s="330">
        <v>0</v>
      </c>
      <c r="I187" s="330">
        <v>0</v>
      </c>
      <c r="J187" s="331">
        <v>0</v>
      </c>
      <c r="K187" s="330">
        <f>SUM(K185:K186)</f>
        <v>0.87</v>
      </c>
      <c r="L187" s="330">
        <f>SUM(L185:L186)</f>
        <v>0.87</v>
      </c>
      <c r="M187" s="330">
        <f>SUM(M185:M186)</f>
        <v>0.32365498999999998</v>
      </c>
      <c r="N187" s="178">
        <f t="shared" si="332"/>
        <v>0.37201722988505742</v>
      </c>
      <c r="O187" s="332">
        <f>SUM(O185:O186)</f>
        <v>3.5740000000000001E-2</v>
      </c>
      <c r="P187" s="329">
        <f>SUM(P185:P186)</f>
        <v>3.5740000000000001E-2</v>
      </c>
      <c r="Q187" s="329">
        <f>SUM(Q185:Q186)</f>
        <v>0</v>
      </c>
      <c r="R187" s="178">
        <f>Q187/P187</f>
        <v>0</v>
      </c>
      <c r="S187" s="333">
        <v>0</v>
      </c>
      <c r="T187" s="334">
        <v>0</v>
      </c>
      <c r="U187" s="334">
        <v>0</v>
      </c>
      <c r="V187" s="335">
        <v>0</v>
      </c>
      <c r="W187" s="336">
        <v>0</v>
      </c>
      <c r="X187" s="334">
        <v>0</v>
      </c>
      <c r="Y187" s="334">
        <v>0</v>
      </c>
      <c r="Z187" s="335">
        <v>0</v>
      </c>
      <c r="AA187" s="333">
        <v>0</v>
      </c>
      <c r="AB187" s="334">
        <v>0</v>
      </c>
      <c r="AC187" s="334">
        <v>0</v>
      </c>
      <c r="AD187" s="335">
        <v>0</v>
      </c>
      <c r="AE187" s="333">
        <v>0</v>
      </c>
      <c r="AF187" s="334">
        <v>0</v>
      </c>
      <c r="AG187" s="334">
        <v>0</v>
      </c>
      <c r="AH187" s="335">
        <v>0</v>
      </c>
      <c r="AI187" s="337">
        <f>SUM(AI185:AI186)</f>
        <v>1282.0480700000001</v>
      </c>
      <c r="AJ187" s="338">
        <f>SUM(AJ185:AJ186)</f>
        <v>1418.2770499999999</v>
      </c>
      <c r="AK187" s="334">
        <f>SUM(AK185:AK186)</f>
        <v>837.03830211999991</v>
      </c>
      <c r="AL187" s="339">
        <f>AK187/AJ187</f>
        <v>0.59017968465329107</v>
      </c>
      <c r="AM187" s="340">
        <f t="shared" ref="AM187:AS187" si="333">SUM(AM185:AM186)</f>
        <v>0</v>
      </c>
      <c r="AN187" s="334">
        <f t="shared" si="333"/>
        <v>0</v>
      </c>
      <c r="AO187" s="334">
        <f t="shared" si="333"/>
        <v>0</v>
      </c>
      <c r="AP187" s="341">
        <f t="shared" si="333"/>
        <v>0</v>
      </c>
      <c r="AQ187" s="340">
        <f t="shared" si="333"/>
        <v>0</v>
      </c>
      <c r="AR187" s="334">
        <f t="shared" si="333"/>
        <v>0</v>
      </c>
      <c r="AS187" s="334">
        <f t="shared" si="333"/>
        <v>0</v>
      </c>
      <c r="AT187" s="335">
        <v>0</v>
      </c>
      <c r="AU187" s="176">
        <f>SUM(AU185:AU186)</f>
        <v>0</v>
      </c>
      <c r="AV187" s="330">
        <f>SUM(AV185:AV186)</f>
        <v>0</v>
      </c>
      <c r="AW187" s="330">
        <f>SUM(AW185:AW186)</f>
        <v>0</v>
      </c>
      <c r="AX187" s="331">
        <v>0</v>
      </c>
      <c r="AY187" s="176">
        <f>SUM(AY185:AY186)</f>
        <v>2.205E-2</v>
      </c>
      <c r="AZ187" s="330">
        <f>SUM(AZ185:AZ186)</f>
        <v>2.205E-2</v>
      </c>
      <c r="BA187" s="330">
        <f>SUM(BA185:BA186)</f>
        <v>0</v>
      </c>
      <c r="BB187" s="178">
        <f>BA187/AZ187</f>
        <v>0</v>
      </c>
      <c r="BC187" s="176">
        <f>SUM(BC185:BC186)</f>
        <v>0</v>
      </c>
      <c r="BD187" s="330">
        <f>SUM(BD185:BD186)</f>
        <v>0</v>
      </c>
      <c r="BE187" s="330">
        <f>SUM(BE185:BE186)</f>
        <v>0</v>
      </c>
      <c r="BF187" s="177">
        <v>0</v>
      </c>
      <c r="BG187" s="340">
        <f>SUM(BG185:BG186)</f>
        <v>431.82195999999999</v>
      </c>
      <c r="BH187" s="334">
        <f>SUM(BH185:BH186)</f>
        <v>431.82195999999999</v>
      </c>
      <c r="BI187" s="334">
        <f>SUM(BI185:BI186)</f>
        <v>114.07083286</v>
      </c>
      <c r="BJ187" s="350">
        <f t="shared" ref="BJ187" si="334">BI187/BH187</f>
        <v>0.26416172271553767</v>
      </c>
      <c r="BK187" s="177">
        <f>SUM(BK185:BK186)</f>
        <v>2795.0208000000002</v>
      </c>
      <c r="BL187" s="330">
        <f>SUM(BL185:BL186)</f>
        <v>2795.0208000000002</v>
      </c>
      <c r="BM187" s="330">
        <f>SUM(BM185:BM186)</f>
        <v>270.70808871999998</v>
      </c>
      <c r="BN187" s="178">
        <f t="shared" si="331"/>
        <v>9.6853693797198201E-2</v>
      </c>
      <c r="BO187" s="340">
        <f t="shared" ref="BO187:CD187" si="335">SUM(BO185:BO186)</f>
        <v>0</v>
      </c>
      <c r="BP187" s="334">
        <f t="shared" si="335"/>
        <v>0</v>
      </c>
      <c r="BQ187" s="334">
        <f t="shared" si="335"/>
        <v>0</v>
      </c>
      <c r="BR187" s="341">
        <f t="shared" si="335"/>
        <v>0</v>
      </c>
      <c r="BS187" s="340">
        <f t="shared" si="335"/>
        <v>0</v>
      </c>
      <c r="BT187" s="334">
        <f t="shared" si="335"/>
        <v>0</v>
      </c>
      <c r="BU187" s="334">
        <f t="shared" si="335"/>
        <v>0</v>
      </c>
      <c r="BV187" s="341">
        <f t="shared" si="335"/>
        <v>0</v>
      </c>
      <c r="BW187" s="340">
        <f t="shared" si="335"/>
        <v>0</v>
      </c>
      <c r="BX187" s="334">
        <f t="shared" si="335"/>
        <v>0</v>
      </c>
      <c r="BY187" s="334">
        <f t="shared" si="335"/>
        <v>0</v>
      </c>
      <c r="BZ187" s="341">
        <f t="shared" si="335"/>
        <v>0</v>
      </c>
      <c r="CA187" s="340">
        <f t="shared" si="335"/>
        <v>0</v>
      </c>
      <c r="CB187" s="334">
        <f t="shared" si="335"/>
        <v>0</v>
      </c>
      <c r="CC187" s="334">
        <f t="shared" si="335"/>
        <v>0</v>
      </c>
      <c r="CD187" s="341">
        <f t="shared" si="335"/>
        <v>0</v>
      </c>
    </row>
    <row r="188" spans="2:82" x14ac:dyDescent="0.25">
      <c r="B188" s="342" t="s">
        <v>175</v>
      </c>
      <c r="C188" s="343">
        <v>12345.186740000001</v>
      </c>
      <c r="D188" s="206">
        <v>12759.09074245</v>
      </c>
      <c r="E188" s="206">
        <v>7776.9177655600006</v>
      </c>
      <c r="F188" s="318">
        <v>0.60951974733480707</v>
      </c>
      <c r="G188" s="206">
        <f>G195+G198</f>
        <v>1.7596600000000002</v>
      </c>
      <c r="H188" s="206">
        <f>H195+H198</f>
        <v>1.947136</v>
      </c>
      <c r="I188" s="206">
        <f>I195+I198</f>
        <v>1.77536838</v>
      </c>
      <c r="J188" s="318">
        <v>0.91178447730410206</v>
      </c>
      <c r="K188" s="206">
        <f>K195+K198</f>
        <v>184.59032000000002</v>
      </c>
      <c r="L188" s="206">
        <f>L195+L198</f>
        <v>177.73613935999998</v>
      </c>
      <c r="M188" s="206">
        <f>M195+M198</f>
        <v>142.87553991000001</v>
      </c>
      <c r="N188" s="318">
        <f t="shared" si="332"/>
        <v>0.80386318969497406</v>
      </c>
      <c r="O188" s="208">
        <f>O195+O198</f>
        <v>17.15146</v>
      </c>
      <c r="P188" s="206">
        <f>P195+P198</f>
        <v>16.264998090000002</v>
      </c>
      <c r="Q188" s="206">
        <f>Q195+Q198</f>
        <v>10.562930380000001</v>
      </c>
      <c r="R188" s="318">
        <f>Q188/P188</f>
        <v>0.6494270900956497</v>
      </c>
      <c r="S188" s="208">
        <f>S195+S198</f>
        <v>0</v>
      </c>
      <c r="T188" s="206">
        <f>T195+T198</f>
        <v>0</v>
      </c>
      <c r="U188" s="206">
        <f>U195+U198</f>
        <v>0</v>
      </c>
      <c r="V188" s="345">
        <f t="shared" ref="V188" si="336">V195+V198</f>
        <v>0</v>
      </c>
      <c r="W188" s="320">
        <f t="shared" ref="W188:AP188" si="337">W195+W198</f>
        <v>31.98</v>
      </c>
      <c r="X188" s="224">
        <f t="shared" si="337"/>
        <v>31.966802659999999</v>
      </c>
      <c r="Y188" s="224">
        <f t="shared" si="337"/>
        <v>6.6016882400000005</v>
      </c>
      <c r="Z188" s="318">
        <f>Y188/X188</f>
        <v>0.20651700172256141</v>
      </c>
      <c r="AA188" s="223">
        <f t="shared" si="337"/>
        <v>0</v>
      </c>
      <c r="AB188" s="224">
        <f t="shared" si="337"/>
        <v>0</v>
      </c>
      <c r="AC188" s="224">
        <f t="shared" si="337"/>
        <v>0</v>
      </c>
      <c r="AD188" s="344">
        <f t="shared" si="337"/>
        <v>0</v>
      </c>
      <c r="AE188" s="223">
        <f t="shared" si="337"/>
        <v>0</v>
      </c>
      <c r="AF188" s="224">
        <f t="shared" si="337"/>
        <v>0</v>
      </c>
      <c r="AG188" s="224">
        <f t="shared" si="337"/>
        <v>0</v>
      </c>
      <c r="AH188" s="344">
        <f t="shared" si="337"/>
        <v>0</v>
      </c>
      <c r="AI188" s="320">
        <f t="shared" si="337"/>
        <v>1467.64807</v>
      </c>
      <c r="AJ188" s="224">
        <f t="shared" si="337"/>
        <v>1823.4285799999998</v>
      </c>
      <c r="AK188" s="224">
        <f t="shared" si="337"/>
        <v>841.24148292999996</v>
      </c>
      <c r="AL188" s="318">
        <f>AK188/AJ188</f>
        <v>0.46135148486594418</v>
      </c>
      <c r="AM188" s="223">
        <f t="shared" si="337"/>
        <v>0</v>
      </c>
      <c r="AN188" s="224">
        <f t="shared" si="337"/>
        <v>0</v>
      </c>
      <c r="AO188" s="224">
        <f t="shared" si="337"/>
        <v>0</v>
      </c>
      <c r="AP188" s="344">
        <f t="shared" si="337"/>
        <v>0</v>
      </c>
      <c r="AQ188" s="223">
        <f t="shared" ref="AQ188:BA188" si="338">AQ195+AQ198</f>
        <v>0</v>
      </c>
      <c r="AR188" s="224">
        <f t="shared" si="338"/>
        <v>0</v>
      </c>
      <c r="AS188" s="224">
        <f t="shared" si="338"/>
        <v>0</v>
      </c>
      <c r="AT188" s="344">
        <f t="shared" si="338"/>
        <v>0</v>
      </c>
      <c r="AU188" s="208">
        <f t="shared" si="338"/>
        <v>0</v>
      </c>
      <c r="AV188" s="206">
        <f t="shared" si="338"/>
        <v>0</v>
      </c>
      <c r="AW188" s="206">
        <f t="shared" si="338"/>
        <v>0</v>
      </c>
      <c r="AX188" s="345">
        <f t="shared" si="338"/>
        <v>0</v>
      </c>
      <c r="AY188" s="208">
        <f t="shared" si="338"/>
        <v>14.898110000000001</v>
      </c>
      <c r="AZ188" s="206">
        <f t="shared" si="338"/>
        <v>14.898110000000001</v>
      </c>
      <c r="BA188" s="206">
        <f t="shared" si="338"/>
        <v>12.390059470000001</v>
      </c>
      <c r="BB188" s="346">
        <f>BA188/AZ188</f>
        <v>0.83165310700484829</v>
      </c>
      <c r="BC188" s="208">
        <f t="shared" ref="BC188:BI188" si="339">BC195+BC198</f>
        <v>0</v>
      </c>
      <c r="BD188" s="206">
        <f t="shared" si="339"/>
        <v>0</v>
      </c>
      <c r="BE188" s="206">
        <f t="shared" si="339"/>
        <v>0</v>
      </c>
      <c r="BF188" s="362">
        <f t="shared" si="339"/>
        <v>0</v>
      </c>
      <c r="BG188" s="223">
        <f t="shared" si="339"/>
        <v>3770.4423999999999</v>
      </c>
      <c r="BH188" s="224">
        <f t="shared" si="339"/>
        <v>3753.0509459700006</v>
      </c>
      <c r="BI188" s="224">
        <f t="shared" si="339"/>
        <v>2875.7333804699997</v>
      </c>
      <c r="BJ188" s="319">
        <f>BI188/BH188</f>
        <v>0.76623883391669434</v>
      </c>
      <c r="BK188" s="343">
        <f>BK195+BK198</f>
        <v>6548.2849900000001</v>
      </c>
      <c r="BL188" s="206">
        <f>BL195+BL198</f>
        <v>6631.3663003700003</v>
      </c>
      <c r="BM188" s="206">
        <f>BM195+BM198</f>
        <v>3616.7527614399996</v>
      </c>
      <c r="BN188" s="346">
        <f t="shared" ref="BN188:BN196" si="340">BM188/BL188</f>
        <v>0.54540084163925628</v>
      </c>
      <c r="BO188" s="223">
        <f>BO195+BO198</f>
        <v>0</v>
      </c>
      <c r="BP188" s="224">
        <f>BP195+BP198</f>
        <v>0</v>
      </c>
      <c r="BQ188" s="224">
        <f>BQ195+BQ198</f>
        <v>0</v>
      </c>
      <c r="BR188" s="345">
        <v>0</v>
      </c>
      <c r="BS188" s="223">
        <f>BS195+BS198</f>
        <v>0</v>
      </c>
      <c r="BT188" s="224">
        <f>BT195+BT198</f>
        <v>0</v>
      </c>
      <c r="BU188" s="224">
        <f>BU195+BU198</f>
        <v>0</v>
      </c>
      <c r="BV188" s="345">
        <v>0</v>
      </c>
      <c r="BW188" s="223">
        <f>BW195+BW198</f>
        <v>0</v>
      </c>
      <c r="BX188" s="224">
        <f>BX195+BX198</f>
        <v>0</v>
      </c>
      <c r="BY188" s="224">
        <f>BY195+BY198</f>
        <v>0</v>
      </c>
      <c r="BZ188" s="345">
        <v>0</v>
      </c>
      <c r="CA188" s="223">
        <f>CA195+CA198</f>
        <v>308.43172999999996</v>
      </c>
      <c r="CB188" s="224">
        <f>CB195+CB198</f>
        <v>308.43172999999996</v>
      </c>
      <c r="CC188" s="224">
        <f>CC195+CC198</f>
        <v>268.98455433999999</v>
      </c>
      <c r="CD188" s="318">
        <f>CC188/CB188</f>
        <v>0.87210402879107163</v>
      </c>
    </row>
    <row r="189" spans="2:82" x14ac:dyDescent="0.25">
      <c r="B189" s="8" t="s">
        <v>57</v>
      </c>
      <c r="C189" s="257">
        <v>673.38955999999996</v>
      </c>
      <c r="D189" s="321">
        <v>680.60122945000001</v>
      </c>
      <c r="E189" s="321">
        <v>638.91381499000022</v>
      </c>
      <c r="F189" s="85">
        <v>0.93874913435920804</v>
      </c>
      <c r="G189" s="257">
        <v>0</v>
      </c>
      <c r="H189" s="321">
        <v>0</v>
      </c>
      <c r="I189" s="321">
        <v>0</v>
      </c>
      <c r="J189" s="12">
        <v>0</v>
      </c>
      <c r="K189" s="321">
        <v>76.210030000000003</v>
      </c>
      <c r="L189" s="321">
        <v>76.706643159999999</v>
      </c>
      <c r="M189" s="321">
        <v>69.949248130000001</v>
      </c>
      <c r="N189" s="85">
        <f t="shared" si="332"/>
        <v>0.91190599990270782</v>
      </c>
      <c r="O189" s="322">
        <v>4.8262200000000002</v>
      </c>
      <c r="P189" s="321">
        <v>4.8444264600000002</v>
      </c>
      <c r="Q189" s="321">
        <v>4.2173151300000002</v>
      </c>
      <c r="R189" s="85">
        <f>Q189/P189</f>
        <v>0.87054993296358141</v>
      </c>
      <c r="S189" s="322">
        <v>0</v>
      </c>
      <c r="T189" s="321">
        <v>0</v>
      </c>
      <c r="U189" s="321">
        <v>0</v>
      </c>
      <c r="V189" s="12">
        <v>0</v>
      </c>
      <c r="W189" s="257">
        <v>0</v>
      </c>
      <c r="X189" s="321">
        <v>0</v>
      </c>
      <c r="Y189" s="321">
        <v>0</v>
      </c>
      <c r="Z189" s="12">
        <v>0</v>
      </c>
      <c r="AA189" s="322">
        <v>0</v>
      </c>
      <c r="AB189" s="321">
        <v>0</v>
      </c>
      <c r="AC189" s="321">
        <v>0</v>
      </c>
      <c r="AD189" s="12">
        <v>0</v>
      </c>
      <c r="AE189" s="322">
        <v>0</v>
      </c>
      <c r="AF189" s="321">
        <v>0</v>
      </c>
      <c r="AG189" s="321">
        <v>0</v>
      </c>
      <c r="AH189" s="12">
        <v>0</v>
      </c>
      <c r="AI189" s="257">
        <v>0</v>
      </c>
      <c r="AJ189" s="321">
        <v>0</v>
      </c>
      <c r="AK189" s="321">
        <v>0</v>
      </c>
      <c r="AL189" s="12">
        <v>0</v>
      </c>
      <c r="AM189" s="322">
        <v>0</v>
      </c>
      <c r="AN189" s="321">
        <v>0</v>
      </c>
      <c r="AO189" s="321">
        <v>0</v>
      </c>
      <c r="AP189" s="12">
        <v>0</v>
      </c>
      <c r="AQ189" s="322">
        <v>0</v>
      </c>
      <c r="AR189" s="321">
        <v>0</v>
      </c>
      <c r="AS189" s="321">
        <v>0</v>
      </c>
      <c r="AT189" s="12">
        <v>0</v>
      </c>
      <c r="AU189" s="322">
        <v>0</v>
      </c>
      <c r="AV189" s="321">
        <v>0</v>
      </c>
      <c r="AW189" s="321">
        <v>0</v>
      </c>
      <c r="AX189" s="12">
        <v>0</v>
      </c>
      <c r="AY189" s="322">
        <v>6.3047899999999997</v>
      </c>
      <c r="AZ189" s="321">
        <v>6.3047899999999997</v>
      </c>
      <c r="BA189" s="321">
        <v>5.68418387</v>
      </c>
      <c r="BB189" s="85">
        <f>BA189/AZ189</f>
        <v>0.9015659316170721</v>
      </c>
      <c r="BC189" s="322">
        <v>0</v>
      </c>
      <c r="BD189" s="321">
        <v>0</v>
      </c>
      <c r="BE189" s="321">
        <v>0</v>
      </c>
      <c r="BF189" s="6">
        <v>0</v>
      </c>
      <c r="BG189" s="57">
        <v>14.75947</v>
      </c>
      <c r="BH189" s="59">
        <v>14.75115583</v>
      </c>
      <c r="BI189" s="59">
        <v>14.012075980000001</v>
      </c>
      <c r="BJ189" s="85">
        <f>BI189/BH189</f>
        <v>0.94989681767872702</v>
      </c>
      <c r="BK189" s="257">
        <v>571.28904999999997</v>
      </c>
      <c r="BL189" s="321">
        <v>577.99421399999994</v>
      </c>
      <c r="BM189" s="321">
        <v>545.05099187999997</v>
      </c>
      <c r="BN189" s="85">
        <f t="shared" si="340"/>
        <v>0.9430042354714645</v>
      </c>
      <c r="BO189" s="322">
        <v>0</v>
      </c>
      <c r="BP189" s="321">
        <v>0</v>
      </c>
      <c r="BQ189" s="321">
        <v>0</v>
      </c>
      <c r="BR189" s="12">
        <v>0</v>
      </c>
      <c r="BS189" s="322">
        <v>0</v>
      </c>
      <c r="BT189" s="321">
        <v>0</v>
      </c>
      <c r="BU189" s="321">
        <v>0</v>
      </c>
      <c r="BV189" s="12">
        <v>0</v>
      </c>
      <c r="BW189" s="322">
        <v>0</v>
      </c>
      <c r="BX189" s="321">
        <v>0</v>
      </c>
      <c r="BY189" s="321">
        <v>0</v>
      </c>
      <c r="BZ189" s="12">
        <v>0</v>
      </c>
      <c r="CA189" s="322">
        <v>0</v>
      </c>
      <c r="CB189" s="321">
        <v>0</v>
      </c>
      <c r="CC189" s="321">
        <v>0</v>
      </c>
      <c r="CD189" s="12">
        <v>0</v>
      </c>
    </row>
    <row r="190" spans="2:82" x14ac:dyDescent="0.25">
      <c r="B190" s="8" t="s">
        <v>58</v>
      </c>
      <c r="C190" s="257">
        <v>335.72232000000002</v>
      </c>
      <c r="D190" s="321">
        <v>364.96744929000005</v>
      </c>
      <c r="E190" s="321">
        <v>305.03942351000001</v>
      </c>
      <c r="F190" s="85">
        <v>0.8357989845489433</v>
      </c>
      <c r="G190" s="257">
        <v>0.4</v>
      </c>
      <c r="H190" s="321">
        <v>0.48747600000000002</v>
      </c>
      <c r="I190" s="321">
        <v>0.38299802999999999</v>
      </c>
      <c r="J190" s="85">
        <f>I190/H190</f>
        <v>0.78567566403269073</v>
      </c>
      <c r="K190" s="321">
        <v>45.508780000000002</v>
      </c>
      <c r="L190" s="321">
        <v>45.508780000000002</v>
      </c>
      <c r="M190" s="321">
        <v>36.316923709999998</v>
      </c>
      <c r="N190" s="85">
        <f t="shared" si="332"/>
        <v>0.79802015589079722</v>
      </c>
      <c r="O190" s="322">
        <v>2.4653100000000001</v>
      </c>
      <c r="P190" s="321">
        <v>1.5606416300000001</v>
      </c>
      <c r="Q190" s="321">
        <v>1.29501859</v>
      </c>
      <c r="R190" s="85">
        <f>Q190/P190</f>
        <v>0.82979882447452069</v>
      </c>
      <c r="S190" s="322">
        <v>0</v>
      </c>
      <c r="T190" s="321">
        <v>0</v>
      </c>
      <c r="U190" s="321">
        <v>0</v>
      </c>
      <c r="V190" s="12">
        <v>0</v>
      </c>
      <c r="W190" s="257">
        <v>0</v>
      </c>
      <c r="X190" s="321">
        <v>5.7492899999999998E-3</v>
      </c>
      <c r="Y190" s="321">
        <v>0</v>
      </c>
      <c r="Z190" s="85">
        <f>Y190/X190</f>
        <v>0</v>
      </c>
      <c r="AA190" s="322">
        <v>0</v>
      </c>
      <c r="AB190" s="321">
        <v>0</v>
      </c>
      <c r="AC190" s="321">
        <v>0</v>
      </c>
      <c r="AD190" s="12">
        <v>0</v>
      </c>
      <c r="AE190" s="322">
        <v>0</v>
      </c>
      <c r="AF190" s="321">
        <v>0</v>
      </c>
      <c r="AG190" s="321">
        <v>0</v>
      </c>
      <c r="AH190" s="12">
        <v>0</v>
      </c>
      <c r="AI190" s="257">
        <v>0</v>
      </c>
      <c r="AJ190" s="321">
        <v>0</v>
      </c>
      <c r="AK190" s="321">
        <v>0</v>
      </c>
      <c r="AL190" s="12">
        <v>0</v>
      </c>
      <c r="AM190" s="322">
        <v>0</v>
      </c>
      <c r="AN190" s="321">
        <v>0</v>
      </c>
      <c r="AO190" s="321">
        <v>0</v>
      </c>
      <c r="AP190" s="12">
        <v>0</v>
      </c>
      <c r="AQ190" s="322">
        <v>0</v>
      </c>
      <c r="AR190" s="321">
        <v>0</v>
      </c>
      <c r="AS190" s="321">
        <v>0</v>
      </c>
      <c r="AT190" s="12">
        <v>0</v>
      </c>
      <c r="AU190" s="322">
        <v>0</v>
      </c>
      <c r="AV190" s="321">
        <v>0</v>
      </c>
      <c r="AW190" s="321">
        <v>0</v>
      </c>
      <c r="AX190" s="12">
        <v>0</v>
      </c>
      <c r="AY190" s="322">
        <v>5.7836800000000004</v>
      </c>
      <c r="AZ190" s="321">
        <v>5.7716799999999999</v>
      </c>
      <c r="BA190" s="321">
        <v>4.5296715799999996</v>
      </c>
      <c r="BB190" s="85">
        <f>BA190/AZ190</f>
        <v>0.78480989590552486</v>
      </c>
      <c r="BC190" s="322">
        <v>0</v>
      </c>
      <c r="BD190" s="321">
        <v>0</v>
      </c>
      <c r="BE190" s="321">
        <v>0</v>
      </c>
      <c r="BF190" s="6">
        <v>0</v>
      </c>
      <c r="BG190" s="322">
        <v>16.476859999999999</v>
      </c>
      <c r="BH190" s="321">
        <v>15.221563099999999</v>
      </c>
      <c r="BI190" s="7">
        <v>14.79687835</v>
      </c>
      <c r="BJ190" s="498">
        <f>BI190/BH190</f>
        <v>0.97209979374588673</v>
      </c>
      <c r="BK190" s="257">
        <v>264.16829999999999</v>
      </c>
      <c r="BL190" s="321">
        <v>295.49216926999998</v>
      </c>
      <c r="BM190" s="321">
        <v>247.22528509</v>
      </c>
      <c r="BN190" s="85">
        <f t="shared" si="340"/>
        <v>0.83665596181705548</v>
      </c>
      <c r="BO190" s="322">
        <v>0</v>
      </c>
      <c r="BP190" s="321">
        <v>0</v>
      </c>
      <c r="BQ190" s="321">
        <v>0</v>
      </c>
      <c r="BR190" s="12">
        <v>0</v>
      </c>
      <c r="BS190" s="322">
        <v>0</v>
      </c>
      <c r="BT190" s="321">
        <v>0</v>
      </c>
      <c r="BU190" s="321">
        <v>0</v>
      </c>
      <c r="BV190" s="12">
        <v>0</v>
      </c>
      <c r="BW190" s="322">
        <v>0</v>
      </c>
      <c r="BX190" s="321">
        <v>0</v>
      </c>
      <c r="BY190" s="321">
        <v>0</v>
      </c>
      <c r="BZ190" s="12">
        <v>0</v>
      </c>
      <c r="CA190" s="322">
        <v>0.91939000000000004</v>
      </c>
      <c r="CB190" s="321">
        <v>0.91939000000000004</v>
      </c>
      <c r="CC190" s="321">
        <v>0.49264816</v>
      </c>
      <c r="CD190" s="85">
        <f>CC190/CB190</f>
        <v>0.53584241725491899</v>
      </c>
    </row>
    <row r="191" spans="2:82" x14ac:dyDescent="0.25">
      <c r="B191" s="8" t="s">
        <v>59</v>
      </c>
      <c r="C191" s="257">
        <v>4.0308900000000003</v>
      </c>
      <c r="D191" s="321">
        <v>5.7287585099999996</v>
      </c>
      <c r="E191" s="132">
        <v>3.0187151400000003</v>
      </c>
      <c r="F191" s="85">
        <v>0.5269405464954745</v>
      </c>
      <c r="G191" s="257">
        <v>0</v>
      </c>
      <c r="H191" s="321">
        <v>0</v>
      </c>
      <c r="I191" s="321">
        <v>0</v>
      </c>
      <c r="J191" s="12">
        <v>0</v>
      </c>
      <c r="K191" s="321">
        <v>1.7</v>
      </c>
      <c r="L191" s="321">
        <v>1.7</v>
      </c>
      <c r="M191" s="321">
        <v>0.21704166</v>
      </c>
      <c r="N191" s="85">
        <f t="shared" si="332"/>
        <v>0.12767156470588237</v>
      </c>
      <c r="O191" s="322">
        <v>0</v>
      </c>
      <c r="P191" s="321">
        <v>0</v>
      </c>
      <c r="Q191" s="321">
        <v>0</v>
      </c>
      <c r="R191" s="12">
        <v>0</v>
      </c>
      <c r="S191" s="322">
        <v>0</v>
      </c>
      <c r="T191" s="321">
        <v>0</v>
      </c>
      <c r="U191" s="321">
        <v>0</v>
      </c>
      <c r="V191" s="12">
        <v>0</v>
      </c>
      <c r="W191" s="257">
        <v>0</v>
      </c>
      <c r="X191" s="321">
        <v>0</v>
      </c>
      <c r="Y191" s="321">
        <v>0</v>
      </c>
      <c r="Z191" s="12">
        <v>0</v>
      </c>
      <c r="AA191" s="322">
        <v>0</v>
      </c>
      <c r="AB191" s="321">
        <v>0</v>
      </c>
      <c r="AC191" s="321">
        <v>0</v>
      </c>
      <c r="AD191" s="12">
        <v>0</v>
      </c>
      <c r="AE191" s="322">
        <v>0</v>
      </c>
      <c r="AF191" s="321">
        <v>0</v>
      </c>
      <c r="AG191" s="321">
        <v>0</v>
      </c>
      <c r="AH191" s="12">
        <v>0</v>
      </c>
      <c r="AI191" s="257">
        <v>0</v>
      </c>
      <c r="AJ191" s="321">
        <v>0</v>
      </c>
      <c r="AK191" s="321">
        <v>0</v>
      </c>
      <c r="AL191" s="12">
        <v>0</v>
      </c>
      <c r="AM191" s="322">
        <v>0</v>
      </c>
      <c r="AN191" s="321">
        <v>0</v>
      </c>
      <c r="AO191" s="321">
        <v>0</v>
      </c>
      <c r="AP191" s="12">
        <v>0</v>
      </c>
      <c r="AQ191" s="322">
        <v>0</v>
      </c>
      <c r="AR191" s="321">
        <v>0</v>
      </c>
      <c r="AS191" s="321">
        <v>0</v>
      </c>
      <c r="AT191" s="12">
        <v>0</v>
      </c>
      <c r="AU191" s="322">
        <v>0</v>
      </c>
      <c r="AV191" s="321">
        <v>0</v>
      </c>
      <c r="AW191" s="321">
        <v>0</v>
      </c>
      <c r="AX191" s="12">
        <v>0</v>
      </c>
      <c r="AY191" s="322">
        <v>0</v>
      </c>
      <c r="AZ191" s="321">
        <v>0</v>
      </c>
      <c r="BA191" s="321">
        <v>0</v>
      </c>
      <c r="BB191" s="12">
        <v>0</v>
      </c>
      <c r="BC191" s="322">
        <v>0</v>
      </c>
      <c r="BD191" s="321">
        <v>0</v>
      </c>
      <c r="BE191" s="321">
        <v>0</v>
      </c>
      <c r="BF191" s="6">
        <v>0</v>
      </c>
      <c r="BG191" s="322">
        <v>0</v>
      </c>
      <c r="BH191" s="321">
        <v>0</v>
      </c>
      <c r="BI191" s="321">
        <v>0</v>
      </c>
      <c r="BJ191" s="12">
        <v>0</v>
      </c>
      <c r="BK191" s="257">
        <v>2.31589</v>
      </c>
      <c r="BL191" s="321">
        <v>4.0137585099999997</v>
      </c>
      <c r="BM191" s="132">
        <v>2.8016734799999998</v>
      </c>
      <c r="BN191" s="85">
        <f t="shared" si="340"/>
        <v>0.69801744998355664</v>
      </c>
      <c r="BO191" s="322">
        <v>0</v>
      </c>
      <c r="BP191" s="321">
        <v>0</v>
      </c>
      <c r="BQ191" s="321">
        <v>0</v>
      </c>
      <c r="BR191" s="12">
        <v>0</v>
      </c>
      <c r="BS191" s="322">
        <v>0</v>
      </c>
      <c r="BT191" s="321">
        <v>0</v>
      </c>
      <c r="BU191" s="321">
        <v>0</v>
      </c>
      <c r="BV191" s="12">
        <v>0</v>
      </c>
      <c r="BW191" s="322">
        <v>0</v>
      </c>
      <c r="BX191" s="321">
        <v>0</v>
      </c>
      <c r="BY191" s="321">
        <v>0</v>
      </c>
      <c r="BZ191" s="12">
        <v>0</v>
      </c>
      <c r="CA191" s="322">
        <v>1.4999999999999999E-2</v>
      </c>
      <c r="CB191" s="321">
        <v>1.4999999999999999E-2</v>
      </c>
      <c r="CC191" s="321">
        <v>0</v>
      </c>
      <c r="CD191" s="85">
        <f>CC191/CB191</f>
        <v>0</v>
      </c>
    </row>
    <row r="192" spans="2:82" x14ac:dyDescent="0.25">
      <c r="B192" s="8" t="s">
        <v>60</v>
      </c>
      <c r="C192" s="257">
        <v>314.97564</v>
      </c>
      <c r="D192" s="321">
        <v>672.07622500000002</v>
      </c>
      <c r="E192" s="321">
        <v>666.98427827000023</v>
      </c>
      <c r="F192" s="85">
        <v>0.9924235577147521</v>
      </c>
      <c r="G192" s="257">
        <v>0</v>
      </c>
      <c r="H192" s="321">
        <v>0</v>
      </c>
      <c r="I192" s="321">
        <v>0</v>
      </c>
      <c r="J192" s="12">
        <v>0</v>
      </c>
      <c r="K192" s="321">
        <v>1.4510000000000001</v>
      </c>
      <c r="L192" s="321">
        <v>1.4510000000000001</v>
      </c>
      <c r="M192" s="321">
        <v>1.0819417200000001</v>
      </c>
      <c r="N192" s="85">
        <f t="shared" si="332"/>
        <v>0.74565246037215716</v>
      </c>
      <c r="O192" s="322">
        <v>0.18618999999999999</v>
      </c>
      <c r="P192" s="321">
        <v>0.18618999999999999</v>
      </c>
      <c r="Q192" s="321">
        <v>7.0870890000000006E-2</v>
      </c>
      <c r="R192" s="85">
        <f>Q192/P192</f>
        <v>0.3806374671034965</v>
      </c>
      <c r="S192" s="642">
        <v>0</v>
      </c>
      <c r="T192" s="132">
        <v>0</v>
      </c>
      <c r="U192" s="132">
        <v>0</v>
      </c>
      <c r="V192" s="643">
        <v>0</v>
      </c>
      <c r="W192" s="257">
        <v>0</v>
      </c>
      <c r="X192" s="321">
        <v>0</v>
      </c>
      <c r="Y192" s="321">
        <v>0</v>
      </c>
      <c r="Z192" s="12">
        <v>0</v>
      </c>
      <c r="AA192" s="322">
        <v>0</v>
      </c>
      <c r="AB192" s="321">
        <v>0</v>
      </c>
      <c r="AC192" s="321">
        <v>0</v>
      </c>
      <c r="AD192" s="12">
        <v>0</v>
      </c>
      <c r="AE192" s="322">
        <v>0</v>
      </c>
      <c r="AF192" s="321">
        <v>0</v>
      </c>
      <c r="AG192" s="321">
        <v>0</v>
      </c>
      <c r="AH192" s="12">
        <v>0</v>
      </c>
      <c r="AI192" s="257">
        <v>0.5</v>
      </c>
      <c r="AJ192" s="321">
        <v>0.5</v>
      </c>
      <c r="AK192" s="321">
        <v>0.5</v>
      </c>
      <c r="AL192" s="85">
        <f>AK192/AJ192</f>
        <v>1</v>
      </c>
      <c r="AM192" s="322">
        <v>0</v>
      </c>
      <c r="AN192" s="321">
        <v>0</v>
      </c>
      <c r="AO192" s="321">
        <v>0</v>
      </c>
      <c r="AP192" s="12">
        <v>0</v>
      </c>
      <c r="AQ192" s="322">
        <v>0</v>
      </c>
      <c r="AR192" s="321">
        <v>0</v>
      </c>
      <c r="AS192" s="321">
        <v>0</v>
      </c>
      <c r="AT192" s="12">
        <v>0</v>
      </c>
      <c r="AU192" s="322">
        <v>0</v>
      </c>
      <c r="AV192" s="321">
        <v>0</v>
      </c>
      <c r="AW192" s="321">
        <v>0</v>
      </c>
      <c r="AX192" s="12">
        <v>0</v>
      </c>
      <c r="AY192" s="322">
        <v>0.40888999999999998</v>
      </c>
      <c r="AZ192" s="321">
        <v>0.42088999999999999</v>
      </c>
      <c r="BA192" s="321">
        <v>0.36790096999999999</v>
      </c>
      <c r="BB192" s="85">
        <f>BA192/AZ192</f>
        <v>0.87410242581196984</v>
      </c>
      <c r="BC192" s="322">
        <v>0</v>
      </c>
      <c r="BD192" s="321">
        <v>0</v>
      </c>
      <c r="BE192" s="321">
        <v>0</v>
      </c>
      <c r="BF192" s="6">
        <v>0</v>
      </c>
      <c r="BG192" s="322">
        <v>5.0102399999999996</v>
      </c>
      <c r="BH192" s="321">
        <v>361.01024000000001</v>
      </c>
      <c r="BI192" s="321">
        <v>360.80524000000003</v>
      </c>
      <c r="BJ192" s="85">
        <f>BI192/BH192</f>
        <v>0.99943214907145017</v>
      </c>
      <c r="BK192" s="257">
        <v>306.89431999999999</v>
      </c>
      <c r="BL192" s="321">
        <v>307.98290499999996</v>
      </c>
      <c r="BM192" s="321">
        <v>304.05532469000002</v>
      </c>
      <c r="BN192" s="85">
        <f t="shared" si="340"/>
        <v>0.98724740806636668</v>
      </c>
      <c r="BO192" s="322">
        <v>0</v>
      </c>
      <c r="BP192" s="321">
        <v>0</v>
      </c>
      <c r="BQ192" s="321">
        <v>0</v>
      </c>
      <c r="BR192" s="12">
        <v>0</v>
      </c>
      <c r="BS192" s="322">
        <v>0</v>
      </c>
      <c r="BT192" s="321">
        <v>0</v>
      </c>
      <c r="BU192" s="321">
        <v>0</v>
      </c>
      <c r="BV192" s="12">
        <v>0</v>
      </c>
      <c r="BW192" s="322">
        <v>0</v>
      </c>
      <c r="BX192" s="321">
        <v>0</v>
      </c>
      <c r="BY192" s="321">
        <v>0</v>
      </c>
      <c r="BZ192" s="12">
        <v>0</v>
      </c>
      <c r="CA192" s="322">
        <v>0.52500000000000002</v>
      </c>
      <c r="CB192" s="321">
        <v>0.52500000000000002</v>
      </c>
      <c r="CC192" s="321">
        <v>0.10299999999999999</v>
      </c>
      <c r="CD192" s="85">
        <f>CC192/CB192</f>
        <v>0.19619047619047617</v>
      </c>
    </row>
    <row r="193" spans="2:82" x14ac:dyDescent="0.25">
      <c r="B193" s="8" t="s">
        <v>61</v>
      </c>
      <c r="C193" s="257">
        <v>1682.7355399999999</v>
      </c>
      <c r="D193" s="321">
        <v>1056.10235137</v>
      </c>
      <c r="E193" s="321">
        <v>530.04644748999988</v>
      </c>
      <c r="F193" s="85">
        <v>0.50188927882076162</v>
      </c>
      <c r="G193" s="257">
        <v>1.3596600000000001</v>
      </c>
      <c r="H193" s="321">
        <v>1.45966</v>
      </c>
      <c r="I193" s="321">
        <v>1.39237035</v>
      </c>
      <c r="J193" s="85">
        <f>I193/H193</f>
        <v>0.95390046312154886</v>
      </c>
      <c r="K193" s="321">
        <v>58.85051</v>
      </c>
      <c r="L193" s="321">
        <v>51.499716199999995</v>
      </c>
      <c r="M193" s="321">
        <v>34.986729699999998</v>
      </c>
      <c r="N193" s="85">
        <f t="shared" si="332"/>
        <v>0.67935771848000981</v>
      </c>
      <c r="O193" s="322">
        <v>9.6379999999999999</v>
      </c>
      <c r="P193" s="321">
        <v>9.6379999999999999</v>
      </c>
      <c r="Q193" s="321">
        <v>4.9797257699999999</v>
      </c>
      <c r="R193" s="85">
        <f>Q193/P193</f>
        <v>0.5166762575223075</v>
      </c>
      <c r="S193" s="322">
        <v>0</v>
      </c>
      <c r="T193" s="321">
        <v>0</v>
      </c>
      <c r="U193" s="321">
        <v>0</v>
      </c>
      <c r="V193" s="12">
        <v>0</v>
      </c>
      <c r="W193" s="257">
        <v>31.98</v>
      </c>
      <c r="X193" s="321">
        <v>31.961053369999998</v>
      </c>
      <c r="Y193" s="321">
        <v>6.6016882400000005</v>
      </c>
      <c r="Z193" s="85">
        <f>Y193/X193</f>
        <v>0.20655415087778756</v>
      </c>
      <c r="AA193" s="322">
        <v>0</v>
      </c>
      <c r="AB193" s="321">
        <v>0</v>
      </c>
      <c r="AC193" s="321">
        <v>0</v>
      </c>
      <c r="AD193" s="12">
        <v>0</v>
      </c>
      <c r="AE193" s="322">
        <v>0</v>
      </c>
      <c r="AF193" s="321">
        <v>0</v>
      </c>
      <c r="AG193" s="321">
        <v>0</v>
      </c>
      <c r="AH193" s="12">
        <v>0</v>
      </c>
      <c r="AI193" s="257">
        <v>0</v>
      </c>
      <c r="AJ193" s="321">
        <v>0</v>
      </c>
      <c r="AK193" s="321">
        <v>0</v>
      </c>
      <c r="AL193" s="12">
        <v>0</v>
      </c>
      <c r="AM193" s="322">
        <v>0</v>
      </c>
      <c r="AN193" s="321">
        <v>0</v>
      </c>
      <c r="AO193" s="321">
        <v>0</v>
      </c>
      <c r="AP193" s="12">
        <v>0</v>
      </c>
      <c r="AQ193" s="322">
        <v>0</v>
      </c>
      <c r="AR193" s="321">
        <v>0</v>
      </c>
      <c r="AS193" s="321">
        <v>0</v>
      </c>
      <c r="AT193" s="12">
        <v>0</v>
      </c>
      <c r="AU193" s="322">
        <v>0</v>
      </c>
      <c r="AV193" s="321">
        <v>0</v>
      </c>
      <c r="AW193" s="321">
        <v>0</v>
      </c>
      <c r="AX193" s="12">
        <v>0</v>
      </c>
      <c r="AY193" s="322">
        <v>2.3787000000000003</v>
      </c>
      <c r="AZ193" s="321">
        <v>2.3787000000000003</v>
      </c>
      <c r="BA193" s="321">
        <v>1.8083030500000001</v>
      </c>
      <c r="BB193" s="85">
        <f>BA193/AZ193</f>
        <v>0.76020643628872908</v>
      </c>
      <c r="BC193" s="322">
        <v>0</v>
      </c>
      <c r="BD193" s="321">
        <v>0</v>
      </c>
      <c r="BE193" s="321">
        <v>0</v>
      </c>
      <c r="BF193" s="6">
        <v>0</v>
      </c>
      <c r="BG193" s="322">
        <v>1034.86879</v>
      </c>
      <c r="BH193" s="321">
        <v>387.45496607000001</v>
      </c>
      <c r="BI193" s="321">
        <v>160.49775296999999</v>
      </c>
      <c r="BJ193" s="85">
        <f>BI193/BH193</f>
        <v>0.41423589068414074</v>
      </c>
      <c r="BK193" s="257">
        <v>543.65988000000004</v>
      </c>
      <c r="BL193" s="321">
        <v>571.71025572999997</v>
      </c>
      <c r="BM193" s="321">
        <v>319.77987740999998</v>
      </c>
      <c r="BN193" s="85">
        <f t="shared" si="340"/>
        <v>0.5593390606605132</v>
      </c>
      <c r="BO193" s="322">
        <v>0</v>
      </c>
      <c r="BP193" s="321">
        <v>0</v>
      </c>
      <c r="BQ193" s="321">
        <v>0</v>
      </c>
      <c r="BR193" s="12">
        <v>0</v>
      </c>
      <c r="BS193" s="322">
        <v>0</v>
      </c>
      <c r="BT193" s="321">
        <v>0</v>
      </c>
      <c r="BU193" s="321">
        <v>0</v>
      </c>
      <c r="BV193" s="12">
        <v>0</v>
      </c>
      <c r="BW193" s="322">
        <v>0</v>
      </c>
      <c r="BX193" s="321">
        <v>0</v>
      </c>
      <c r="BY193" s="321">
        <v>0</v>
      </c>
      <c r="BZ193" s="12">
        <v>0</v>
      </c>
      <c r="CA193" s="322">
        <v>0</v>
      </c>
      <c r="CB193" s="321">
        <v>0</v>
      </c>
      <c r="CC193" s="321">
        <v>0</v>
      </c>
      <c r="CD193" s="12">
        <v>0</v>
      </c>
    </row>
    <row r="194" spans="2:82" x14ac:dyDescent="0.25">
      <c r="B194" s="8" t="s">
        <v>62</v>
      </c>
      <c r="C194" s="257">
        <v>4845.0141700000004</v>
      </c>
      <c r="D194" s="321">
        <v>5354.06712883</v>
      </c>
      <c r="E194" s="321">
        <v>4426.06470747</v>
      </c>
      <c r="F194" s="85">
        <v>0.82667336829547888</v>
      </c>
      <c r="G194" s="257">
        <v>0</v>
      </c>
      <c r="H194" s="321">
        <v>0</v>
      </c>
      <c r="I194" s="321">
        <v>0</v>
      </c>
      <c r="J194" s="12">
        <v>0</v>
      </c>
      <c r="K194" s="321">
        <v>0</v>
      </c>
      <c r="L194" s="321">
        <v>0</v>
      </c>
      <c r="M194" s="321">
        <v>0</v>
      </c>
      <c r="N194" s="12">
        <v>0</v>
      </c>
      <c r="O194" s="322">
        <v>0</v>
      </c>
      <c r="P194" s="321">
        <v>0</v>
      </c>
      <c r="Q194" s="321">
        <v>0</v>
      </c>
      <c r="R194" s="12">
        <v>0</v>
      </c>
      <c r="S194" s="322">
        <v>0</v>
      </c>
      <c r="T194" s="321">
        <v>0</v>
      </c>
      <c r="U194" s="321">
        <v>0</v>
      </c>
      <c r="V194" s="12">
        <v>0</v>
      </c>
      <c r="W194" s="257">
        <v>0</v>
      </c>
      <c r="X194" s="321">
        <v>0</v>
      </c>
      <c r="Y194" s="321">
        <v>0</v>
      </c>
      <c r="Z194" s="12">
        <v>0</v>
      </c>
      <c r="AA194" s="322">
        <v>0</v>
      </c>
      <c r="AB194" s="321">
        <v>0</v>
      </c>
      <c r="AC194" s="321">
        <v>0</v>
      </c>
      <c r="AD194" s="12">
        <v>0</v>
      </c>
      <c r="AE194" s="322">
        <v>0</v>
      </c>
      <c r="AF194" s="321">
        <v>0</v>
      </c>
      <c r="AG194" s="321">
        <v>0</v>
      </c>
      <c r="AH194" s="12">
        <v>0</v>
      </c>
      <c r="AI194" s="257">
        <v>205.6</v>
      </c>
      <c r="AJ194" s="321">
        <v>425.15152999999998</v>
      </c>
      <c r="AK194" s="321">
        <v>18.993680810000001</v>
      </c>
      <c r="AL194" s="85">
        <f>AK194/AJ194</f>
        <v>4.4675085163165242E-2</v>
      </c>
      <c r="AM194" s="322">
        <v>0</v>
      </c>
      <c r="AN194" s="321">
        <v>0</v>
      </c>
      <c r="AO194" s="321">
        <v>0</v>
      </c>
      <c r="AP194" s="12">
        <v>0</v>
      </c>
      <c r="AQ194" s="322">
        <v>0</v>
      </c>
      <c r="AR194" s="321">
        <v>0</v>
      </c>
      <c r="AS194" s="321">
        <v>0</v>
      </c>
      <c r="AT194" s="12">
        <v>0</v>
      </c>
      <c r="AU194" s="322">
        <v>0</v>
      </c>
      <c r="AV194" s="321">
        <v>0</v>
      </c>
      <c r="AW194" s="321">
        <v>0</v>
      </c>
      <c r="AX194" s="12">
        <v>0</v>
      </c>
      <c r="AY194" s="322">
        <v>0</v>
      </c>
      <c r="AZ194" s="321">
        <v>0</v>
      </c>
      <c r="BA194" s="321">
        <v>0</v>
      </c>
      <c r="BB194" s="12">
        <v>0</v>
      </c>
      <c r="BC194" s="322">
        <v>0</v>
      </c>
      <c r="BD194" s="321">
        <v>0</v>
      </c>
      <c r="BE194" s="321">
        <v>0</v>
      </c>
      <c r="BF194" s="6">
        <v>0</v>
      </c>
      <c r="BG194" s="322">
        <v>2267.5050799999999</v>
      </c>
      <c r="BH194" s="321">
        <v>2542.7910609700002</v>
      </c>
      <c r="BI194" s="321">
        <v>2211.5506003099999</v>
      </c>
      <c r="BJ194" s="85">
        <f>BI194/BH194</f>
        <v>0.86973351222430295</v>
      </c>
      <c r="BK194" s="257">
        <v>2064.9367499999998</v>
      </c>
      <c r="BL194" s="321">
        <v>2079.1521978600003</v>
      </c>
      <c r="BM194" s="321">
        <v>1927.1315201699999</v>
      </c>
      <c r="BN194" s="85">
        <f t="shared" si="340"/>
        <v>0.92688333357872021</v>
      </c>
      <c r="BO194" s="322">
        <v>0</v>
      </c>
      <c r="BP194" s="321">
        <v>0</v>
      </c>
      <c r="BQ194" s="321">
        <v>0</v>
      </c>
      <c r="BR194" s="12">
        <v>0</v>
      </c>
      <c r="BS194" s="322">
        <v>0</v>
      </c>
      <c r="BT194" s="321">
        <v>0</v>
      </c>
      <c r="BU194" s="321">
        <v>0</v>
      </c>
      <c r="BV194" s="12">
        <v>0</v>
      </c>
      <c r="BW194" s="322">
        <v>0</v>
      </c>
      <c r="BX194" s="321">
        <v>0</v>
      </c>
      <c r="BY194" s="321">
        <v>0</v>
      </c>
      <c r="BZ194" s="12">
        <v>0</v>
      </c>
      <c r="CA194" s="322">
        <v>306.97233999999997</v>
      </c>
      <c r="CB194" s="321">
        <v>306.97233999999997</v>
      </c>
      <c r="CC194" s="321">
        <v>268.38890617999999</v>
      </c>
      <c r="CD194" s="85">
        <f>CC194/CB194</f>
        <v>0.87430973806956036</v>
      </c>
    </row>
    <row r="195" spans="2:82" x14ac:dyDescent="0.25">
      <c r="B195" s="187" t="s">
        <v>63</v>
      </c>
      <c r="C195" s="325">
        <v>7855.8681200000001</v>
      </c>
      <c r="D195" s="326">
        <v>8133.5431424500002</v>
      </c>
      <c r="E195" s="326">
        <v>6570.0673868700005</v>
      </c>
      <c r="F195" s="178">
        <v>0.8077743330062368</v>
      </c>
      <c r="G195" s="326">
        <f>SUM(G189:G194)</f>
        <v>1.7596600000000002</v>
      </c>
      <c r="H195" s="326">
        <f>SUM(H189:H194)</f>
        <v>1.947136</v>
      </c>
      <c r="I195" s="326">
        <f>SUM(I189:I194)</f>
        <v>1.77536838</v>
      </c>
      <c r="J195" s="178">
        <f>I195/H195</f>
        <v>0.91178447730410206</v>
      </c>
      <c r="K195" s="326">
        <f>SUM(K189:K194)</f>
        <v>183.72032000000002</v>
      </c>
      <c r="L195" s="326">
        <f>SUM(L189:L194)</f>
        <v>176.86613935999998</v>
      </c>
      <c r="M195" s="326">
        <f>SUM(M189:M194)</f>
        <v>142.55188492000002</v>
      </c>
      <c r="N195" s="178">
        <f>M195/L195</f>
        <v>0.80598742888736075</v>
      </c>
      <c r="O195" s="327">
        <f>SUM(O189:O194)</f>
        <v>17.11572</v>
      </c>
      <c r="P195" s="326">
        <f>SUM(P189:P194)</f>
        <v>16.229258090000002</v>
      </c>
      <c r="Q195" s="326">
        <f>SUM(Q189:Q194)</f>
        <v>10.562930380000001</v>
      </c>
      <c r="R195" s="178">
        <f>Q195/P195</f>
        <v>0.65085725554568463</v>
      </c>
      <c r="S195" s="176">
        <f t="shared" ref="S195:Y195" si="341">SUM(S189:S194)</f>
        <v>0</v>
      </c>
      <c r="T195" s="330">
        <f t="shared" si="341"/>
        <v>0</v>
      </c>
      <c r="U195" s="330">
        <f t="shared" si="341"/>
        <v>0</v>
      </c>
      <c r="V195" s="348">
        <f t="shared" si="341"/>
        <v>0</v>
      </c>
      <c r="W195" s="177">
        <f t="shared" si="341"/>
        <v>31.98</v>
      </c>
      <c r="X195" s="330">
        <f t="shared" si="341"/>
        <v>31.966802659999999</v>
      </c>
      <c r="Y195" s="330">
        <f t="shared" si="341"/>
        <v>6.6016882400000005</v>
      </c>
      <c r="Z195" s="180">
        <f>Y195/X195</f>
        <v>0.20651700172256141</v>
      </c>
      <c r="AA195" s="176">
        <f>SUM(AA189:AA194)</f>
        <v>0</v>
      </c>
      <c r="AB195" s="330">
        <f>SUM(AB189:AB194)</f>
        <v>0</v>
      </c>
      <c r="AC195" s="330">
        <f>SUM(AC189:AC194)</f>
        <v>0</v>
      </c>
      <c r="AD195" s="331">
        <v>0</v>
      </c>
      <c r="AE195" s="347">
        <v>0</v>
      </c>
      <c r="AF195" s="330">
        <f>SUM(AF189:AF194)</f>
        <v>0</v>
      </c>
      <c r="AG195" s="330">
        <f>SUM(AG189:AG194)</f>
        <v>0</v>
      </c>
      <c r="AH195" s="331">
        <v>0</v>
      </c>
      <c r="AI195" s="329">
        <f>SUM(AI189:AI194)</f>
        <v>206.1</v>
      </c>
      <c r="AJ195" s="189">
        <f>SUM(AJ189:AJ194)</f>
        <v>425.65152999999998</v>
      </c>
      <c r="AK195" s="330">
        <f>SUM(AK189:AK194)</f>
        <v>19.493680810000001</v>
      </c>
      <c r="AL195" s="178">
        <f>AK195/AJ195</f>
        <v>4.5797276495164956E-2</v>
      </c>
      <c r="AM195" s="332">
        <f>SUM(AM189:AM194)</f>
        <v>0</v>
      </c>
      <c r="AN195" s="189">
        <f>SUM(AN189:AN194)</f>
        <v>0</v>
      </c>
      <c r="AO195" s="330">
        <f>SUM(AO189:AO194)</f>
        <v>0</v>
      </c>
      <c r="AP195" s="348">
        <f>SUM(AP189:AP194)</f>
        <v>0</v>
      </c>
      <c r="AQ195" s="176">
        <f>SUM(AQ193:AQ194)</f>
        <v>0</v>
      </c>
      <c r="AR195" s="189">
        <f>SUM(AR193:AR194)</f>
        <v>0</v>
      </c>
      <c r="AS195" s="330">
        <f>SUM(AS193:AS194)</f>
        <v>0</v>
      </c>
      <c r="AT195" s="177">
        <v>0</v>
      </c>
      <c r="AU195" s="176">
        <f>SUM(AU193:AU194)</f>
        <v>0</v>
      </c>
      <c r="AV195" s="189">
        <f>SUM(AV193:AV194)</f>
        <v>0</v>
      </c>
      <c r="AW195" s="330">
        <f>SUM(AW193:AW194)</f>
        <v>0</v>
      </c>
      <c r="AX195" s="331">
        <v>0</v>
      </c>
      <c r="AY195" s="176">
        <f>SUM(AY189:AY194)</f>
        <v>14.876060000000001</v>
      </c>
      <c r="AZ195" s="189">
        <f>SUM(AZ189:AZ194)</f>
        <v>14.876060000000001</v>
      </c>
      <c r="BA195" s="330">
        <f>SUM(BA189:BA194)</f>
        <v>12.390059470000001</v>
      </c>
      <c r="BB195" s="178">
        <f>BA195/AZ195</f>
        <v>0.83288582259012134</v>
      </c>
      <c r="BC195" s="176">
        <f>SUM(BC193:BC194)</f>
        <v>0</v>
      </c>
      <c r="BD195" s="189">
        <f>SUM(BD193:BD194)</f>
        <v>0</v>
      </c>
      <c r="BE195" s="330">
        <f>SUM(BE193:BE194)</f>
        <v>0</v>
      </c>
      <c r="BF195" s="177">
        <v>0</v>
      </c>
      <c r="BG195" s="327">
        <f>SUM(BG189:BG194)</f>
        <v>3338.6204399999997</v>
      </c>
      <c r="BH195" s="326">
        <f>SUM(BH189:BH194)</f>
        <v>3321.2289859700004</v>
      </c>
      <c r="BI195" s="326">
        <f>SUM(BI189:BI194)</f>
        <v>2761.6625476099998</v>
      </c>
      <c r="BJ195" s="178">
        <f>BI195/BH195</f>
        <v>0.83151826004054541</v>
      </c>
      <c r="BK195" s="177">
        <f>SUM(BK189:BK194)</f>
        <v>3753.2641899999999</v>
      </c>
      <c r="BL195" s="330">
        <f>SUM(BL189:BL194)</f>
        <v>3836.3455003700001</v>
      </c>
      <c r="BM195" s="330">
        <f>SUM(BM189:BM194)</f>
        <v>3346.0446727199997</v>
      </c>
      <c r="BN195" s="349">
        <f t="shared" si="340"/>
        <v>0.87219586254608383</v>
      </c>
      <c r="BO195" s="332">
        <f t="shared" ref="BO195:CD195" si="342">SUM(BO189:BO194)</f>
        <v>0</v>
      </c>
      <c r="BP195" s="189">
        <f t="shared" si="342"/>
        <v>0</v>
      </c>
      <c r="BQ195" s="330">
        <f t="shared" si="342"/>
        <v>0</v>
      </c>
      <c r="BR195" s="348">
        <f t="shared" si="342"/>
        <v>0</v>
      </c>
      <c r="BS195" s="332">
        <f t="shared" si="342"/>
        <v>0</v>
      </c>
      <c r="BT195" s="189">
        <f t="shared" si="342"/>
        <v>0</v>
      </c>
      <c r="BU195" s="330">
        <f t="shared" si="342"/>
        <v>0</v>
      </c>
      <c r="BV195" s="348">
        <f t="shared" si="342"/>
        <v>0</v>
      </c>
      <c r="BW195" s="332">
        <f t="shared" si="342"/>
        <v>0</v>
      </c>
      <c r="BX195" s="189">
        <f t="shared" si="342"/>
        <v>0</v>
      </c>
      <c r="BY195" s="330">
        <f t="shared" si="342"/>
        <v>0</v>
      </c>
      <c r="BZ195" s="348">
        <f t="shared" si="342"/>
        <v>0</v>
      </c>
      <c r="CA195" s="332">
        <f t="shared" si="342"/>
        <v>308.43172999999996</v>
      </c>
      <c r="CB195" s="189">
        <f t="shared" si="342"/>
        <v>308.43172999999996</v>
      </c>
      <c r="CC195" s="330">
        <f t="shared" si="342"/>
        <v>268.98455433999999</v>
      </c>
      <c r="CD195" s="348">
        <f t="shared" si="342"/>
        <v>1.6063426315149556</v>
      </c>
    </row>
    <row r="196" spans="2:82" x14ac:dyDescent="0.25">
      <c r="B196" s="8" t="s">
        <v>64</v>
      </c>
      <c r="C196" s="257">
        <v>4488.6986200000001</v>
      </c>
      <c r="D196" s="321">
        <v>4624.9276</v>
      </c>
      <c r="E196" s="321">
        <v>1206.5890362299999</v>
      </c>
      <c r="F196" s="85">
        <v>0.26088819989960488</v>
      </c>
      <c r="G196" s="257">
        <v>0</v>
      </c>
      <c r="H196" s="321">
        <v>0</v>
      </c>
      <c r="I196" s="321">
        <v>0</v>
      </c>
      <c r="J196" s="12">
        <v>0</v>
      </c>
      <c r="K196" s="321">
        <v>0.25</v>
      </c>
      <c r="L196" s="321">
        <v>0.25</v>
      </c>
      <c r="M196" s="321">
        <v>6.2312529999999998E-2</v>
      </c>
      <c r="N196" s="85">
        <f>M196/L196</f>
        <v>0.24925011999999999</v>
      </c>
      <c r="O196" s="322">
        <v>3.5740000000000001E-2</v>
      </c>
      <c r="P196" s="321">
        <v>3.5740000000000001E-2</v>
      </c>
      <c r="Q196" s="321">
        <v>0</v>
      </c>
      <c r="R196" s="85">
        <f>Q196/P196</f>
        <v>0</v>
      </c>
      <c r="S196" s="322">
        <v>0</v>
      </c>
      <c r="T196" s="321">
        <v>0</v>
      </c>
      <c r="U196" s="321">
        <v>0</v>
      </c>
      <c r="V196" s="12">
        <v>0</v>
      </c>
      <c r="W196" s="257">
        <v>0</v>
      </c>
      <c r="X196" s="321">
        <v>0</v>
      </c>
      <c r="Y196" s="321">
        <v>0</v>
      </c>
      <c r="Z196" s="12">
        <v>0</v>
      </c>
      <c r="AA196" s="322">
        <v>0</v>
      </c>
      <c r="AB196" s="321">
        <v>0</v>
      </c>
      <c r="AC196" s="321">
        <v>0</v>
      </c>
      <c r="AD196" s="12">
        <v>0</v>
      </c>
      <c r="AE196" s="322">
        <v>0</v>
      </c>
      <c r="AF196" s="321">
        <v>0</v>
      </c>
      <c r="AG196" s="321">
        <v>0</v>
      </c>
      <c r="AH196" s="12">
        <v>0</v>
      </c>
      <c r="AI196" s="257">
        <v>1261.5480700000001</v>
      </c>
      <c r="AJ196" s="321">
        <v>1397.7770499999999</v>
      </c>
      <c r="AK196" s="321">
        <v>821.74780211999996</v>
      </c>
      <c r="AL196" s="85">
        <f>AK196/AJ196</f>
        <v>0.58789618996820703</v>
      </c>
      <c r="AM196" s="322">
        <v>0</v>
      </c>
      <c r="AN196" s="321">
        <v>0</v>
      </c>
      <c r="AO196" s="321">
        <v>0</v>
      </c>
      <c r="AP196" s="12">
        <v>0</v>
      </c>
      <c r="AQ196" s="322">
        <v>0</v>
      </c>
      <c r="AR196" s="321">
        <v>0</v>
      </c>
      <c r="AS196" s="321">
        <v>0</v>
      </c>
      <c r="AT196" s="12">
        <v>0</v>
      </c>
      <c r="AU196" s="322">
        <v>0</v>
      </c>
      <c r="AV196" s="321">
        <v>0</v>
      </c>
      <c r="AW196" s="321">
        <v>0</v>
      </c>
      <c r="AX196" s="12">
        <v>0</v>
      </c>
      <c r="AY196" s="322">
        <v>2.205E-2</v>
      </c>
      <c r="AZ196" s="321">
        <v>2.205E-2</v>
      </c>
      <c r="BA196" s="321">
        <v>0</v>
      </c>
      <c r="BB196" s="85">
        <f>BA196/AZ196</f>
        <v>0</v>
      </c>
      <c r="BC196" s="322">
        <v>0</v>
      </c>
      <c r="BD196" s="321">
        <v>0</v>
      </c>
      <c r="BE196" s="321">
        <v>0</v>
      </c>
      <c r="BF196" s="6">
        <v>0</v>
      </c>
      <c r="BG196" s="322">
        <v>431.82195999999999</v>
      </c>
      <c r="BH196" s="321">
        <v>431.82195999999999</v>
      </c>
      <c r="BI196" s="321">
        <v>114.07083286</v>
      </c>
      <c r="BJ196" s="85">
        <f>BI196/BH196</f>
        <v>0.26416172271553767</v>
      </c>
      <c r="BK196" s="257">
        <v>2795.0208000000002</v>
      </c>
      <c r="BL196" s="321">
        <v>2795.0208000000002</v>
      </c>
      <c r="BM196" s="321">
        <v>270.70808871999998</v>
      </c>
      <c r="BN196" s="85">
        <f t="shared" si="340"/>
        <v>9.6853693797198201E-2</v>
      </c>
      <c r="BO196" s="322">
        <v>0</v>
      </c>
      <c r="BP196" s="321">
        <v>0</v>
      </c>
      <c r="BQ196" s="321">
        <v>0</v>
      </c>
      <c r="BR196" s="12">
        <v>0</v>
      </c>
      <c r="BS196" s="322">
        <v>0</v>
      </c>
      <c r="BT196" s="321">
        <v>0</v>
      </c>
      <c r="BU196" s="321">
        <v>0</v>
      </c>
      <c r="BV196" s="12">
        <v>0</v>
      </c>
      <c r="BW196" s="322">
        <v>0</v>
      </c>
      <c r="BX196" s="321">
        <v>0</v>
      </c>
      <c r="BY196" s="321">
        <v>0</v>
      </c>
      <c r="BZ196" s="12">
        <v>0</v>
      </c>
      <c r="CA196" s="322">
        <v>0</v>
      </c>
      <c r="CB196" s="321">
        <v>0</v>
      </c>
      <c r="CC196" s="321">
        <v>0</v>
      </c>
      <c r="CD196" s="12">
        <v>0</v>
      </c>
    </row>
    <row r="197" spans="2:82" x14ac:dyDescent="0.25">
      <c r="B197" s="8" t="s">
        <v>65</v>
      </c>
      <c r="C197" s="257">
        <v>0.62</v>
      </c>
      <c r="D197" s="321">
        <v>0.62</v>
      </c>
      <c r="E197" s="321">
        <v>0.26134246</v>
      </c>
      <c r="F197" s="85">
        <v>0.42152009677419355</v>
      </c>
      <c r="G197" s="257">
        <v>0</v>
      </c>
      <c r="H197" s="321">
        <v>0</v>
      </c>
      <c r="I197" s="321">
        <v>0</v>
      </c>
      <c r="J197" s="12">
        <v>0</v>
      </c>
      <c r="K197" s="321">
        <v>0.62</v>
      </c>
      <c r="L197" s="321">
        <v>0.62</v>
      </c>
      <c r="M197" s="321">
        <v>0.26134246</v>
      </c>
      <c r="N197" s="85">
        <f>M197/L197</f>
        <v>0.42152009677419355</v>
      </c>
      <c r="O197" s="322">
        <v>0</v>
      </c>
      <c r="P197" s="321">
        <v>0</v>
      </c>
      <c r="Q197" s="321">
        <v>0</v>
      </c>
      <c r="R197" s="12">
        <v>0</v>
      </c>
      <c r="S197" s="322">
        <v>0</v>
      </c>
      <c r="T197" s="321">
        <v>0</v>
      </c>
      <c r="U197" s="321">
        <v>0</v>
      </c>
      <c r="V197" s="12">
        <v>0</v>
      </c>
      <c r="W197" s="257">
        <v>0</v>
      </c>
      <c r="X197" s="321">
        <v>0</v>
      </c>
      <c r="Y197" s="321">
        <v>0</v>
      </c>
      <c r="Z197" s="12">
        <v>0</v>
      </c>
      <c r="AA197" s="322">
        <v>0</v>
      </c>
      <c r="AB197" s="321">
        <v>0</v>
      </c>
      <c r="AC197" s="321">
        <v>0</v>
      </c>
      <c r="AD197" s="12">
        <v>0</v>
      </c>
      <c r="AE197" s="322">
        <v>0</v>
      </c>
      <c r="AF197" s="321">
        <v>0</v>
      </c>
      <c r="AG197" s="321">
        <v>0</v>
      </c>
      <c r="AH197" s="12">
        <v>0</v>
      </c>
      <c r="AI197" s="257">
        <v>0</v>
      </c>
      <c r="AJ197" s="321">
        <v>0</v>
      </c>
      <c r="AK197" s="321">
        <v>0</v>
      </c>
      <c r="AL197" s="12">
        <v>0</v>
      </c>
      <c r="AM197" s="322">
        <v>0</v>
      </c>
      <c r="AN197" s="321">
        <v>0</v>
      </c>
      <c r="AO197" s="321">
        <v>0</v>
      </c>
      <c r="AP197" s="12">
        <v>0</v>
      </c>
      <c r="AQ197" s="322">
        <v>0</v>
      </c>
      <c r="AR197" s="321">
        <v>0</v>
      </c>
      <c r="AS197" s="321">
        <v>0</v>
      </c>
      <c r="AT197" s="12">
        <v>0</v>
      </c>
      <c r="AU197" s="322">
        <v>0</v>
      </c>
      <c r="AV197" s="321">
        <v>0</v>
      </c>
      <c r="AW197" s="321">
        <v>0</v>
      </c>
      <c r="AX197" s="12">
        <v>0</v>
      </c>
      <c r="AY197" s="322">
        <v>0</v>
      </c>
      <c r="AZ197" s="321">
        <v>0</v>
      </c>
      <c r="BA197" s="321">
        <v>0</v>
      </c>
      <c r="BB197" s="12">
        <v>0</v>
      </c>
      <c r="BC197" s="322">
        <v>0</v>
      </c>
      <c r="BD197" s="321">
        <v>0</v>
      </c>
      <c r="BE197" s="321">
        <v>0</v>
      </c>
      <c r="BF197" s="6">
        <v>0</v>
      </c>
      <c r="BG197" s="322">
        <v>0</v>
      </c>
      <c r="BH197" s="321">
        <v>0</v>
      </c>
      <c r="BI197" s="321">
        <v>0</v>
      </c>
      <c r="BJ197" s="12">
        <v>0</v>
      </c>
      <c r="BK197" s="257">
        <v>0</v>
      </c>
      <c r="BL197" s="321">
        <v>0</v>
      </c>
      <c r="BM197" s="321">
        <v>0</v>
      </c>
      <c r="BN197" s="12">
        <v>0</v>
      </c>
      <c r="BO197" s="322">
        <v>0</v>
      </c>
      <c r="BP197" s="321">
        <v>0</v>
      </c>
      <c r="BQ197" s="321">
        <v>0</v>
      </c>
      <c r="BR197" s="12">
        <v>0</v>
      </c>
      <c r="BS197" s="322">
        <v>0</v>
      </c>
      <c r="BT197" s="321">
        <v>0</v>
      </c>
      <c r="BU197" s="321">
        <v>0</v>
      </c>
      <c r="BV197" s="12">
        <v>0</v>
      </c>
      <c r="BW197" s="322">
        <v>0</v>
      </c>
      <c r="BX197" s="321">
        <v>0</v>
      </c>
      <c r="BY197" s="321">
        <v>0</v>
      </c>
      <c r="BZ197" s="12">
        <v>0</v>
      </c>
      <c r="CA197" s="322">
        <v>0</v>
      </c>
      <c r="CB197" s="321">
        <v>0</v>
      </c>
      <c r="CC197" s="321">
        <v>0</v>
      </c>
      <c r="CD197" s="12">
        <v>0</v>
      </c>
    </row>
    <row r="198" spans="2:82" x14ac:dyDescent="0.25">
      <c r="B198" s="328" t="s">
        <v>66</v>
      </c>
      <c r="C198" s="329">
        <v>4489.31862</v>
      </c>
      <c r="D198" s="330">
        <v>4625.5475999999999</v>
      </c>
      <c r="E198" s="330">
        <v>1206.8503786899998</v>
      </c>
      <c r="F198" s="178">
        <v>0.26090973070734369</v>
      </c>
      <c r="G198" s="329">
        <v>0</v>
      </c>
      <c r="H198" s="330">
        <v>0</v>
      </c>
      <c r="I198" s="330">
        <v>0</v>
      </c>
      <c r="J198" s="331">
        <v>0</v>
      </c>
      <c r="K198" s="330">
        <f>SUM(K196:K197)</f>
        <v>0.87</v>
      </c>
      <c r="L198" s="330">
        <f>SUM(L196:L197)</f>
        <v>0.87</v>
      </c>
      <c r="M198" s="330">
        <f>SUM(M196:M197)</f>
        <v>0.32365498999999998</v>
      </c>
      <c r="N198" s="178">
        <f>M198/L198</f>
        <v>0.37201722988505742</v>
      </c>
      <c r="O198" s="332">
        <f>SUM(O196:O197)</f>
        <v>3.5740000000000001E-2</v>
      </c>
      <c r="P198" s="329">
        <f>SUM(P196:P197)</f>
        <v>3.5740000000000001E-2</v>
      </c>
      <c r="Q198" s="329">
        <f>SUM(Q196:Q197)</f>
        <v>0</v>
      </c>
      <c r="R198" s="178">
        <f>Q198/P198</f>
        <v>0</v>
      </c>
      <c r="S198" s="332">
        <v>0</v>
      </c>
      <c r="T198" s="330">
        <v>0</v>
      </c>
      <c r="U198" s="330">
        <v>0</v>
      </c>
      <c r="V198" s="331">
        <v>0</v>
      </c>
      <c r="W198" s="329">
        <v>0</v>
      </c>
      <c r="X198" s="330">
        <v>0</v>
      </c>
      <c r="Y198" s="330">
        <v>0</v>
      </c>
      <c r="Z198" s="331">
        <v>0</v>
      </c>
      <c r="AA198" s="332">
        <v>0</v>
      </c>
      <c r="AB198" s="330">
        <v>0</v>
      </c>
      <c r="AC198" s="330">
        <v>0</v>
      </c>
      <c r="AD198" s="331">
        <v>0</v>
      </c>
      <c r="AE198" s="332">
        <v>0</v>
      </c>
      <c r="AF198" s="330">
        <v>0</v>
      </c>
      <c r="AG198" s="330">
        <v>0</v>
      </c>
      <c r="AH198" s="331">
        <v>0</v>
      </c>
      <c r="AI198" s="177">
        <f>SUM(AI196:AI197)</f>
        <v>1261.5480700000001</v>
      </c>
      <c r="AJ198" s="338">
        <f>SUM(AJ196:AJ197)</f>
        <v>1397.7770499999999</v>
      </c>
      <c r="AK198" s="334">
        <f>SUM(AK196:AK197)</f>
        <v>821.74780211999996</v>
      </c>
      <c r="AL198" s="178">
        <f>AK198/AJ198</f>
        <v>0.58789618996820703</v>
      </c>
      <c r="AM198" s="176">
        <f>SUM(AM196:AM197)</f>
        <v>0</v>
      </c>
      <c r="AN198" s="338">
        <f>SUM(AN196:AN197)</f>
        <v>0</v>
      </c>
      <c r="AO198" s="334">
        <f>SUM(AO196:AO197)</f>
        <v>0</v>
      </c>
      <c r="AP198" s="348">
        <f>SUM(AP192:AP197)</f>
        <v>0</v>
      </c>
      <c r="AQ198" s="176">
        <f>SUM(AQ196:AQ197)</f>
        <v>0</v>
      </c>
      <c r="AR198" s="338">
        <f>SUM(AR196:AR197)</f>
        <v>0</v>
      </c>
      <c r="AS198" s="334">
        <f>SUM(AS196:AS197)</f>
        <v>0</v>
      </c>
      <c r="AT198" s="341">
        <v>0</v>
      </c>
      <c r="AU198" s="176">
        <f>SUM(AU196:AU197)</f>
        <v>0</v>
      </c>
      <c r="AV198" s="338">
        <f>SUM(AV196:AV197)</f>
        <v>0</v>
      </c>
      <c r="AW198" s="334">
        <f>SUM(AW196:AW197)</f>
        <v>0</v>
      </c>
      <c r="AX198" s="341">
        <v>0</v>
      </c>
      <c r="AY198" s="176">
        <f>SUM(AY196:AY197)</f>
        <v>2.205E-2</v>
      </c>
      <c r="AZ198" s="338">
        <f>SUM(AZ196:AZ197)</f>
        <v>2.205E-2</v>
      </c>
      <c r="BA198" s="334">
        <f>SUM(BA196:BA197)</f>
        <v>0</v>
      </c>
      <c r="BB198" s="350">
        <f>BA198/AZ198</f>
        <v>0</v>
      </c>
      <c r="BC198" s="176">
        <f>SUM(BC196:BC197)</f>
        <v>0</v>
      </c>
      <c r="BD198" s="338">
        <f>SUM(BD196:BD197)</f>
        <v>0</v>
      </c>
      <c r="BE198" s="334">
        <f>SUM(BE196:BE197)</f>
        <v>0</v>
      </c>
      <c r="BF198" s="338">
        <v>0</v>
      </c>
      <c r="BG198" s="340">
        <f t="shared" ref="BG198:BM198" si="343">SUM(BG196:BG197)</f>
        <v>431.82195999999999</v>
      </c>
      <c r="BH198" s="334">
        <f t="shared" si="343"/>
        <v>431.82195999999999</v>
      </c>
      <c r="BI198" s="334">
        <f t="shared" si="343"/>
        <v>114.07083286</v>
      </c>
      <c r="BJ198" s="350">
        <f t="shared" si="343"/>
        <v>0.26416172271553767</v>
      </c>
      <c r="BK198" s="177">
        <f t="shared" si="343"/>
        <v>2795.0208000000002</v>
      </c>
      <c r="BL198" s="338">
        <f t="shared" si="343"/>
        <v>2795.0208000000002</v>
      </c>
      <c r="BM198" s="334">
        <f t="shared" si="343"/>
        <v>270.70808871999998</v>
      </c>
      <c r="BN198" s="350">
        <f>BM198/BL198</f>
        <v>9.6853693797198201E-2</v>
      </c>
      <c r="BO198" s="176">
        <f>SUM(BO196:BO197)</f>
        <v>0</v>
      </c>
      <c r="BP198" s="338">
        <f>SUM(BP196:BP197)</f>
        <v>0</v>
      </c>
      <c r="BQ198" s="334">
        <f>SUM(BQ196:BQ197)</f>
        <v>0</v>
      </c>
      <c r="BR198" s="341">
        <v>0</v>
      </c>
      <c r="BS198" s="176">
        <f>SUM(BS196:BS197)</f>
        <v>0</v>
      </c>
      <c r="BT198" s="338">
        <f>SUM(BT196:BT197)</f>
        <v>0</v>
      </c>
      <c r="BU198" s="334">
        <f>SUM(BU196:BU197)</f>
        <v>0</v>
      </c>
      <c r="BV198" s="341">
        <v>0</v>
      </c>
      <c r="BW198" s="176">
        <f>SUM(BW196:BW197)</f>
        <v>0</v>
      </c>
      <c r="BX198" s="338">
        <f>SUM(BX196:BX197)</f>
        <v>0</v>
      </c>
      <c r="BY198" s="334">
        <f>SUM(BY196:BY197)</f>
        <v>0</v>
      </c>
      <c r="BZ198" s="341">
        <v>0</v>
      </c>
      <c r="CA198" s="176">
        <f>SUM(CA196:CA197)</f>
        <v>0</v>
      </c>
      <c r="CB198" s="338">
        <f>SUM(CB196:CB197)</f>
        <v>0</v>
      </c>
      <c r="CC198" s="334">
        <f>SUM(CC196:CC197)</f>
        <v>0</v>
      </c>
      <c r="CD198" s="341">
        <v>0</v>
      </c>
    </row>
    <row r="199" spans="2:82" x14ac:dyDescent="0.25">
      <c r="B199" s="342" t="s">
        <v>538</v>
      </c>
      <c r="C199" s="343">
        <v>485.86410966999995</v>
      </c>
      <c r="D199" s="206">
        <v>544.18522085999996</v>
      </c>
      <c r="E199" s="206">
        <v>505.17133910000001</v>
      </c>
      <c r="F199" s="318">
        <v>0.92830771534305068</v>
      </c>
      <c r="G199" s="206">
        <f>G206+G209</f>
        <v>3.55</v>
      </c>
      <c r="H199" s="206">
        <f>H206+H209</f>
        <v>4.8072419999999996</v>
      </c>
      <c r="I199" s="206">
        <f>I206+I209</f>
        <v>4.8072419999999996</v>
      </c>
      <c r="J199" s="318">
        <f>I199/H199</f>
        <v>1</v>
      </c>
      <c r="K199" s="206">
        <f>K206+K209</f>
        <v>0.24274522000000001</v>
      </c>
      <c r="L199" s="206">
        <f>L206+L209</f>
        <v>21.600980929999999</v>
      </c>
      <c r="M199" s="206">
        <f>M206+M209</f>
        <v>21.58818093</v>
      </c>
      <c r="N199" s="318">
        <f>M199/L199</f>
        <v>0.99940743431784518</v>
      </c>
      <c r="O199" s="208">
        <f t="shared" ref="O199:U199" si="344">O206+O209</f>
        <v>0</v>
      </c>
      <c r="P199" s="206">
        <f t="shared" si="344"/>
        <v>0</v>
      </c>
      <c r="Q199" s="206">
        <f t="shared" si="344"/>
        <v>0</v>
      </c>
      <c r="R199" s="345">
        <f t="shared" si="344"/>
        <v>0</v>
      </c>
      <c r="S199" s="208">
        <f t="shared" si="344"/>
        <v>5.0000000000000001E-3</v>
      </c>
      <c r="T199" s="206">
        <f t="shared" si="344"/>
        <v>5.0000000000000001E-3</v>
      </c>
      <c r="U199" s="206">
        <f t="shared" si="344"/>
        <v>5.0000000000000001E-3</v>
      </c>
      <c r="V199" s="318">
        <f>U199/T199</f>
        <v>1</v>
      </c>
      <c r="W199" s="343">
        <f>W206+W209</f>
        <v>1.3403700000000001</v>
      </c>
      <c r="X199" s="206">
        <f>X206+X209</f>
        <v>1.3403700000000001</v>
      </c>
      <c r="Y199" s="206">
        <f>Y206+Y209</f>
        <v>1.3173483100000001</v>
      </c>
      <c r="Z199" s="318">
        <f>Y199/X199</f>
        <v>0.98282437685116797</v>
      </c>
      <c r="AA199" s="208">
        <f>AA206+AA209</f>
        <v>5.1752200000000004</v>
      </c>
      <c r="AB199" s="206">
        <f>AB206+AB209</f>
        <v>4.9147910000000001</v>
      </c>
      <c r="AC199" s="206">
        <f>AC206+AC209</f>
        <v>4.8322539999999998</v>
      </c>
      <c r="AD199" s="318">
        <f>AC199/AB199</f>
        <v>0.98320640694589045</v>
      </c>
      <c r="AE199" s="208">
        <f>AE206+AE209</f>
        <v>155.52964</v>
      </c>
      <c r="AF199" s="206">
        <f>AF206+AF209</f>
        <v>155.52964</v>
      </c>
      <c r="AG199" s="206">
        <f>AG206+AG209</f>
        <v>120.0168</v>
      </c>
      <c r="AH199" s="318">
        <f>AG199/AF199</f>
        <v>0.77166513083936927</v>
      </c>
      <c r="AI199" s="343">
        <f>AI206+AI209</f>
        <v>64.832260000000005</v>
      </c>
      <c r="AJ199" s="206">
        <f>AJ206+AJ209</f>
        <v>64.832260000000005</v>
      </c>
      <c r="AK199" s="206">
        <f>AK206+AK209</f>
        <v>37.188510450000003</v>
      </c>
      <c r="AL199" s="318">
        <f>AK199/AJ199</f>
        <v>0.57361119988721665</v>
      </c>
      <c r="AM199" s="208">
        <f>AM206+AM209</f>
        <v>27.10355345</v>
      </c>
      <c r="AN199" s="206">
        <f>AN206+AN209</f>
        <v>26.442777299999999</v>
      </c>
      <c r="AO199" s="206">
        <f>AO206+AO209</f>
        <v>24.457590249999999</v>
      </c>
      <c r="AP199" s="318">
        <f>AO199/AN199</f>
        <v>0.92492516850716733</v>
      </c>
      <c r="AQ199" s="208">
        <v>132.192611</v>
      </c>
      <c r="AR199" s="206">
        <v>138.21944962999999</v>
      </c>
      <c r="AS199" s="206">
        <v>137.89771023</v>
      </c>
      <c r="AT199" s="319">
        <v>0.99767225668412618</v>
      </c>
      <c r="AU199" s="208">
        <f>AU206+AU209</f>
        <v>1.9680199999999999</v>
      </c>
      <c r="AV199" s="206">
        <f>AV206+AV209</f>
        <v>1.9680199999999999</v>
      </c>
      <c r="AW199" s="206">
        <f>AW206+AW209</f>
        <v>1.3785253799999999</v>
      </c>
      <c r="AX199" s="319">
        <f>AW199/AV199</f>
        <v>0.70046309488724712</v>
      </c>
      <c r="AY199" s="208">
        <f t="shared" ref="AY199:BE199" si="345">AY206+AY209</f>
        <v>0</v>
      </c>
      <c r="AZ199" s="206">
        <f t="shared" si="345"/>
        <v>0</v>
      </c>
      <c r="BA199" s="206">
        <f t="shared" si="345"/>
        <v>0</v>
      </c>
      <c r="BB199" s="345">
        <f t="shared" si="345"/>
        <v>0</v>
      </c>
      <c r="BC199" s="208">
        <f t="shared" si="345"/>
        <v>1.9597900000000001</v>
      </c>
      <c r="BD199" s="206">
        <f t="shared" si="345"/>
        <v>2.5597899999999996</v>
      </c>
      <c r="BE199" s="206">
        <f t="shared" si="345"/>
        <v>1.50979</v>
      </c>
      <c r="BF199" s="361">
        <f>BE199/BD199</f>
        <v>0.58981010160989777</v>
      </c>
      <c r="BG199" s="223">
        <f>BG206+BG209</f>
        <v>0.73739999999999994</v>
      </c>
      <c r="BH199" s="224">
        <f>BH206+BH209</f>
        <v>30.737400000000001</v>
      </c>
      <c r="BI199" s="224">
        <f>BI206+BI209</f>
        <v>30.037400000000002</v>
      </c>
      <c r="BJ199" s="319">
        <f>BI199/BH199</f>
        <v>0.97722644075295895</v>
      </c>
      <c r="BK199" s="343">
        <f t="shared" ref="BK199:BQ199" si="346">BK206+BK209</f>
        <v>0</v>
      </c>
      <c r="BL199" s="224">
        <f t="shared" si="346"/>
        <v>0</v>
      </c>
      <c r="BM199" s="224">
        <f t="shared" si="346"/>
        <v>0</v>
      </c>
      <c r="BN199" s="224">
        <f t="shared" si="346"/>
        <v>0</v>
      </c>
      <c r="BO199" s="208">
        <f t="shared" si="346"/>
        <v>91</v>
      </c>
      <c r="BP199" s="206">
        <f t="shared" si="346"/>
        <v>91</v>
      </c>
      <c r="BQ199" s="206">
        <f t="shared" si="346"/>
        <v>120.12998755</v>
      </c>
      <c r="BR199" s="319">
        <f>BQ199/BP199</f>
        <v>1.3201097532967032</v>
      </c>
      <c r="BS199" s="208">
        <f>BS206+BS209</f>
        <v>0.20500000000000002</v>
      </c>
      <c r="BT199" s="206">
        <f>BT206+BT209</f>
        <v>0.20500000000000002</v>
      </c>
      <c r="BU199" s="206">
        <f>BU206+BU209</f>
        <v>5.0000000000000001E-3</v>
      </c>
      <c r="BV199" s="319">
        <f>BU199/BT199</f>
        <v>2.4390243902439022E-2</v>
      </c>
      <c r="BW199" s="208">
        <f>BW206+BW209</f>
        <v>3.0000000000000001E-3</v>
      </c>
      <c r="BX199" s="206">
        <f>BX206+BX209</f>
        <v>3.0000000000000001E-3</v>
      </c>
      <c r="BY199" s="206">
        <f>BY206+BY209</f>
        <v>0</v>
      </c>
      <c r="BZ199" s="319">
        <f>BY199/BX199</f>
        <v>0</v>
      </c>
      <c r="CA199" s="208">
        <f>CA206+CA209</f>
        <v>1.95E-2</v>
      </c>
      <c r="CB199" s="206">
        <f>CB206+CB209</f>
        <v>1.95E-2</v>
      </c>
      <c r="CC199" s="206">
        <f>CC206+CC209</f>
        <v>0</v>
      </c>
      <c r="CD199" s="319">
        <f>CC199/CB199</f>
        <v>0</v>
      </c>
    </row>
    <row r="200" spans="2:82" x14ac:dyDescent="0.25">
      <c r="B200" s="8" t="s">
        <v>57</v>
      </c>
      <c r="C200" s="257">
        <v>0</v>
      </c>
      <c r="D200" s="321">
        <v>0</v>
      </c>
      <c r="E200" s="321">
        <v>0</v>
      </c>
      <c r="F200" s="12">
        <v>0</v>
      </c>
      <c r="G200" s="257">
        <v>0</v>
      </c>
      <c r="H200" s="321">
        <v>0</v>
      </c>
      <c r="I200" s="321">
        <v>0</v>
      </c>
      <c r="J200" s="12">
        <v>0</v>
      </c>
      <c r="K200" s="321">
        <v>0</v>
      </c>
      <c r="L200" s="321">
        <v>0</v>
      </c>
      <c r="M200" s="321">
        <v>0</v>
      </c>
      <c r="N200" s="12">
        <v>0</v>
      </c>
      <c r="O200" s="322">
        <v>0</v>
      </c>
      <c r="P200" s="321">
        <v>0</v>
      </c>
      <c r="Q200" s="321">
        <v>0</v>
      </c>
      <c r="R200" s="12">
        <v>0</v>
      </c>
      <c r="S200" s="322">
        <v>0</v>
      </c>
      <c r="T200" s="321">
        <v>0</v>
      </c>
      <c r="U200" s="321">
        <v>0</v>
      </c>
      <c r="V200" s="12">
        <v>0</v>
      </c>
      <c r="W200" s="257">
        <v>0</v>
      </c>
      <c r="X200" s="321">
        <v>0</v>
      </c>
      <c r="Y200" s="321">
        <v>0</v>
      </c>
      <c r="Z200" s="12">
        <v>0</v>
      </c>
      <c r="AA200" s="322">
        <v>0</v>
      </c>
      <c r="AB200" s="321">
        <v>0</v>
      </c>
      <c r="AC200" s="321">
        <v>0</v>
      </c>
      <c r="AD200" s="12">
        <v>0</v>
      </c>
      <c r="AE200" s="322">
        <v>0</v>
      </c>
      <c r="AF200" s="321">
        <v>0</v>
      </c>
      <c r="AG200" s="321">
        <v>0</v>
      </c>
      <c r="AH200" s="12">
        <v>0</v>
      </c>
      <c r="AI200" s="257">
        <v>0</v>
      </c>
      <c r="AJ200" s="321">
        <v>0</v>
      </c>
      <c r="AK200" s="321">
        <v>0</v>
      </c>
      <c r="AL200" s="12">
        <v>0</v>
      </c>
      <c r="AM200" s="322">
        <v>0</v>
      </c>
      <c r="AN200" s="321">
        <v>0</v>
      </c>
      <c r="AO200" s="321">
        <v>0</v>
      </c>
      <c r="AP200" s="12">
        <v>0</v>
      </c>
      <c r="AQ200" s="322">
        <v>0</v>
      </c>
      <c r="AR200" s="321">
        <v>0</v>
      </c>
      <c r="AS200" s="321">
        <v>0</v>
      </c>
      <c r="AT200" s="12">
        <v>0</v>
      </c>
      <c r="AU200" s="322">
        <v>0</v>
      </c>
      <c r="AV200" s="321">
        <v>0</v>
      </c>
      <c r="AW200" s="321">
        <v>0</v>
      </c>
      <c r="AX200" s="12">
        <v>0</v>
      </c>
      <c r="AY200" s="322">
        <v>0</v>
      </c>
      <c r="AZ200" s="321">
        <v>0</v>
      </c>
      <c r="BA200" s="321">
        <v>0</v>
      </c>
      <c r="BB200" s="12">
        <v>0</v>
      </c>
      <c r="BC200" s="322">
        <v>0</v>
      </c>
      <c r="BD200" s="321">
        <v>0</v>
      </c>
      <c r="BE200" s="321">
        <v>0</v>
      </c>
      <c r="BF200" s="6">
        <v>0</v>
      </c>
      <c r="BG200" s="322">
        <v>0</v>
      </c>
      <c r="BH200" s="321">
        <v>0</v>
      </c>
      <c r="BI200" s="321">
        <v>0</v>
      </c>
      <c r="BJ200" s="12">
        <v>0</v>
      </c>
      <c r="BK200" s="257">
        <v>0</v>
      </c>
      <c r="BL200" s="321">
        <v>0</v>
      </c>
      <c r="BM200" s="321">
        <v>0</v>
      </c>
      <c r="BN200" s="12">
        <v>0</v>
      </c>
      <c r="BO200" s="322">
        <v>0</v>
      </c>
      <c r="BP200" s="321">
        <v>0</v>
      </c>
      <c r="BQ200" s="321">
        <v>0</v>
      </c>
      <c r="BR200" s="12">
        <v>0</v>
      </c>
      <c r="BS200" s="322">
        <v>0</v>
      </c>
      <c r="BT200" s="321">
        <v>0</v>
      </c>
      <c r="BU200" s="321">
        <v>0</v>
      </c>
      <c r="BV200" s="12">
        <v>0</v>
      </c>
      <c r="BW200" s="322">
        <v>0</v>
      </c>
      <c r="BX200" s="321">
        <v>0</v>
      </c>
      <c r="BY200" s="321">
        <v>0</v>
      </c>
      <c r="BZ200" s="12">
        <v>0</v>
      </c>
      <c r="CA200" s="322">
        <v>0</v>
      </c>
      <c r="CB200" s="321">
        <v>0</v>
      </c>
      <c r="CC200" s="321">
        <v>0</v>
      </c>
      <c r="CD200" s="12">
        <v>0</v>
      </c>
    </row>
    <row r="201" spans="2:82" x14ac:dyDescent="0.25">
      <c r="B201" s="8" t="s">
        <v>58</v>
      </c>
      <c r="C201" s="257">
        <v>0</v>
      </c>
      <c r="D201" s="321">
        <v>0</v>
      </c>
      <c r="E201" s="321">
        <v>0</v>
      </c>
      <c r="F201" s="12">
        <v>0</v>
      </c>
      <c r="G201" s="257">
        <v>0</v>
      </c>
      <c r="H201" s="321">
        <v>0</v>
      </c>
      <c r="I201" s="321">
        <v>0</v>
      </c>
      <c r="J201" s="12">
        <v>0</v>
      </c>
      <c r="K201" s="321">
        <v>0</v>
      </c>
      <c r="L201" s="321">
        <v>0</v>
      </c>
      <c r="M201" s="321">
        <v>0</v>
      </c>
      <c r="N201" s="12">
        <v>0</v>
      </c>
      <c r="O201" s="322">
        <v>0</v>
      </c>
      <c r="P201" s="321">
        <v>0</v>
      </c>
      <c r="Q201" s="321">
        <v>0</v>
      </c>
      <c r="R201" s="12">
        <v>0</v>
      </c>
      <c r="S201" s="322">
        <v>0</v>
      </c>
      <c r="T201" s="321">
        <v>0</v>
      </c>
      <c r="U201" s="321">
        <v>0</v>
      </c>
      <c r="V201" s="12">
        <v>0</v>
      </c>
      <c r="W201" s="257">
        <v>0</v>
      </c>
      <c r="X201" s="321">
        <v>0</v>
      </c>
      <c r="Y201" s="321">
        <v>0</v>
      </c>
      <c r="Z201" s="12">
        <v>0</v>
      </c>
      <c r="AA201" s="322">
        <v>0</v>
      </c>
      <c r="AB201" s="321">
        <v>0</v>
      </c>
      <c r="AC201" s="321">
        <v>0</v>
      </c>
      <c r="AD201" s="12">
        <v>0</v>
      </c>
      <c r="AE201" s="322">
        <v>0</v>
      </c>
      <c r="AF201" s="321">
        <v>0</v>
      </c>
      <c r="AG201" s="321">
        <v>0</v>
      </c>
      <c r="AH201" s="12">
        <v>0</v>
      </c>
      <c r="AI201" s="257">
        <v>0</v>
      </c>
      <c r="AJ201" s="321">
        <v>0</v>
      </c>
      <c r="AK201" s="321">
        <v>0</v>
      </c>
      <c r="AL201" s="12">
        <v>0</v>
      </c>
      <c r="AM201" s="322">
        <v>0</v>
      </c>
      <c r="AN201" s="321">
        <v>0</v>
      </c>
      <c r="AO201" s="321">
        <v>0</v>
      </c>
      <c r="AP201" s="12">
        <v>0</v>
      </c>
      <c r="AQ201" s="322">
        <v>0</v>
      </c>
      <c r="AR201" s="321">
        <v>0</v>
      </c>
      <c r="AS201" s="321">
        <v>0</v>
      </c>
      <c r="AT201" s="12">
        <v>0</v>
      </c>
      <c r="AU201" s="322">
        <v>0</v>
      </c>
      <c r="AV201" s="321">
        <v>0</v>
      </c>
      <c r="AW201" s="321">
        <v>0</v>
      </c>
      <c r="AX201" s="12">
        <v>0</v>
      </c>
      <c r="AY201" s="322">
        <v>0</v>
      </c>
      <c r="AZ201" s="321">
        <v>0</v>
      </c>
      <c r="BA201" s="321">
        <v>0</v>
      </c>
      <c r="BB201" s="12">
        <v>0</v>
      </c>
      <c r="BC201" s="322">
        <v>0</v>
      </c>
      <c r="BD201" s="321">
        <v>0</v>
      </c>
      <c r="BE201" s="321">
        <v>0</v>
      </c>
      <c r="BF201" s="6">
        <v>0</v>
      </c>
      <c r="BG201" s="322">
        <v>0</v>
      </c>
      <c r="BH201" s="321">
        <v>0</v>
      </c>
      <c r="BI201" s="321">
        <v>0</v>
      </c>
      <c r="BJ201" s="12">
        <v>0</v>
      </c>
      <c r="BK201" s="257">
        <v>0</v>
      </c>
      <c r="BL201" s="321">
        <v>0</v>
      </c>
      <c r="BM201" s="321">
        <v>0</v>
      </c>
      <c r="BN201" s="12">
        <v>0</v>
      </c>
      <c r="BO201" s="322">
        <v>0</v>
      </c>
      <c r="BP201" s="321">
        <v>0</v>
      </c>
      <c r="BQ201" s="321">
        <v>0</v>
      </c>
      <c r="BR201" s="12">
        <v>0</v>
      </c>
      <c r="BS201" s="322">
        <v>0</v>
      </c>
      <c r="BT201" s="321">
        <v>0</v>
      </c>
      <c r="BU201" s="321">
        <v>0</v>
      </c>
      <c r="BV201" s="12">
        <v>0</v>
      </c>
      <c r="BW201" s="322">
        <v>0</v>
      </c>
      <c r="BX201" s="321">
        <v>0</v>
      </c>
      <c r="BY201" s="321">
        <v>0</v>
      </c>
      <c r="BZ201" s="12">
        <v>0</v>
      </c>
      <c r="CA201" s="322">
        <v>0</v>
      </c>
      <c r="CB201" s="321">
        <v>0</v>
      </c>
      <c r="CC201" s="321">
        <v>0</v>
      </c>
      <c r="CD201" s="12">
        <v>0</v>
      </c>
    </row>
    <row r="202" spans="2:82" x14ac:dyDescent="0.25">
      <c r="B202" s="8" t="s">
        <v>59</v>
      </c>
      <c r="C202" s="257">
        <v>0</v>
      </c>
      <c r="D202" s="321">
        <v>0</v>
      </c>
      <c r="E202" s="321">
        <v>0</v>
      </c>
      <c r="F202" s="12">
        <v>0</v>
      </c>
      <c r="G202" s="257">
        <v>0</v>
      </c>
      <c r="H202" s="321">
        <v>0</v>
      </c>
      <c r="I202" s="321">
        <v>0</v>
      </c>
      <c r="J202" s="12">
        <v>0</v>
      </c>
      <c r="K202" s="321">
        <v>0</v>
      </c>
      <c r="L202" s="321">
        <v>0</v>
      </c>
      <c r="M202" s="321">
        <v>0</v>
      </c>
      <c r="N202" s="12">
        <v>0</v>
      </c>
      <c r="O202" s="322">
        <v>0</v>
      </c>
      <c r="P202" s="321">
        <v>0</v>
      </c>
      <c r="Q202" s="321">
        <v>0</v>
      </c>
      <c r="R202" s="12">
        <v>0</v>
      </c>
      <c r="S202" s="322">
        <v>0</v>
      </c>
      <c r="T202" s="321">
        <v>0</v>
      </c>
      <c r="U202" s="321">
        <v>0</v>
      </c>
      <c r="V202" s="12">
        <v>0</v>
      </c>
      <c r="W202" s="257">
        <v>0</v>
      </c>
      <c r="X202" s="321">
        <v>0</v>
      </c>
      <c r="Y202" s="321">
        <v>0</v>
      </c>
      <c r="Z202" s="12">
        <v>0</v>
      </c>
      <c r="AA202" s="322">
        <v>0</v>
      </c>
      <c r="AB202" s="321">
        <v>0</v>
      </c>
      <c r="AC202" s="321">
        <v>0</v>
      </c>
      <c r="AD202" s="12">
        <v>0</v>
      </c>
      <c r="AE202" s="322">
        <v>0</v>
      </c>
      <c r="AF202" s="321">
        <v>0</v>
      </c>
      <c r="AG202" s="321">
        <v>0</v>
      </c>
      <c r="AH202" s="12">
        <v>0</v>
      </c>
      <c r="AI202" s="257">
        <v>0</v>
      </c>
      <c r="AJ202" s="321">
        <v>0</v>
      </c>
      <c r="AK202" s="321">
        <v>0</v>
      </c>
      <c r="AL202" s="12">
        <v>0</v>
      </c>
      <c r="AM202" s="322">
        <v>0</v>
      </c>
      <c r="AN202" s="321">
        <v>0</v>
      </c>
      <c r="AO202" s="321">
        <v>0</v>
      </c>
      <c r="AP202" s="12">
        <v>0</v>
      </c>
      <c r="AQ202" s="322">
        <v>0</v>
      </c>
      <c r="AR202" s="321">
        <v>0</v>
      </c>
      <c r="AS202" s="321">
        <v>0</v>
      </c>
      <c r="AT202" s="12">
        <v>0</v>
      </c>
      <c r="AU202" s="322">
        <v>0</v>
      </c>
      <c r="AV202" s="321">
        <v>0</v>
      </c>
      <c r="AW202" s="321">
        <v>0</v>
      </c>
      <c r="AX202" s="12">
        <v>0</v>
      </c>
      <c r="AY202" s="322">
        <v>0</v>
      </c>
      <c r="AZ202" s="321">
        <v>0</v>
      </c>
      <c r="BA202" s="321">
        <v>0</v>
      </c>
      <c r="BB202" s="12">
        <v>0</v>
      </c>
      <c r="BC202" s="322">
        <v>0</v>
      </c>
      <c r="BD202" s="321">
        <v>0</v>
      </c>
      <c r="BE202" s="321">
        <v>0</v>
      </c>
      <c r="BF202" s="6">
        <v>0</v>
      </c>
      <c r="BG202" s="322">
        <v>0</v>
      </c>
      <c r="BH202" s="321">
        <v>0</v>
      </c>
      <c r="BI202" s="321">
        <v>0</v>
      </c>
      <c r="BJ202" s="12">
        <v>0</v>
      </c>
      <c r="BK202" s="257">
        <v>0</v>
      </c>
      <c r="BL202" s="321">
        <v>0</v>
      </c>
      <c r="BM202" s="321">
        <v>0</v>
      </c>
      <c r="BN202" s="12">
        <v>0</v>
      </c>
      <c r="BO202" s="322">
        <v>0</v>
      </c>
      <c r="BP202" s="321">
        <v>0</v>
      </c>
      <c r="BQ202" s="321">
        <v>0</v>
      </c>
      <c r="BR202" s="12">
        <v>0</v>
      </c>
      <c r="BS202" s="322">
        <v>0</v>
      </c>
      <c r="BT202" s="321">
        <v>0</v>
      </c>
      <c r="BU202" s="321">
        <v>0</v>
      </c>
      <c r="BV202" s="12">
        <v>0</v>
      </c>
      <c r="BW202" s="322">
        <v>0</v>
      </c>
      <c r="BX202" s="321">
        <v>0</v>
      </c>
      <c r="BY202" s="321">
        <v>0</v>
      </c>
      <c r="BZ202" s="12">
        <v>0</v>
      </c>
      <c r="CA202" s="322">
        <v>0</v>
      </c>
      <c r="CB202" s="321">
        <v>0</v>
      </c>
      <c r="CC202" s="321">
        <v>0</v>
      </c>
      <c r="CD202" s="12">
        <v>0</v>
      </c>
    </row>
    <row r="203" spans="2:82" x14ac:dyDescent="0.25">
      <c r="B203" s="8" t="s">
        <v>60</v>
      </c>
      <c r="C203" s="257">
        <v>280.19592</v>
      </c>
      <c r="D203" s="321">
        <v>288.45225450999999</v>
      </c>
      <c r="E203" s="321">
        <v>278.53113027999996</v>
      </c>
      <c r="F203" s="85">
        <v>0.96560566237607237</v>
      </c>
      <c r="G203" s="257">
        <v>3.55</v>
      </c>
      <c r="H203" s="321">
        <v>4.8072419999999996</v>
      </c>
      <c r="I203" s="321">
        <v>4.8072419999999996</v>
      </c>
      <c r="J203" s="85">
        <f>I203/H203</f>
        <v>1</v>
      </c>
      <c r="K203" s="321">
        <v>0.189</v>
      </c>
      <c r="L203" s="321">
        <v>0.1148</v>
      </c>
      <c r="M203" s="321">
        <v>0.10199999999999999</v>
      </c>
      <c r="N203" s="85">
        <f>M203/L203</f>
        <v>0.88850174216027866</v>
      </c>
      <c r="O203" s="322">
        <v>0</v>
      </c>
      <c r="P203" s="321">
        <v>0</v>
      </c>
      <c r="Q203" s="321">
        <v>0</v>
      </c>
      <c r="R203" s="12">
        <v>0</v>
      </c>
      <c r="S203" s="642">
        <v>5.0000000000000001E-3</v>
      </c>
      <c r="T203" s="132">
        <v>5.0000000000000001E-3</v>
      </c>
      <c r="U203" s="132">
        <v>5.0000000000000001E-3</v>
      </c>
      <c r="V203" s="85">
        <f>U203/T203</f>
        <v>1</v>
      </c>
      <c r="W203" s="257">
        <v>1.3403700000000001</v>
      </c>
      <c r="X203" s="321">
        <v>1.3403700000000001</v>
      </c>
      <c r="Y203" s="321">
        <v>1.3173483100000001</v>
      </c>
      <c r="Z203" s="85">
        <f>Y203/X203</f>
        <v>0.98282437685116797</v>
      </c>
      <c r="AA203" s="322">
        <v>5.1752200000000004</v>
      </c>
      <c r="AB203" s="321">
        <v>4.9147910000000001</v>
      </c>
      <c r="AC203" s="321">
        <v>4.8322539999999998</v>
      </c>
      <c r="AD203" s="85">
        <f>AC203/AB203</f>
        <v>0.98320640694589045</v>
      </c>
      <c r="AE203" s="322">
        <v>155.52964</v>
      </c>
      <c r="AF203" s="321">
        <v>155.52964</v>
      </c>
      <c r="AG203" s="321">
        <v>120.0168</v>
      </c>
      <c r="AH203" s="85">
        <f>AG203/AF203</f>
        <v>0.77166513083936927</v>
      </c>
      <c r="AI203" s="257">
        <v>12.82226</v>
      </c>
      <c r="AJ203" s="321">
        <v>12.82226</v>
      </c>
      <c r="AK203" s="321">
        <v>10.467697940000001</v>
      </c>
      <c r="AL203" s="85">
        <f>AK203/AJ203</f>
        <v>0.8163691845275326</v>
      </c>
      <c r="AM203" s="322">
        <v>0.83599999999999997</v>
      </c>
      <c r="AN203" s="321">
        <v>0.79600000000000004</v>
      </c>
      <c r="AO203" s="321">
        <v>0.65362897999999992</v>
      </c>
      <c r="AP203" s="85">
        <f>AO203/AN203</f>
        <v>0.82114193467336671</v>
      </c>
      <c r="AQ203" s="322">
        <v>7.8415100000000004</v>
      </c>
      <c r="AR203" s="321">
        <v>15.215231509999999</v>
      </c>
      <c r="AS203" s="321">
        <v>14.904180119999999</v>
      </c>
      <c r="AT203" s="85">
        <v>0.97955657856434419</v>
      </c>
      <c r="AU203" s="322">
        <v>1.5420199999999999</v>
      </c>
      <c r="AV203" s="321">
        <v>1.5420199999999999</v>
      </c>
      <c r="AW203" s="321">
        <v>0.95259137999999999</v>
      </c>
      <c r="AX203" s="85">
        <f>AW203/AV203</f>
        <v>0.6177555284626659</v>
      </c>
      <c r="AY203" s="322">
        <v>0</v>
      </c>
      <c r="AZ203" s="321">
        <v>0</v>
      </c>
      <c r="BA203" s="321">
        <v>0</v>
      </c>
      <c r="BB203" s="12">
        <v>0</v>
      </c>
      <c r="BC203" s="322">
        <v>0.3</v>
      </c>
      <c r="BD203" s="321">
        <v>0.3</v>
      </c>
      <c r="BE203" s="321">
        <v>0.3</v>
      </c>
      <c r="BF203" s="95">
        <f>BE203/BD203</f>
        <v>1</v>
      </c>
      <c r="BG203" s="322">
        <v>3.7400000000000003E-2</v>
      </c>
      <c r="BH203" s="321">
        <v>3.7400000000000003E-2</v>
      </c>
      <c r="BI203" s="321">
        <v>3.7400000000000003E-2</v>
      </c>
      <c r="BJ203" s="85">
        <f>BI203/BH203</f>
        <v>1</v>
      </c>
      <c r="BK203" s="644">
        <v>0</v>
      </c>
      <c r="BL203" s="132">
        <v>0</v>
      </c>
      <c r="BM203" s="321">
        <v>0</v>
      </c>
      <c r="BN203" s="12">
        <v>0</v>
      </c>
      <c r="BO203" s="322">
        <v>91</v>
      </c>
      <c r="BP203" s="321">
        <v>91</v>
      </c>
      <c r="BQ203" s="321">
        <v>120.12998755</v>
      </c>
      <c r="BR203" s="85">
        <f>BQ203/BP203</f>
        <v>1.3201097532967032</v>
      </c>
      <c r="BS203" s="322">
        <v>5.0000000000000001E-3</v>
      </c>
      <c r="BT203" s="321">
        <v>5.0000000000000001E-3</v>
      </c>
      <c r="BU203" s="321">
        <v>5.0000000000000001E-3</v>
      </c>
      <c r="BV203" s="85">
        <f>BU203/BT203</f>
        <v>1</v>
      </c>
      <c r="BW203" s="322">
        <v>3.0000000000000001E-3</v>
      </c>
      <c r="BX203" s="321">
        <v>3.0000000000000001E-3</v>
      </c>
      <c r="BY203" s="321">
        <v>0</v>
      </c>
      <c r="BZ203" s="85">
        <f>BY203/BX203</f>
        <v>0</v>
      </c>
      <c r="CA203" s="322">
        <v>1.95E-2</v>
      </c>
      <c r="CB203" s="321">
        <v>1.95E-2</v>
      </c>
      <c r="CC203" s="321">
        <v>0</v>
      </c>
      <c r="CD203" s="85">
        <f>CC203/CB203</f>
        <v>0</v>
      </c>
    </row>
    <row r="204" spans="2:82" x14ac:dyDescent="0.25">
      <c r="B204" s="8" t="s">
        <v>61</v>
      </c>
      <c r="C204" s="257">
        <v>3.2932562200000004</v>
      </c>
      <c r="D204" s="321">
        <v>24.9149843</v>
      </c>
      <c r="E204" s="321">
        <v>24.26819768</v>
      </c>
      <c r="F204" s="85">
        <v>0.97404025576688802</v>
      </c>
      <c r="G204" s="257">
        <v>0</v>
      </c>
      <c r="H204" s="321">
        <v>0</v>
      </c>
      <c r="I204" s="321">
        <v>0</v>
      </c>
      <c r="J204" s="12">
        <v>0</v>
      </c>
      <c r="K204" s="321">
        <v>5.3745220000000003E-2</v>
      </c>
      <c r="L204" s="321">
        <v>21.48618093</v>
      </c>
      <c r="M204" s="321">
        <v>21.48618093</v>
      </c>
      <c r="N204" s="85">
        <f>M204/L204</f>
        <v>1</v>
      </c>
      <c r="O204" s="322">
        <v>0</v>
      </c>
      <c r="P204" s="321">
        <v>0</v>
      </c>
      <c r="Q204" s="321">
        <v>0</v>
      </c>
      <c r="R204" s="12">
        <v>0</v>
      </c>
      <c r="S204" s="642">
        <v>0</v>
      </c>
      <c r="T204" s="132">
        <v>0</v>
      </c>
      <c r="U204" s="132">
        <v>0</v>
      </c>
      <c r="V204" s="12">
        <v>0</v>
      </c>
      <c r="W204" s="257">
        <v>0</v>
      </c>
      <c r="X204" s="321">
        <v>0</v>
      </c>
      <c r="Y204" s="321">
        <v>0</v>
      </c>
      <c r="Z204" s="12">
        <v>0</v>
      </c>
      <c r="AA204" s="322">
        <v>0</v>
      </c>
      <c r="AB204" s="321">
        <v>0</v>
      </c>
      <c r="AC204" s="321">
        <v>0</v>
      </c>
      <c r="AD204" s="12">
        <v>0</v>
      </c>
      <c r="AE204" s="322">
        <v>0</v>
      </c>
      <c r="AF204" s="321">
        <v>0</v>
      </c>
      <c r="AG204" s="321">
        <v>0</v>
      </c>
      <c r="AH204" s="12">
        <v>0</v>
      </c>
      <c r="AI204" s="257">
        <v>0</v>
      </c>
      <c r="AJ204" s="321">
        <v>0</v>
      </c>
      <c r="AK204" s="321">
        <v>0</v>
      </c>
      <c r="AL204" s="12">
        <v>0</v>
      </c>
      <c r="AM204" s="322">
        <v>3</v>
      </c>
      <c r="AN204" s="321">
        <v>3.18929237</v>
      </c>
      <c r="AO204" s="321">
        <v>2.5425057500000001</v>
      </c>
      <c r="AP204" s="85">
        <f>AO204/AN204</f>
        <v>0.79720058716347797</v>
      </c>
      <c r="AQ204" s="322">
        <v>0.239511</v>
      </c>
      <c r="AR204" s="321">
        <v>0.239511</v>
      </c>
      <c r="AS204" s="321">
        <v>0.239511</v>
      </c>
      <c r="AT204" s="85">
        <v>1</v>
      </c>
      <c r="AU204" s="322">
        <v>0</v>
      </c>
      <c r="AV204" s="321">
        <v>0</v>
      </c>
      <c r="AW204" s="321">
        <v>0</v>
      </c>
      <c r="AX204" s="12">
        <v>0</v>
      </c>
      <c r="AY204" s="322">
        <v>0</v>
      </c>
      <c r="AZ204" s="321">
        <v>0</v>
      </c>
      <c r="BA204" s="321">
        <v>0</v>
      </c>
      <c r="BB204" s="12">
        <v>0</v>
      </c>
      <c r="BC204" s="322">
        <v>0</v>
      </c>
      <c r="BD204" s="321">
        <v>0</v>
      </c>
      <c r="BE204" s="321">
        <v>0</v>
      </c>
      <c r="BF204" s="6">
        <v>0</v>
      </c>
      <c r="BG204" s="322">
        <v>0</v>
      </c>
      <c r="BH204" s="321">
        <v>0</v>
      </c>
      <c r="BI204" s="321">
        <v>0</v>
      </c>
      <c r="BJ204" s="12">
        <v>0</v>
      </c>
      <c r="BK204" s="257">
        <v>0</v>
      </c>
      <c r="BL204" s="321">
        <v>0</v>
      </c>
      <c r="BM204" s="321">
        <v>0</v>
      </c>
      <c r="BN204" s="12">
        <v>0</v>
      </c>
      <c r="BO204" s="322">
        <v>0</v>
      </c>
      <c r="BP204" s="321">
        <v>0</v>
      </c>
      <c r="BQ204" s="321">
        <v>0</v>
      </c>
      <c r="BR204" s="12">
        <v>0</v>
      </c>
      <c r="BS204" s="322">
        <v>0</v>
      </c>
      <c r="BT204" s="321">
        <v>0</v>
      </c>
      <c r="BU204" s="321">
        <v>0</v>
      </c>
      <c r="BV204" s="12">
        <v>0</v>
      </c>
      <c r="BW204" s="322">
        <v>0</v>
      </c>
      <c r="BX204" s="321">
        <v>0</v>
      </c>
      <c r="BY204" s="321">
        <v>0</v>
      </c>
      <c r="BZ204" s="12">
        <v>0</v>
      </c>
      <c r="CA204" s="322">
        <v>0</v>
      </c>
      <c r="CB204" s="321">
        <v>0</v>
      </c>
      <c r="CC204" s="321">
        <v>0</v>
      </c>
      <c r="CD204" s="12">
        <v>0</v>
      </c>
    </row>
    <row r="205" spans="2:82" x14ac:dyDescent="0.25">
      <c r="B205" s="8" t="s">
        <v>62</v>
      </c>
      <c r="C205" s="257">
        <v>181.87493344999999</v>
      </c>
      <c r="D205" s="321">
        <v>210.31798204999998</v>
      </c>
      <c r="E205" s="321">
        <v>187.08151114</v>
      </c>
      <c r="F205" s="85">
        <v>0.88951743125570759</v>
      </c>
      <c r="G205" s="257">
        <v>0</v>
      </c>
      <c r="H205" s="321">
        <v>0</v>
      </c>
      <c r="I205" s="321">
        <v>0</v>
      </c>
      <c r="J205" s="12">
        <v>0</v>
      </c>
      <c r="K205" s="321">
        <v>0</v>
      </c>
      <c r="L205" s="321">
        <v>0</v>
      </c>
      <c r="M205" s="321">
        <v>0</v>
      </c>
      <c r="N205" s="12">
        <v>0</v>
      </c>
      <c r="O205" s="322">
        <v>0</v>
      </c>
      <c r="P205" s="321">
        <v>0</v>
      </c>
      <c r="Q205" s="321">
        <v>0</v>
      </c>
      <c r="R205" s="12">
        <v>0</v>
      </c>
      <c r="S205" s="642">
        <v>0</v>
      </c>
      <c r="T205" s="132">
        <v>0</v>
      </c>
      <c r="U205" s="132">
        <v>0</v>
      </c>
      <c r="V205" s="12">
        <v>0</v>
      </c>
      <c r="W205" s="257">
        <v>0</v>
      </c>
      <c r="X205" s="321">
        <v>0</v>
      </c>
      <c r="Y205" s="321">
        <v>0</v>
      </c>
      <c r="Z205" s="12">
        <v>0</v>
      </c>
      <c r="AA205" s="322">
        <v>0</v>
      </c>
      <c r="AB205" s="321">
        <v>0</v>
      </c>
      <c r="AC205" s="321">
        <v>0</v>
      </c>
      <c r="AD205" s="12">
        <v>0</v>
      </c>
      <c r="AE205" s="322">
        <v>0</v>
      </c>
      <c r="AF205" s="321">
        <v>0</v>
      </c>
      <c r="AG205" s="321">
        <v>0</v>
      </c>
      <c r="AH205" s="12">
        <v>0</v>
      </c>
      <c r="AI205" s="257">
        <v>31.51</v>
      </c>
      <c r="AJ205" s="321">
        <v>31.51</v>
      </c>
      <c r="AK205" s="321">
        <v>11.43031251</v>
      </c>
      <c r="AL205" s="85">
        <f>AK205/AJ205</f>
        <v>0.3627519044747699</v>
      </c>
      <c r="AM205" s="322">
        <v>23.267553450000001</v>
      </c>
      <c r="AN205" s="321">
        <v>22.45748493</v>
      </c>
      <c r="AO205" s="321">
        <v>21.261455519999998</v>
      </c>
      <c r="AP205" s="85">
        <f>AO205/AN205</f>
        <v>0.94674250417052375</v>
      </c>
      <c r="AQ205" s="322">
        <v>124.11159000000001</v>
      </c>
      <c r="AR205" s="321">
        <v>122.76470712000001</v>
      </c>
      <c r="AS205" s="321">
        <v>122.75401911000002</v>
      </c>
      <c r="AT205" s="85">
        <v>0.99991293906652223</v>
      </c>
      <c r="AU205" s="322">
        <v>0.42599999999999999</v>
      </c>
      <c r="AV205" s="321">
        <v>0.42599999999999999</v>
      </c>
      <c r="AW205" s="321">
        <v>0.42593399999999998</v>
      </c>
      <c r="AX205" s="85">
        <f>AW205/AV205</f>
        <v>0.99984507042253523</v>
      </c>
      <c r="AY205" s="322">
        <v>0</v>
      </c>
      <c r="AZ205" s="321">
        <v>0</v>
      </c>
      <c r="BA205" s="321">
        <v>0</v>
      </c>
      <c r="BB205" s="12">
        <v>0</v>
      </c>
      <c r="BC205" s="322">
        <v>1.6597900000000001</v>
      </c>
      <c r="BD205" s="321">
        <v>2.2597899999999997</v>
      </c>
      <c r="BE205" s="321">
        <v>1.2097899999999999</v>
      </c>
      <c r="BF205" s="95">
        <f>BE205/BD205</f>
        <v>0.53535505511574089</v>
      </c>
      <c r="BG205" s="322">
        <v>0.7</v>
      </c>
      <c r="BH205" s="321">
        <v>30.7</v>
      </c>
      <c r="BI205" s="321">
        <v>30</v>
      </c>
      <c r="BJ205" s="85">
        <f>BI205/BH205</f>
        <v>0.9771986970684039</v>
      </c>
      <c r="BK205" s="257">
        <v>0</v>
      </c>
      <c r="BL205" s="321">
        <v>0</v>
      </c>
      <c r="BM205" s="321">
        <v>0</v>
      </c>
      <c r="BN205" s="12">
        <v>0</v>
      </c>
      <c r="BO205" s="322">
        <v>0</v>
      </c>
      <c r="BP205" s="321">
        <v>0</v>
      </c>
      <c r="BQ205" s="321">
        <v>0</v>
      </c>
      <c r="BR205" s="12">
        <v>0</v>
      </c>
      <c r="BS205" s="322">
        <v>0.2</v>
      </c>
      <c r="BT205" s="321">
        <v>0.2</v>
      </c>
      <c r="BU205" s="321">
        <v>0</v>
      </c>
      <c r="BV205" s="12">
        <v>0</v>
      </c>
      <c r="BW205" s="322">
        <v>0</v>
      </c>
      <c r="BX205" s="321">
        <v>0</v>
      </c>
      <c r="BY205" s="321">
        <v>0</v>
      </c>
      <c r="BZ205" s="12">
        <v>0</v>
      </c>
      <c r="CA205" s="322">
        <v>0</v>
      </c>
      <c r="CB205" s="321">
        <v>0</v>
      </c>
      <c r="CC205" s="321">
        <v>0</v>
      </c>
      <c r="CD205" s="12">
        <v>0</v>
      </c>
    </row>
    <row r="206" spans="2:82" x14ac:dyDescent="0.25">
      <c r="B206" s="187" t="s">
        <v>63</v>
      </c>
      <c r="C206" s="325">
        <v>465.36410966999995</v>
      </c>
      <c r="D206" s="326">
        <v>523.68522085999996</v>
      </c>
      <c r="E206" s="326">
        <v>489.8808391</v>
      </c>
      <c r="F206" s="178">
        <v>0.93544904378915616</v>
      </c>
      <c r="G206" s="325">
        <f>SUM(G200:G205)</f>
        <v>3.55</v>
      </c>
      <c r="H206" s="326">
        <f>SUM(H200:H205)</f>
        <v>4.8072419999999996</v>
      </c>
      <c r="I206" s="326">
        <f>SUM(I200:I205)</f>
        <v>4.8072419999999996</v>
      </c>
      <c r="J206" s="178">
        <f>I206/H206</f>
        <v>1</v>
      </c>
      <c r="K206" s="326">
        <f>SUM(K200:K205)</f>
        <v>0.24274522000000001</v>
      </c>
      <c r="L206" s="326">
        <f>SUM(L200:L205)</f>
        <v>21.600980929999999</v>
      </c>
      <c r="M206" s="326">
        <f>SUM(M200:M205)</f>
        <v>21.58818093</v>
      </c>
      <c r="N206" s="178">
        <f>M206/L206</f>
        <v>0.99940743431784518</v>
      </c>
      <c r="O206" s="327">
        <f t="shared" ref="O206:U206" si="347">SUM(O200:O205)</f>
        <v>0</v>
      </c>
      <c r="P206" s="326">
        <f t="shared" si="347"/>
        <v>0</v>
      </c>
      <c r="Q206" s="326">
        <f t="shared" si="347"/>
        <v>0</v>
      </c>
      <c r="R206" s="351">
        <f t="shared" si="347"/>
        <v>0</v>
      </c>
      <c r="S206" s="327">
        <f t="shared" si="347"/>
        <v>5.0000000000000001E-3</v>
      </c>
      <c r="T206" s="326">
        <f t="shared" si="347"/>
        <v>5.0000000000000001E-3</v>
      </c>
      <c r="U206" s="326">
        <f t="shared" si="347"/>
        <v>5.0000000000000001E-3</v>
      </c>
      <c r="V206" s="178">
        <f>U206/T206</f>
        <v>1</v>
      </c>
      <c r="W206" s="325">
        <f>SUM(W200:W205)</f>
        <v>1.3403700000000001</v>
      </c>
      <c r="X206" s="326">
        <f>SUM(X200:X205)</f>
        <v>1.3403700000000001</v>
      </c>
      <c r="Y206" s="326">
        <f>SUM(Y200:Y205)</f>
        <v>1.3173483100000001</v>
      </c>
      <c r="Z206" s="178">
        <f>Y206/X206</f>
        <v>0.98282437685116797</v>
      </c>
      <c r="AA206" s="327">
        <f>SUM(AA200:AA205)</f>
        <v>5.1752200000000004</v>
      </c>
      <c r="AB206" s="326">
        <f>SUM(AB200:AB205)</f>
        <v>4.9147910000000001</v>
      </c>
      <c r="AC206" s="326">
        <f>SUM(AC200:AC205)</f>
        <v>4.8322539999999998</v>
      </c>
      <c r="AD206" s="178">
        <f>AC206/AB206</f>
        <v>0.98320640694589045</v>
      </c>
      <c r="AE206" s="327">
        <f>SUM(AE200:AE205)</f>
        <v>155.52964</v>
      </c>
      <c r="AF206" s="326">
        <f>SUM(AF200:AF205)</f>
        <v>155.52964</v>
      </c>
      <c r="AG206" s="326">
        <f>SUM(AG200:AG205)</f>
        <v>120.0168</v>
      </c>
      <c r="AH206" s="178">
        <f>AG206/AF206</f>
        <v>0.77166513083936927</v>
      </c>
      <c r="AI206" s="325">
        <f>SUM(AI200:AI205)</f>
        <v>44.332260000000005</v>
      </c>
      <c r="AJ206" s="326">
        <f>SUM(AJ200:AJ205)</f>
        <v>44.332260000000005</v>
      </c>
      <c r="AK206" s="326">
        <f>SUM(AK200:AK205)</f>
        <v>21.898010450000001</v>
      </c>
      <c r="AL206" s="178">
        <f>AK206/AJ206</f>
        <v>0.49395204417731015</v>
      </c>
      <c r="AM206" s="327">
        <f>SUM(AM200:AM205)</f>
        <v>27.10355345</v>
      </c>
      <c r="AN206" s="326">
        <f>SUM(AN200:AN205)</f>
        <v>26.442777299999999</v>
      </c>
      <c r="AO206" s="326">
        <f>SUM(AO200:AO205)</f>
        <v>24.457590249999999</v>
      </c>
      <c r="AP206" s="178">
        <f>AO206/AN206</f>
        <v>0.92492516850716733</v>
      </c>
      <c r="AQ206" s="327">
        <f>SUM(AQ200:AQ205)</f>
        <v>132.192611</v>
      </c>
      <c r="AR206" s="326">
        <f>SUM(AR200:AR205)</f>
        <v>138.21944963000001</v>
      </c>
      <c r="AS206" s="326">
        <f>SUM(AS200:AS205)</f>
        <v>137.89771023000003</v>
      </c>
      <c r="AT206" s="178">
        <f>AS206/AR206</f>
        <v>0.99767225668412618</v>
      </c>
      <c r="AU206" s="327">
        <f>SUM(AU200:AU205)</f>
        <v>1.9680199999999999</v>
      </c>
      <c r="AV206" s="326">
        <f>SUM(AV200:AV205)</f>
        <v>1.9680199999999999</v>
      </c>
      <c r="AW206" s="326">
        <f>SUM(AW200:AW205)</f>
        <v>1.3785253799999999</v>
      </c>
      <c r="AX206" s="178">
        <f>AW206/AV206</f>
        <v>0.70046309488724712</v>
      </c>
      <c r="AY206" s="327">
        <f>SUM(AY200:AY205)</f>
        <v>0</v>
      </c>
      <c r="AZ206" s="326">
        <f>SUM(AZ200:AZ205)</f>
        <v>0</v>
      </c>
      <c r="BA206" s="326">
        <f>SUM(BA200:BA205)</f>
        <v>0</v>
      </c>
      <c r="BB206" s="331">
        <v>0</v>
      </c>
      <c r="BC206" s="327">
        <f>SUM(BC200:BC205)</f>
        <v>1.9597900000000001</v>
      </c>
      <c r="BD206" s="326">
        <f>SUM(BD200:BD205)</f>
        <v>2.5597899999999996</v>
      </c>
      <c r="BE206" s="326">
        <f>SUM(BE200:BE205)</f>
        <v>1.50979</v>
      </c>
      <c r="BF206" s="180">
        <f>BE206/BD206</f>
        <v>0.58981010160989777</v>
      </c>
      <c r="BG206" s="327">
        <f>SUM(BG200:BG205)</f>
        <v>0.73739999999999994</v>
      </c>
      <c r="BH206" s="326">
        <f>SUM(BH200:BH205)</f>
        <v>30.737400000000001</v>
      </c>
      <c r="BI206" s="326">
        <f>SUM(BI200:BI205)</f>
        <v>30.037400000000002</v>
      </c>
      <c r="BJ206" s="178">
        <f>BI206/BH206</f>
        <v>0.97722644075295895</v>
      </c>
      <c r="BK206" s="177">
        <f t="shared" ref="BK206:BQ206" si="348">SUM(BK200:BK205)</f>
        <v>0</v>
      </c>
      <c r="BL206" s="330">
        <f t="shared" si="348"/>
        <v>0</v>
      </c>
      <c r="BM206" s="330">
        <f t="shared" si="348"/>
        <v>0</v>
      </c>
      <c r="BN206" s="330">
        <f t="shared" si="348"/>
        <v>0</v>
      </c>
      <c r="BO206" s="327">
        <f t="shared" si="348"/>
        <v>91</v>
      </c>
      <c r="BP206" s="326">
        <f t="shared" si="348"/>
        <v>91</v>
      </c>
      <c r="BQ206" s="326">
        <f t="shared" si="348"/>
        <v>120.12998755</v>
      </c>
      <c r="BR206" s="178">
        <f>BQ206/BP206</f>
        <v>1.3201097532967032</v>
      </c>
      <c r="BS206" s="327">
        <f>SUM(BS200:BS205)</f>
        <v>0.20500000000000002</v>
      </c>
      <c r="BT206" s="326">
        <f>SUM(BT200:BT205)</f>
        <v>0.20500000000000002</v>
      </c>
      <c r="BU206" s="326">
        <f>SUM(BU200:BU205)</f>
        <v>5.0000000000000001E-3</v>
      </c>
      <c r="BV206" s="178">
        <f>BU206/BT206</f>
        <v>2.4390243902439022E-2</v>
      </c>
      <c r="BW206" s="327">
        <f>SUM(BW200:BW205)</f>
        <v>3.0000000000000001E-3</v>
      </c>
      <c r="BX206" s="326">
        <f>SUM(BX200:BX205)</f>
        <v>3.0000000000000001E-3</v>
      </c>
      <c r="BY206" s="326">
        <f>SUM(BY200:BY205)</f>
        <v>0</v>
      </c>
      <c r="BZ206" s="178">
        <f>BY206/BX206</f>
        <v>0</v>
      </c>
      <c r="CA206" s="327">
        <f>SUM(CA200:CA205)</f>
        <v>1.95E-2</v>
      </c>
      <c r="CB206" s="326">
        <f>SUM(CB200:CB205)</f>
        <v>1.95E-2</v>
      </c>
      <c r="CC206" s="326">
        <f>SUM(CC200:CC205)</f>
        <v>0</v>
      </c>
      <c r="CD206" s="178">
        <f>CC206/CB206</f>
        <v>0</v>
      </c>
    </row>
    <row r="207" spans="2:82" x14ac:dyDescent="0.25">
      <c r="B207" s="8" t="s">
        <v>64</v>
      </c>
      <c r="C207" s="322">
        <v>20.5</v>
      </c>
      <c r="D207" s="321">
        <v>20.5</v>
      </c>
      <c r="E207" s="321">
        <v>15.2905</v>
      </c>
      <c r="F207" s="85">
        <v>0.7458780487804878</v>
      </c>
      <c r="G207" s="322">
        <v>0</v>
      </c>
      <c r="H207" s="321">
        <v>0</v>
      </c>
      <c r="I207" s="321">
        <v>0</v>
      </c>
      <c r="J207" s="12">
        <v>0</v>
      </c>
      <c r="K207" s="322">
        <v>0</v>
      </c>
      <c r="L207" s="321">
        <v>0</v>
      </c>
      <c r="M207" s="321">
        <v>0</v>
      </c>
      <c r="N207" s="12">
        <v>0</v>
      </c>
      <c r="O207" s="322">
        <v>0</v>
      </c>
      <c r="P207" s="321">
        <v>0</v>
      </c>
      <c r="Q207" s="321">
        <v>0</v>
      </c>
      <c r="R207" s="12">
        <v>0</v>
      </c>
      <c r="S207" s="322">
        <v>0</v>
      </c>
      <c r="T207" s="321">
        <v>0</v>
      </c>
      <c r="U207" s="321">
        <v>0</v>
      </c>
      <c r="V207" s="12">
        <v>0</v>
      </c>
      <c r="W207" s="257">
        <v>0</v>
      </c>
      <c r="X207" s="321">
        <v>0</v>
      </c>
      <c r="Y207" s="321">
        <v>0</v>
      </c>
      <c r="Z207" s="12">
        <v>0</v>
      </c>
      <c r="AA207" s="322">
        <v>0</v>
      </c>
      <c r="AB207" s="321">
        <v>0</v>
      </c>
      <c r="AC207" s="321">
        <v>0</v>
      </c>
      <c r="AD207" s="12">
        <v>0</v>
      </c>
      <c r="AE207" s="322">
        <v>0</v>
      </c>
      <c r="AF207" s="321">
        <v>0</v>
      </c>
      <c r="AG207" s="321">
        <v>0</v>
      </c>
      <c r="AH207" s="12">
        <v>0</v>
      </c>
      <c r="AI207" s="257">
        <v>20.5</v>
      </c>
      <c r="AJ207" s="321">
        <v>20.5</v>
      </c>
      <c r="AK207" s="321">
        <v>15.2905</v>
      </c>
      <c r="AL207" s="85">
        <f>AK207/AJ207</f>
        <v>0.7458780487804878</v>
      </c>
      <c r="AM207" s="322">
        <v>0</v>
      </c>
      <c r="AN207" s="321">
        <v>0</v>
      </c>
      <c r="AO207" s="321">
        <v>0</v>
      </c>
      <c r="AP207" s="12">
        <v>0</v>
      </c>
      <c r="AQ207" s="322">
        <v>0</v>
      </c>
      <c r="AR207" s="321">
        <v>0</v>
      </c>
      <c r="AS207" s="321">
        <v>0</v>
      </c>
      <c r="AT207" s="12">
        <v>0</v>
      </c>
      <c r="AU207" s="322">
        <v>0</v>
      </c>
      <c r="AV207" s="321">
        <v>0</v>
      </c>
      <c r="AW207" s="321">
        <v>0</v>
      </c>
      <c r="AX207" s="12">
        <v>0</v>
      </c>
      <c r="AY207" s="322">
        <v>0</v>
      </c>
      <c r="AZ207" s="321">
        <v>0</v>
      </c>
      <c r="BA207" s="321">
        <v>0</v>
      </c>
      <c r="BB207" s="12">
        <v>0</v>
      </c>
      <c r="BC207" s="322">
        <v>0</v>
      </c>
      <c r="BD207" s="321">
        <v>0</v>
      </c>
      <c r="BE207" s="321">
        <v>0</v>
      </c>
      <c r="BF207" s="6">
        <v>0</v>
      </c>
      <c r="BG207" s="322">
        <v>0</v>
      </c>
      <c r="BH207" s="321">
        <v>0</v>
      </c>
      <c r="BI207" s="321">
        <v>0</v>
      </c>
      <c r="BJ207" s="12">
        <v>0</v>
      </c>
      <c r="BK207" s="257">
        <v>0</v>
      </c>
      <c r="BL207" s="321">
        <v>0</v>
      </c>
      <c r="BM207" s="321">
        <v>0</v>
      </c>
      <c r="BN207" s="12">
        <v>0</v>
      </c>
      <c r="BO207" s="322">
        <v>0</v>
      </c>
      <c r="BP207" s="321">
        <v>0</v>
      </c>
      <c r="BQ207" s="321">
        <v>0</v>
      </c>
      <c r="BR207" s="12">
        <v>0</v>
      </c>
      <c r="BS207" s="322">
        <v>0</v>
      </c>
      <c r="BT207" s="321">
        <v>0</v>
      </c>
      <c r="BU207" s="321">
        <v>0</v>
      </c>
      <c r="BV207" s="12">
        <v>0</v>
      </c>
      <c r="BW207" s="322">
        <v>0</v>
      </c>
      <c r="BX207" s="321">
        <v>0</v>
      </c>
      <c r="BY207" s="321">
        <v>0</v>
      </c>
      <c r="BZ207" s="12">
        <v>0</v>
      </c>
      <c r="CA207" s="322">
        <v>0</v>
      </c>
      <c r="CB207" s="321">
        <v>0</v>
      </c>
      <c r="CC207" s="321">
        <v>0</v>
      </c>
      <c r="CD207" s="12">
        <v>0</v>
      </c>
    </row>
    <row r="208" spans="2:82" x14ac:dyDescent="0.25">
      <c r="B208" s="8" t="s">
        <v>65</v>
      </c>
      <c r="C208" s="322">
        <v>0</v>
      </c>
      <c r="D208" s="321">
        <v>0</v>
      </c>
      <c r="E208" s="321">
        <v>0</v>
      </c>
      <c r="F208" s="12">
        <v>0</v>
      </c>
      <c r="G208" s="322">
        <v>0</v>
      </c>
      <c r="H208" s="321">
        <v>0</v>
      </c>
      <c r="I208" s="321">
        <v>0</v>
      </c>
      <c r="J208" s="12">
        <v>0</v>
      </c>
      <c r="K208" s="322">
        <v>0</v>
      </c>
      <c r="L208" s="321">
        <v>0</v>
      </c>
      <c r="M208" s="321">
        <v>0</v>
      </c>
      <c r="N208" s="12">
        <v>0</v>
      </c>
      <c r="O208" s="322">
        <v>0</v>
      </c>
      <c r="P208" s="321">
        <v>0</v>
      </c>
      <c r="Q208" s="321">
        <v>0</v>
      </c>
      <c r="R208" s="12">
        <v>0</v>
      </c>
      <c r="S208" s="322">
        <v>0</v>
      </c>
      <c r="T208" s="321">
        <v>0</v>
      </c>
      <c r="U208" s="321">
        <v>0</v>
      </c>
      <c r="V208" s="12">
        <v>0</v>
      </c>
      <c r="W208" s="257">
        <v>0</v>
      </c>
      <c r="X208" s="321">
        <v>0</v>
      </c>
      <c r="Y208" s="321">
        <v>0</v>
      </c>
      <c r="Z208" s="12">
        <v>0</v>
      </c>
      <c r="AA208" s="322">
        <v>0</v>
      </c>
      <c r="AB208" s="321">
        <v>0</v>
      </c>
      <c r="AC208" s="321">
        <v>0</v>
      </c>
      <c r="AD208" s="12">
        <v>0</v>
      </c>
      <c r="AE208" s="322">
        <v>0</v>
      </c>
      <c r="AF208" s="321">
        <v>0</v>
      </c>
      <c r="AG208" s="321">
        <v>0</v>
      </c>
      <c r="AH208" s="12">
        <v>0</v>
      </c>
      <c r="AI208" s="257">
        <v>0</v>
      </c>
      <c r="AJ208" s="321">
        <v>0</v>
      </c>
      <c r="AK208" s="321">
        <v>0</v>
      </c>
      <c r="AL208" s="12">
        <v>0</v>
      </c>
      <c r="AM208" s="322">
        <v>0</v>
      </c>
      <c r="AN208" s="321">
        <v>0</v>
      </c>
      <c r="AO208" s="321">
        <v>0</v>
      </c>
      <c r="AP208" s="12">
        <v>0</v>
      </c>
      <c r="AQ208" s="322">
        <v>0</v>
      </c>
      <c r="AR208" s="321">
        <v>0</v>
      </c>
      <c r="AS208" s="321">
        <v>0</v>
      </c>
      <c r="AT208" s="12">
        <v>0</v>
      </c>
      <c r="AU208" s="322">
        <v>0</v>
      </c>
      <c r="AV208" s="321">
        <v>0</v>
      </c>
      <c r="AW208" s="321">
        <v>0</v>
      </c>
      <c r="AX208" s="12">
        <v>0</v>
      </c>
      <c r="AY208" s="322">
        <v>0</v>
      </c>
      <c r="AZ208" s="321">
        <v>0</v>
      </c>
      <c r="BA208" s="321">
        <v>0</v>
      </c>
      <c r="BB208" s="12">
        <v>0</v>
      </c>
      <c r="BC208" s="322">
        <v>0</v>
      </c>
      <c r="BD208" s="321">
        <v>0</v>
      </c>
      <c r="BE208" s="321">
        <v>0</v>
      </c>
      <c r="BF208" s="6">
        <v>0</v>
      </c>
      <c r="BG208" s="322">
        <v>0</v>
      </c>
      <c r="BH208" s="321">
        <v>0</v>
      </c>
      <c r="BI208" s="321">
        <v>0</v>
      </c>
      <c r="BJ208" s="12">
        <v>0</v>
      </c>
      <c r="BK208" s="257">
        <v>0</v>
      </c>
      <c r="BL208" s="321">
        <v>0</v>
      </c>
      <c r="BM208" s="321">
        <v>0</v>
      </c>
      <c r="BN208" s="12">
        <v>0</v>
      </c>
      <c r="BO208" s="322">
        <v>0</v>
      </c>
      <c r="BP208" s="321">
        <v>0</v>
      </c>
      <c r="BQ208" s="321">
        <v>0</v>
      </c>
      <c r="BR208" s="12">
        <v>0</v>
      </c>
      <c r="BS208" s="322">
        <v>0</v>
      </c>
      <c r="BT208" s="321">
        <v>0</v>
      </c>
      <c r="BU208" s="321">
        <v>0</v>
      </c>
      <c r="BV208" s="12">
        <v>0</v>
      </c>
      <c r="BW208" s="322">
        <v>0</v>
      </c>
      <c r="BX208" s="321">
        <v>0</v>
      </c>
      <c r="BY208" s="321">
        <v>0</v>
      </c>
      <c r="BZ208" s="12">
        <v>0</v>
      </c>
      <c r="CA208" s="322">
        <v>0</v>
      </c>
      <c r="CB208" s="321">
        <v>0</v>
      </c>
      <c r="CC208" s="321">
        <v>0</v>
      </c>
      <c r="CD208" s="12">
        <v>0</v>
      </c>
    </row>
    <row r="209" spans="2:82" x14ac:dyDescent="0.25">
      <c r="B209" s="187" t="s">
        <v>66</v>
      </c>
      <c r="C209" s="329">
        <v>20.5</v>
      </c>
      <c r="D209" s="330">
        <v>20.5</v>
      </c>
      <c r="E209" s="330">
        <v>15.2905</v>
      </c>
      <c r="F209" s="331">
        <v>0.7458780487804878</v>
      </c>
      <c r="G209" s="329">
        <v>0</v>
      </c>
      <c r="H209" s="330">
        <v>0</v>
      </c>
      <c r="I209" s="330">
        <v>0</v>
      </c>
      <c r="J209" s="331">
        <v>0</v>
      </c>
      <c r="K209" s="330">
        <v>0</v>
      </c>
      <c r="L209" s="330">
        <v>0</v>
      </c>
      <c r="M209" s="330">
        <v>0</v>
      </c>
      <c r="N209" s="331">
        <v>0</v>
      </c>
      <c r="O209" s="332">
        <v>0</v>
      </c>
      <c r="P209" s="330">
        <v>0</v>
      </c>
      <c r="Q209" s="330">
        <v>0</v>
      </c>
      <c r="R209" s="331">
        <v>0</v>
      </c>
      <c r="S209" s="332">
        <v>0</v>
      </c>
      <c r="T209" s="330">
        <v>0</v>
      </c>
      <c r="U209" s="330">
        <v>0</v>
      </c>
      <c r="V209" s="331">
        <v>0</v>
      </c>
      <c r="W209" s="329">
        <v>0</v>
      </c>
      <c r="X209" s="330">
        <v>0</v>
      </c>
      <c r="Y209" s="330">
        <v>0</v>
      </c>
      <c r="Z209" s="331">
        <v>0</v>
      </c>
      <c r="AA209" s="332">
        <v>0</v>
      </c>
      <c r="AB209" s="330">
        <v>0</v>
      </c>
      <c r="AC209" s="330">
        <v>0</v>
      </c>
      <c r="AD209" s="331">
        <v>0</v>
      </c>
      <c r="AE209" s="332">
        <v>0</v>
      </c>
      <c r="AF209" s="330">
        <v>0</v>
      </c>
      <c r="AG209" s="330">
        <v>0</v>
      </c>
      <c r="AH209" s="331">
        <v>0</v>
      </c>
      <c r="AI209" s="177">
        <f>SUM(AI207:AI208)</f>
        <v>20.5</v>
      </c>
      <c r="AJ209" s="330">
        <f>SUM(AJ207:AJ208)</f>
        <v>20.5</v>
      </c>
      <c r="AK209" s="330">
        <f>SUM(AK207:AK208)</f>
        <v>15.2905</v>
      </c>
      <c r="AL209" s="178">
        <f>AK209/AJ209</f>
        <v>0.7458780487804878</v>
      </c>
      <c r="AM209" s="176">
        <f>SUM(AM207:AM208)</f>
        <v>0</v>
      </c>
      <c r="AN209" s="330">
        <f>SUM(AN207:AN208)</f>
        <v>0</v>
      </c>
      <c r="AO209" s="330">
        <f>SUM(AO207:AO208)</f>
        <v>0</v>
      </c>
      <c r="AP209" s="331">
        <v>0</v>
      </c>
      <c r="AQ209" s="176">
        <f>SUM(AQ207:AQ208)</f>
        <v>0</v>
      </c>
      <c r="AR209" s="330">
        <f>SUM(AR207:AR208)</f>
        <v>0</v>
      </c>
      <c r="AS209" s="330">
        <f>SUM(AS207:AS208)</f>
        <v>0</v>
      </c>
      <c r="AT209" s="331">
        <v>0</v>
      </c>
      <c r="AU209" s="176">
        <f>SUM(AU207:AU208)</f>
        <v>0</v>
      </c>
      <c r="AV209" s="330">
        <f>SUM(AV207:AV208)</f>
        <v>0</v>
      </c>
      <c r="AW209" s="330">
        <f>SUM(AW207:AW208)</f>
        <v>0</v>
      </c>
      <c r="AX209" s="331">
        <v>0</v>
      </c>
      <c r="AY209" s="176">
        <f>SUM(AY207:AY208)</f>
        <v>0</v>
      </c>
      <c r="AZ209" s="330">
        <f>SUM(AZ207:AZ208)</f>
        <v>0</v>
      </c>
      <c r="BA209" s="330">
        <f>SUM(BA207:BA208)</f>
        <v>0</v>
      </c>
      <c r="BB209" s="331">
        <v>0</v>
      </c>
      <c r="BC209" s="176">
        <f>SUM(BC207:BC208)</f>
        <v>0</v>
      </c>
      <c r="BD209" s="330">
        <f>SUM(BD207:BD208)</f>
        <v>0</v>
      </c>
      <c r="BE209" s="330">
        <f>SUM(BE207:BE208)</f>
        <v>0</v>
      </c>
      <c r="BF209" s="177">
        <v>0</v>
      </c>
      <c r="BG209" s="176">
        <f>SUM(BG207:BG208)</f>
        <v>0</v>
      </c>
      <c r="BH209" s="189">
        <f>SUM(BH207:BH208)</f>
        <v>0</v>
      </c>
      <c r="BI209" s="330">
        <f>SUM(BI207:BI208)</f>
        <v>0</v>
      </c>
      <c r="BJ209" s="348">
        <v>0</v>
      </c>
      <c r="BK209" s="177">
        <f>SUM(BK207:BK208)</f>
        <v>0</v>
      </c>
      <c r="BL209" s="189">
        <f>SUM(BL207:BL208)</f>
        <v>0</v>
      </c>
      <c r="BM209" s="330">
        <f>SUM(BM207:BM208)</f>
        <v>0</v>
      </c>
      <c r="BN209" s="348">
        <v>0</v>
      </c>
      <c r="BO209" s="176">
        <f>SUM(BO207:BO208)</f>
        <v>0</v>
      </c>
      <c r="BP209" s="330">
        <f>SUM(BP207:BP208)</f>
        <v>0</v>
      </c>
      <c r="BQ209" s="330">
        <f>SUM(BQ207:BQ208)</f>
        <v>0</v>
      </c>
      <c r="BR209" s="331">
        <v>0</v>
      </c>
      <c r="BS209" s="176">
        <f>SUM(BS207:BS208)</f>
        <v>0</v>
      </c>
      <c r="BT209" s="330">
        <f>SUM(BT207:BT208)</f>
        <v>0</v>
      </c>
      <c r="BU209" s="330">
        <f>SUM(BU207:BU208)</f>
        <v>0</v>
      </c>
      <c r="BV209" s="331">
        <v>0</v>
      </c>
      <c r="BW209" s="176">
        <f>SUM(BW207:BW208)</f>
        <v>0</v>
      </c>
      <c r="BX209" s="330">
        <f>SUM(BX207:BX208)</f>
        <v>0</v>
      </c>
      <c r="BY209" s="330">
        <f>SUM(BY207:BY208)</f>
        <v>0</v>
      </c>
      <c r="BZ209" s="331">
        <v>0</v>
      </c>
      <c r="CA209" s="176">
        <f>SUM(CA207:CA208)</f>
        <v>0</v>
      </c>
      <c r="CB209" s="330">
        <f>SUM(CB207:CB208)</f>
        <v>0</v>
      </c>
      <c r="CC209" s="330">
        <f>SUM(CC207:CC208)</f>
        <v>0</v>
      </c>
      <c r="CD209" s="331">
        <v>0</v>
      </c>
    </row>
    <row r="210" spans="2:82" x14ac:dyDescent="0.25">
      <c r="B210" s="858" t="s">
        <v>226</v>
      </c>
      <c r="C210" s="853">
        <f>C213</f>
        <v>11.49209351774698</v>
      </c>
      <c r="D210" s="859">
        <f>D213</f>
        <v>11.49209351774698</v>
      </c>
      <c r="E210" s="859">
        <f>E213</f>
        <v>11.49209351774698</v>
      </c>
      <c r="F210" s="860">
        <f>E210/D210</f>
        <v>1</v>
      </c>
      <c r="G210" s="853">
        <f>G213</f>
        <v>0</v>
      </c>
      <c r="H210" s="859">
        <f>H213</f>
        <v>0</v>
      </c>
      <c r="I210" s="859">
        <f>I213</f>
        <v>0</v>
      </c>
      <c r="J210" s="861">
        <v>0</v>
      </c>
      <c r="K210" s="853">
        <f>K213</f>
        <v>0</v>
      </c>
      <c r="L210" s="859">
        <f>L213</f>
        <v>0</v>
      </c>
      <c r="M210" s="859">
        <f>M213</f>
        <v>0</v>
      </c>
      <c r="N210" s="861">
        <v>0</v>
      </c>
      <c r="O210" s="853">
        <f>O213</f>
        <v>0</v>
      </c>
      <c r="P210" s="859">
        <f>P213</f>
        <v>0</v>
      </c>
      <c r="Q210" s="859">
        <f>Q213</f>
        <v>0</v>
      </c>
      <c r="R210" s="861">
        <v>0</v>
      </c>
      <c r="S210" s="853">
        <f>S213</f>
        <v>0</v>
      </c>
      <c r="T210" s="859">
        <f>T213</f>
        <v>0</v>
      </c>
      <c r="U210" s="859">
        <f>U213</f>
        <v>0</v>
      </c>
      <c r="V210" s="861">
        <v>0</v>
      </c>
      <c r="W210" s="854">
        <f>W213</f>
        <v>0</v>
      </c>
      <c r="X210" s="859">
        <f>X213</f>
        <v>0</v>
      </c>
      <c r="Y210" s="859">
        <f>Y213</f>
        <v>0</v>
      </c>
      <c r="Z210" s="861">
        <v>0</v>
      </c>
      <c r="AA210" s="853">
        <f>AA213</f>
        <v>0</v>
      </c>
      <c r="AB210" s="859">
        <f>AB213</f>
        <v>0</v>
      </c>
      <c r="AC210" s="859">
        <f>AC213</f>
        <v>0</v>
      </c>
      <c r="AD210" s="861">
        <v>0</v>
      </c>
      <c r="AE210" s="853">
        <f>AE213</f>
        <v>0</v>
      </c>
      <c r="AF210" s="859">
        <f>AF213</f>
        <v>0</v>
      </c>
      <c r="AG210" s="859">
        <f>AG213</f>
        <v>0</v>
      </c>
      <c r="AH210" s="861">
        <v>0</v>
      </c>
      <c r="AI210" s="853">
        <f>AI213</f>
        <v>0</v>
      </c>
      <c r="AJ210" s="859">
        <f>AJ213</f>
        <v>0</v>
      </c>
      <c r="AK210" s="859">
        <f>AK213</f>
        <v>0</v>
      </c>
      <c r="AL210" s="861">
        <v>0</v>
      </c>
      <c r="AM210" s="853">
        <f>AM213</f>
        <v>0</v>
      </c>
      <c r="AN210" s="859">
        <f>AN213</f>
        <v>0</v>
      </c>
      <c r="AO210" s="859">
        <f>AO213</f>
        <v>0</v>
      </c>
      <c r="AP210" s="861">
        <v>0</v>
      </c>
      <c r="AQ210" s="853">
        <f>AQ213</f>
        <v>0</v>
      </c>
      <c r="AR210" s="859">
        <f>AR213</f>
        <v>0</v>
      </c>
      <c r="AS210" s="859">
        <f>AS213</f>
        <v>0</v>
      </c>
      <c r="AT210" s="861">
        <v>0</v>
      </c>
      <c r="AU210" s="853">
        <f>AU213</f>
        <v>0</v>
      </c>
      <c r="AV210" s="859">
        <f>AV213</f>
        <v>0</v>
      </c>
      <c r="AW210" s="859">
        <f>AW213</f>
        <v>0</v>
      </c>
      <c r="AX210" s="861">
        <v>0</v>
      </c>
      <c r="AY210" s="853">
        <f>AY213</f>
        <v>0</v>
      </c>
      <c r="AZ210" s="859">
        <f>AZ213</f>
        <v>0</v>
      </c>
      <c r="BA210" s="859">
        <f>BA213</f>
        <v>0</v>
      </c>
      <c r="BB210" s="861">
        <v>0</v>
      </c>
      <c r="BC210" s="853">
        <f>BC213</f>
        <v>0</v>
      </c>
      <c r="BD210" s="859">
        <f>BD213</f>
        <v>0</v>
      </c>
      <c r="BE210" s="859">
        <f>BE213</f>
        <v>0</v>
      </c>
      <c r="BF210" s="861">
        <v>0</v>
      </c>
      <c r="BG210" s="853">
        <f>BG213</f>
        <v>0</v>
      </c>
      <c r="BH210" s="859">
        <f>BH213</f>
        <v>0</v>
      </c>
      <c r="BI210" s="859">
        <f>BI213</f>
        <v>0</v>
      </c>
      <c r="BJ210" s="861">
        <v>0</v>
      </c>
      <c r="BK210" s="854">
        <f>BK213</f>
        <v>0</v>
      </c>
      <c r="BL210" s="859">
        <f>BL213</f>
        <v>0</v>
      </c>
      <c r="BM210" s="859">
        <f>BM213</f>
        <v>0</v>
      </c>
      <c r="BN210" s="861">
        <v>0</v>
      </c>
      <c r="BO210" s="853">
        <f>BO213</f>
        <v>0</v>
      </c>
      <c r="BP210" s="859">
        <f>BP213</f>
        <v>0</v>
      </c>
      <c r="BQ210" s="859">
        <f>BQ213</f>
        <v>0</v>
      </c>
      <c r="BR210" s="861">
        <v>0</v>
      </c>
      <c r="BS210" s="853">
        <f>BS213</f>
        <v>0</v>
      </c>
      <c r="BT210" s="859">
        <f>BT213</f>
        <v>0</v>
      </c>
      <c r="BU210" s="859">
        <f>BU213</f>
        <v>0</v>
      </c>
      <c r="BV210" s="861">
        <v>0</v>
      </c>
      <c r="BW210" s="853">
        <f>BW213</f>
        <v>0</v>
      </c>
      <c r="BX210" s="859">
        <f>BX213</f>
        <v>0</v>
      </c>
      <c r="BY210" s="859">
        <f>BY213</f>
        <v>0</v>
      </c>
      <c r="BZ210" s="861">
        <v>0</v>
      </c>
      <c r="CA210" s="853">
        <f>CA213</f>
        <v>11.49209351774698</v>
      </c>
      <c r="CB210" s="859">
        <f>CB213</f>
        <v>11.49209351774698</v>
      </c>
      <c r="CC210" s="859">
        <f>CC213</f>
        <v>11.49209351774698</v>
      </c>
      <c r="CD210" s="860">
        <f>CC210/CB210</f>
        <v>1</v>
      </c>
    </row>
    <row r="211" spans="2:82" x14ac:dyDescent="0.25">
      <c r="B211" s="8" t="s">
        <v>60</v>
      </c>
      <c r="C211" s="9">
        <v>11.49209351774698</v>
      </c>
      <c r="D211" s="7">
        <v>11.49209351774698</v>
      </c>
      <c r="E211" s="7">
        <v>11.49209351774698</v>
      </c>
      <c r="F211" s="498">
        <f>E211/D211</f>
        <v>1</v>
      </c>
      <c r="G211" s="9">
        <v>0</v>
      </c>
      <c r="H211" s="7">
        <v>0</v>
      </c>
      <c r="I211" s="7">
        <v>0</v>
      </c>
      <c r="J211" s="499">
        <v>0</v>
      </c>
      <c r="K211" s="9">
        <v>0</v>
      </c>
      <c r="L211" s="7">
        <v>0</v>
      </c>
      <c r="M211" s="7">
        <v>0</v>
      </c>
      <c r="N211" s="499">
        <v>0</v>
      </c>
      <c r="O211" s="9">
        <v>0</v>
      </c>
      <c r="P211" s="7">
        <v>0</v>
      </c>
      <c r="Q211" s="7">
        <v>0</v>
      </c>
      <c r="R211" s="499">
        <v>0</v>
      </c>
      <c r="S211" s="9">
        <v>0</v>
      </c>
      <c r="T211" s="7">
        <v>0</v>
      </c>
      <c r="U211" s="7">
        <v>0</v>
      </c>
      <c r="V211" s="499">
        <v>0</v>
      </c>
      <c r="W211" s="6">
        <v>0</v>
      </c>
      <c r="X211" s="7">
        <v>0</v>
      </c>
      <c r="Y211" s="7">
        <v>0</v>
      </c>
      <c r="Z211" s="499">
        <v>0</v>
      </c>
      <c r="AA211" s="9">
        <v>0</v>
      </c>
      <c r="AB211" s="7">
        <v>0</v>
      </c>
      <c r="AC211" s="7">
        <v>0</v>
      </c>
      <c r="AD211" s="499">
        <v>0</v>
      </c>
      <c r="AE211" s="9">
        <v>0</v>
      </c>
      <c r="AF211" s="7">
        <v>0</v>
      </c>
      <c r="AG211" s="7">
        <v>0</v>
      </c>
      <c r="AH211" s="499">
        <v>0</v>
      </c>
      <c r="AI211" s="9">
        <v>0</v>
      </c>
      <c r="AJ211" s="7">
        <v>0</v>
      </c>
      <c r="AK211" s="7">
        <v>0</v>
      </c>
      <c r="AL211" s="499">
        <v>0</v>
      </c>
      <c r="AM211" s="9">
        <v>0</v>
      </c>
      <c r="AN211" s="7">
        <v>0</v>
      </c>
      <c r="AO211" s="7">
        <v>0</v>
      </c>
      <c r="AP211" s="499">
        <v>0</v>
      </c>
      <c r="AQ211" s="9">
        <v>0</v>
      </c>
      <c r="AR211" s="7">
        <v>0</v>
      </c>
      <c r="AS211" s="7">
        <v>0</v>
      </c>
      <c r="AT211" s="499">
        <v>0</v>
      </c>
      <c r="AU211" s="9">
        <v>0</v>
      </c>
      <c r="AV211" s="7">
        <v>0</v>
      </c>
      <c r="AW211" s="7">
        <v>0</v>
      </c>
      <c r="AX211" s="499">
        <v>0</v>
      </c>
      <c r="AY211" s="9">
        <v>0</v>
      </c>
      <c r="AZ211" s="7">
        <v>0</v>
      </c>
      <c r="BA211" s="7">
        <v>0</v>
      </c>
      <c r="BB211" s="499">
        <v>0</v>
      </c>
      <c r="BC211" s="9">
        <v>0</v>
      </c>
      <c r="BD211" s="7">
        <v>0</v>
      </c>
      <c r="BE211" s="7">
        <v>0</v>
      </c>
      <c r="BF211" s="499">
        <v>0</v>
      </c>
      <c r="BG211" s="9">
        <v>0</v>
      </c>
      <c r="BH211" s="7">
        <v>0</v>
      </c>
      <c r="BI211" s="7">
        <v>0</v>
      </c>
      <c r="BJ211" s="499">
        <v>0</v>
      </c>
      <c r="BK211" s="6">
        <v>0</v>
      </c>
      <c r="BL211" s="7">
        <v>0</v>
      </c>
      <c r="BM211" s="7">
        <v>0</v>
      </c>
      <c r="BN211" s="499">
        <v>0</v>
      </c>
      <c r="BO211" s="9">
        <v>0</v>
      </c>
      <c r="BP211" s="7">
        <v>0</v>
      </c>
      <c r="BQ211" s="7">
        <v>0</v>
      </c>
      <c r="BR211" s="499">
        <v>0</v>
      </c>
      <c r="BS211" s="9">
        <v>0</v>
      </c>
      <c r="BT211" s="7">
        <v>0</v>
      </c>
      <c r="BU211" s="7">
        <v>0</v>
      </c>
      <c r="BV211" s="499">
        <v>0</v>
      </c>
      <c r="BW211" s="9">
        <v>0</v>
      </c>
      <c r="BX211" s="7">
        <v>0</v>
      </c>
      <c r="BY211" s="7">
        <v>0</v>
      </c>
      <c r="BZ211" s="499">
        <v>0</v>
      </c>
      <c r="CA211" s="9">
        <v>11.49209351774698</v>
      </c>
      <c r="CB211" s="7">
        <v>11.49209351774698</v>
      </c>
      <c r="CC211" s="7">
        <v>11.49209351774698</v>
      </c>
      <c r="CD211" s="498">
        <f>CC211/CB211</f>
        <v>1</v>
      </c>
    </row>
    <row r="212" spans="2:82" x14ac:dyDescent="0.25">
      <c r="B212" s="8" t="s">
        <v>62</v>
      </c>
      <c r="C212" s="9">
        <v>0</v>
      </c>
      <c r="D212" s="7">
        <v>0</v>
      </c>
      <c r="E212" s="7">
        <v>0</v>
      </c>
      <c r="F212" s="499">
        <v>0</v>
      </c>
      <c r="G212" s="9">
        <v>0</v>
      </c>
      <c r="H212" s="7">
        <v>0</v>
      </c>
      <c r="I212" s="7">
        <v>0</v>
      </c>
      <c r="J212" s="499">
        <v>0</v>
      </c>
      <c r="K212" s="9">
        <v>0</v>
      </c>
      <c r="L212" s="7">
        <v>0</v>
      </c>
      <c r="M212" s="7">
        <v>0</v>
      </c>
      <c r="N212" s="499">
        <v>0</v>
      </c>
      <c r="O212" s="9">
        <v>0</v>
      </c>
      <c r="P212" s="7">
        <v>0</v>
      </c>
      <c r="Q212" s="7">
        <v>0</v>
      </c>
      <c r="R212" s="499">
        <v>0</v>
      </c>
      <c r="S212" s="9">
        <v>0</v>
      </c>
      <c r="T212" s="7">
        <v>0</v>
      </c>
      <c r="U212" s="7">
        <v>0</v>
      </c>
      <c r="V212" s="499">
        <v>0</v>
      </c>
      <c r="W212" s="6">
        <v>0</v>
      </c>
      <c r="X212" s="7">
        <v>0</v>
      </c>
      <c r="Y212" s="7">
        <v>0</v>
      </c>
      <c r="Z212" s="499">
        <v>0</v>
      </c>
      <c r="AA212" s="9">
        <v>0</v>
      </c>
      <c r="AB212" s="7">
        <v>0</v>
      </c>
      <c r="AC212" s="7">
        <v>0</v>
      </c>
      <c r="AD212" s="499">
        <v>0</v>
      </c>
      <c r="AE212" s="9">
        <v>0</v>
      </c>
      <c r="AF212" s="7">
        <v>0</v>
      </c>
      <c r="AG212" s="7">
        <v>0</v>
      </c>
      <c r="AH212" s="499">
        <v>0</v>
      </c>
      <c r="AI212" s="9">
        <v>0</v>
      </c>
      <c r="AJ212" s="7">
        <v>0</v>
      </c>
      <c r="AK212" s="7">
        <v>0</v>
      </c>
      <c r="AL212" s="499">
        <v>0</v>
      </c>
      <c r="AM212" s="9">
        <v>0</v>
      </c>
      <c r="AN212" s="7">
        <v>0</v>
      </c>
      <c r="AO212" s="7">
        <v>0</v>
      </c>
      <c r="AP212" s="499">
        <v>0</v>
      </c>
      <c r="AQ212" s="9">
        <v>0</v>
      </c>
      <c r="AR212" s="7">
        <v>0</v>
      </c>
      <c r="AS212" s="7">
        <v>0</v>
      </c>
      <c r="AT212" s="499">
        <v>0</v>
      </c>
      <c r="AU212" s="9">
        <v>0</v>
      </c>
      <c r="AV212" s="7">
        <v>0</v>
      </c>
      <c r="AW212" s="7">
        <v>0</v>
      </c>
      <c r="AX212" s="499">
        <v>0</v>
      </c>
      <c r="AY212" s="9">
        <v>0</v>
      </c>
      <c r="AZ212" s="7">
        <v>0</v>
      </c>
      <c r="BA212" s="7">
        <v>0</v>
      </c>
      <c r="BB212" s="499">
        <v>0</v>
      </c>
      <c r="BC212" s="9">
        <v>0</v>
      </c>
      <c r="BD212" s="7">
        <v>0</v>
      </c>
      <c r="BE212" s="7">
        <v>0</v>
      </c>
      <c r="BF212" s="499">
        <v>0</v>
      </c>
      <c r="BG212" s="9">
        <v>0</v>
      </c>
      <c r="BH212" s="7">
        <v>0</v>
      </c>
      <c r="BI212" s="7">
        <v>0</v>
      </c>
      <c r="BJ212" s="499">
        <v>0</v>
      </c>
      <c r="BK212" s="6">
        <v>0</v>
      </c>
      <c r="BL212" s="7">
        <v>0</v>
      </c>
      <c r="BM212" s="7">
        <v>0</v>
      </c>
      <c r="BN212" s="499">
        <v>0</v>
      </c>
      <c r="BO212" s="9">
        <v>0</v>
      </c>
      <c r="BP212" s="7">
        <v>0</v>
      </c>
      <c r="BQ212" s="7">
        <v>0</v>
      </c>
      <c r="BR212" s="499">
        <v>0</v>
      </c>
      <c r="BS212" s="9">
        <v>0</v>
      </c>
      <c r="BT212" s="7">
        <v>0</v>
      </c>
      <c r="BU212" s="7">
        <v>0</v>
      </c>
      <c r="BV212" s="499">
        <v>0</v>
      </c>
      <c r="BW212" s="9">
        <v>0</v>
      </c>
      <c r="BX212" s="7">
        <v>0</v>
      </c>
      <c r="BY212" s="7">
        <v>0</v>
      </c>
      <c r="BZ212" s="499">
        <v>0</v>
      </c>
      <c r="CA212" s="9">
        <v>0</v>
      </c>
      <c r="CB212" s="7">
        <v>0</v>
      </c>
      <c r="CC212" s="7">
        <v>0</v>
      </c>
      <c r="CD212" s="499">
        <v>0</v>
      </c>
    </row>
    <row r="213" spans="2:82" ht="15.75" thickBot="1" x14ac:dyDescent="0.3">
      <c r="B213" s="188" t="s">
        <v>63</v>
      </c>
      <c r="C213" s="181">
        <f>SUM(C211:C212)</f>
        <v>11.49209351774698</v>
      </c>
      <c r="D213" s="356">
        <f>SUM(D211:D212)</f>
        <v>11.49209351774698</v>
      </c>
      <c r="E213" s="356">
        <f>SUM(E211:E212)</f>
        <v>11.49209351774698</v>
      </c>
      <c r="F213" s="500">
        <f>E213/D213</f>
        <v>1</v>
      </c>
      <c r="G213" s="181">
        <f>SUM(G211:G212)</f>
        <v>0</v>
      </c>
      <c r="H213" s="356">
        <f>SUM(H211:H212)</f>
        <v>0</v>
      </c>
      <c r="I213" s="356">
        <f>SUM(I211:I212)</f>
        <v>0</v>
      </c>
      <c r="J213" s="357">
        <v>0</v>
      </c>
      <c r="K213" s="181">
        <f>SUM(K211:K212)</f>
        <v>0</v>
      </c>
      <c r="L213" s="356">
        <f>SUM(L211:L212)</f>
        <v>0</v>
      </c>
      <c r="M213" s="356">
        <f>SUM(M211:M212)</f>
        <v>0</v>
      </c>
      <c r="N213" s="357">
        <v>0</v>
      </c>
      <c r="O213" s="181">
        <f>SUM(O211:O212)</f>
        <v>0</v>
      </c>
      <c r="P213" s="356">
        <f>SUM(P211:P212)</f>
        <v>0</v>
      </c>
      <c r="Q213" s="356">
        <f>SUM(Q211:Q212)</f>
        <v>0</v>
      </c>
      <c r="R213" s="357">
        <v>0</v>
      </c>
      <c r="S213" s="181">
        <f>SUM(S211:S212)</f>
        <v>0</v>
      </c>
      <c r="T213" s="356">
        <f>SUM(T211:T212)</f>
        <v>0</v>
      </c>
      <c r="U213" s="356">
        <f>SUM(U211:U212)</f>
        <v>0</v>
      </c>
      <c r="V213" s="357">
        <v>0</v>
      </c>
      <c r="W213" s="182">
        <f>SUM(W211:W212)</f>
        <v>0</v>
      </c>
      <c r="X213" s="356">
        <f>SUM(X211:X212)</f>
        <v>0</v>
      </c>
      <c r="Y213" s="356">
        <f>SUM(Y211:Y212)</f>
        <v>0</v>
      </c>
      <c r="Z213" s="357">
        <v>0</v>
      </c>
      <c r="AA213" s="181">
        <f>SUM(AA211:AA212)</f>
        <v>0</v>
      </c>
      <c r="AB213" s="356">
        <f>SUM(AB211:AB212)</f>
        <v>0</v>
      </c>
      <c r="AC213" s="356">
        <f>SUM(AC211:AC212)</f>
        <v>0</v>
      </c>
      <c r="AD213" s="357">
        <v>0</v>
      </c>
      <c r="AE213" s="181">
        <f>SUM(AE211:AE212)</f>
        <v>0</v>
      </c>
      <c r="AF213" s="356">
        <f>SUM(AF211:AF212)</f>
        <v>0</v>
      </c>
      <c r="AG213" s="356">
        <f>SUM(AG211:AG212)</f>
        <v>0</v>
      </c>
      <c r="AH213" s="357">
        <v>0</v>
      </c>
      <c r="AI213" s="181">
        <f>SUM(AI211:AI212)</f>
        <v>0</v>
      </c>
      <c r="AJ213" s="356">
        <f>SUM(AJ211:AJ212)</f>
        <v>0</v>
      </c>
      <c r="AK213" s="356">
        <f>SUM(AK211:AK212)</f>
        <v>0</v>
      </c>
      <c r="AL213" s="357">
        <v>0</v>
      </c>
      <c r="AM213" s="181">
        <f>SUM(AM211:AM212)</f>
        <v>0</v>
      </c>
      <c r="AN213" s="356">
        <f>SUM(AN211:AN212)</f>
        <v>0</v>
      </c>
      <c r="AO213" s="356">
        <f>SUM(AO211:AO212)</f>
        <v>0</v>
      </c>
      <c r="AP213" s="357">
        <v>0</v>
      </c>
      <c r="AQ213" s="181">
        <f>SUM(AQ211:AQ212)</f>
        <v>0</v>
      </c>
      <c r="AR213" s="356">
        <f>SUM(AR211:AR212)</f>
        <v>0</v>
      </c>
      <c r="AS213" s="356">
        <f>SUM(AS211:AS212)</f>
        <v>0</v>
      </c>
      <c r="AT213" s="357">
        <v>0</v>
      </c>
      <c r="AU213" s="181">
        <f>SUM(AU211:AU212)</f>
        <v>0</v>
      </c>
      <c r="AV213" s="356">
        <f>SUM(AV211:AV212)</f>
        <v>0</v>
      </c>
      <c r="AW213" s="356">
        <f>SUM(AW211:AW212)</f>
        <v>0</v>
      </c>
      <c r="AX213" s="357">
        <v>0</v>
      </c>
      <c r="AY213" s="181">
        <f>SUM(AY211:AY212)</f>
        <v>0</v>
      </c>
      <c r="AZ213" s="356">
        <f>SUM(AZ211:AZ212)</f>
        <v>0</v>
      </c>
      <c r="BA213" s="356">
        <f>SUM(BA211:BA212)</f>
        <v>0</v>
      </c>
      <c r="BB213" s="357">
        <v>0</v>
      </c>
      <c r="BC213" s="181">
        <f>SUM(BC211:BC212)</f>
        <v>0</v>
      </c>
      <c r="BD213" s="356">
        <f>SUM(BD211:BD212)</f>
        <v>0</v>
      </c>
      <c r="BE213" s="356">
        <f>SUM(BE211:BE212)</f>
        <v>0</v>
      </c>
      <c r="BF213" s="357">
        <v>0</v>
      </c>
      <c r="BG213" s="181">
        <f>SUM(BG211:BG212)</f>
        <v>0</v>
      </c>
      <c r="BH213" s="356">
        <f>SUM(BH211:BH212)</f>
        <v>0</v>
      </c>
      <c r="BI213" s="356">
        <f>SUM(BI211:BI212)</f>
        <v>0</v>
      </c>
      <c r="BJ213" s="357">
        <v>0</v>
      </c>
      <c r="BK213" s="182">
        <f>SUM(BK211:BK212)</f>
        <v>0</v>
      </c>
      <c r="BL213" s="356">
        <f>SUM(BL211:BL212)</f>
        <v>0</v>
      </c>
      <c r="BM213" s="356">
        <f>SUM(BM211:BM212)</f>
        <v>0</v>
      </c>
      <c r="BN213" s="357">
        <v>0</v>
      </c>
      <c r="BO213" s="181">
        <f>SUM(BO211:BO212)</f>
        <v>0</v>
      </c>
      <c r="BP213" s="356">
        <f>SUM(BP211:BP212)</f>
        <v>0</v>
      </c>
      <c r="BQ213" s="356">
        <f>SUM(BQ211:BQ212)</f>
        <v>0</v>
      </c>
      <c r="BR213" s="357">
        <v>0</v>
      </c>
      <c r="BS213" s="181">
        <f>SUM(BS211:BS212)</f>
        <v>0</v>
      </c>
      <c r="BT213" s="356">
        <f>SUM(BT211:BT212)</f>
        <v>0</v>
      </c>
      <c r="BU213" s="356">
        <f>SUM(BU211:BU212)</f>
        <v>0</v>
      </c>
      <c r="BV213" s="357">
        <v>0</v>
      </c>
      <c r="BW213" s="181">
        <f>SUM(BW211:BW212)</f>
        <v>0</v>
      </c>
      <c r="BX213" s="356">
        <f>SUM(BX211:BX212)</f>
        <v>0</v>
      </c>
      <c r="BY213" s="356">
        <f>SUM(BY211:BY212)</f>
        <v>0</v>
      </c>
      <c r="BZ213" s="357">
        <v>0</v>
      </c>
      <c r="CA213" s="181">
        <f>SUM(CA211:CA212)</f>
        <v>11.49209351774698</v>
      </c>
      <c r="CB213" s="356">
        <f>SUM(CB211:CB212)</f>
        <v>11.49209351774698</v>
      </c>
      <c r="CC213" s="356">
        <f>SUM(CC211:CC212)</f>
        <v>11.49209351774698</v>
      </c>
      <c r="CD213" s="500">
        <f>CC213/CB213</f>
        <v>1</v>
      </c>
    </row>
    <row r="214" spans="2:82" x14ac:dyDescent="0.25">
      <c r="B214" s="5"/>
      <c r="C214" s="3"/>
      <c r="D214" s="3"/>
      <c r="E214" s="3"/>
      <c r="G214" s="3"/>
      <c r="H214" s="3"/>
      <c r="I214" s="3"/>
      <c r="T214" s="3"/>
      <c r="U214" s="3"/>
      <c r="X214" s="3"/>
      <c r="Y214" s="3"/>
    </row>
    <row r="215" spans="2:82" ht="15.75" thickBot="1" x14ac:dyDescent="0.3">
      <c r="B215" s="5" t="s">
        <v>136</v>
      </c>
      <c r="C215" s="3"/>
      <c r="D215" s="3"/>
      <c r="E215" s="3"/>
      <c r="G215" s="3"/>
      <c r="H215" s="3"/>
      <c r="I215" s="3"/>
      <c r="T215" s="3"/>
      <c r="U215" s="3"/>
      <c r="X215" s="3"/>
      <c r="Y215" s="3"/>
    </row>
    <row r="216" spans="2:82" ht="27" customHeight="1" thickBot="1" x14ac:dyDescent="0.3">
      <c r="B216" s="949" t="s">
        <v>208</v>
      </c>
      <c r="C216" s="947" t="s">
        <v>225</v>
      </c>
      <c r="D216" s="945"/>
      <c r="E216" s="945"/>
      <c r="F216" s="946"/>
      <c r="G216" s="952" t="s">
        <v>36</v>
      </c>
      <c r="H216" s="953"/>
      <c r="I216" s="953"/>
      <c r="J216" s="954"/>
      <c r="K216" s="944" t="s">
        <v>14</v>
      </c>
      <c r="L216" s="945"/>
      <c r="M216" s="945"/>
      <c r="N216" s="946"/>
      <c r="O216" s="944" t="s">
        <v>37</v>
      </c>
      <c r="P216" s="945"/>
      <c r="Q216" s="945"/>
      <c r="R216" s="946"/>
      <c r="S216" s="944" t="s">
        <v>41</v>
      </c>
      <c r="T216" s="945"/>
      <c r="U216" s="945"/>
      <c r="V216" s="946"/>
      <c r="W216" s="947" t="s">
        <v>1</v>
      </c>
      <c r="X216" s="945"/>
      <c r="Y216" s="945"/>
      <c r="Z216" s="946"/>
      <c r="AA216" s="944" t="s">
        <v>42</v>
      </c>
      <c r="AB216" s="945"/>
      <c r="AC216" s="945"/>
      <c r="AD216" s="946"/>
      <c r="AE216" s="944" t="s">
        <v>43</v>
      </c>
      <c r="AF216" s="945"/>
      <c r="AG216" s="945"/>
      <c r="AH216" s="946"/>
      <c r="AI216" s="944" t="s">
        <v>44</v>
      </c>
      <c r="AJ216" s="945"/>
      <c r="AK216" s="945"/>
      <c r="AL216" s="946"/>
      <c r="AM216" s="944" t="s">
        <v>76</v>
      </c>
      <c r="AN216" s="945"/>
      <c r="AO216" s="945"/>
      <c r="AP216" s="946"/>
      <c r="AQ216" s="944" t="s">
        <v>77</v>
      </c>
      <c r="AR216" s="945"/>
      <c r="AS216" s="945"/>
      <c r="AT216" s="946"/>
      <c r="AU216" s="944" t="s">
        <v>79</v>
      </c>
      <c r="AV216" s="945"/>
      <c r="AW216" s="945"/>
      <c r="AX216" s="946"/>
      <c r="AY216" s="944" t="s">
        <v>45</v>
      </c>
      <c r="AZ216" s="945"/>
      <c r="BA216" s="945"/>
      <c r="BB216" s="946"/>
      <c r="BC216" s="944" t="s">
        <v>81</v>
      </c>
      <c r="BD216" s="945"/>
      <c r="BE216" s="945"/>
      <c r="BF216" s="946"/>
      <c r="BG216" s="944" t="s">
        <v>46</v>
      </c>
      <c r="BH216" s="945"/>
      <c r="BI216" s="945"/>
      <c r="BJ216" s="945"/>
      <c r="BK216" s="944" t="s">
        <v>83</v>
      </c>
      <c r="BL216" s="945"/>
      <c r="BM216" s="945"/>
      <c r="BN216" s="946"/>
      <c r="BO216" s="944" t="s">
        <v>194</v>
      </c>
      <c r="BP216" s="945"/>
      <c r="BQ216" s="945"/>
      <c r="BR216" s="946"/>
    </row>
    <row r="217" spans="2:82" ht="15" customHeight="1" x14ac:dyDescent="0.25">
      <c r="B217" s="950"/>
      <c r="C217" s="939" t="s">
        <v>107</v>
      </c>
      <c r="D217" s="933" t="s">
        <v>108</v>
      </c>
      <c r="E217" s="935" t="s">
        <v>50</v>
      </c>
      <c r="F217" s="937" t="s">
        <v>148</v>
      </c>
      <c r="G217" s="939" t="s">
        <v>107</v>
      </c>
      <c r="H217" s="933" t="s">
        <v>108</v>
      </c>
      <c r="I217" s="935" t="s">
        <v>50</v>
      </c>
      <c r="J217" s="937" t="s">
        <v>148</v>
      </c>
      <c r="K217" s="931" t="s">
        <v>107</v>
      </c>
      <c r="L217" s="933" t="s">
        <v>108</v>
      </c>
      <c r="M217" s="935" t="s">
        <v>50</v>
      </c>
      <c r="N217" s="937" t="s">
        <v>148</v>
      </c>
      <c r="O217" s="931" t="s">
        <v>107</v>
      </c>
      <c r="P217" s="933" t="s">
        <v>108</v>
      </c>
      <c r="Q217" s="935" t="s">
        <v>50</v>
      </c>
      <c r="R217" s="937" t="s">
        <v>148</v>
      </c>
      <c r="S217" s="931" t="s">
        <v>107</v>
      </c>
      <c r="T217" s="933" t="s">
        <v>108</v>
      </c>
      <c r="U217" s="935" t="s">
        <v>50</v>
      </c>
      <c r="V217" s="937" t="s">
        <v>148</v>
      </c>
      <c r="W217" s="939" t="s">
        <v>107</v>
      </c>
      <c r="X217" s="933" t="s">
        <v>108</v>
      </c>
      <c r="Y217" s="935" t="s">
        <v>50</v>
      </c>
      <c r="Z217" s="937" t="s">
        <v>148</v>
      </c>
      <c r="AA217" s="931" t="s">
        <v>107</v>
      </c>
      <c r="AB217" s="933" t="s">
        <v>108</v>
      </c>
      <c r="AC217" s="935" t="s">
        <v>50</v>
      </c>
      <c r="AD217" s="937" t="s">
        <v>148</v>
      </c>
      <c r="AE217" s="931" t="s">
        <v>107</v>
      </c>
      <c r="AF217" s="933" t="s">
        <v>108</v>
      </c>
      <c r="AG217" s="935" t="s">
        <v>50</v>
      </c>
      <c r="AH217" s="937" t="s">
        <v>148</v>
      </c>
      <c r="AI217" s="931" t="s">
        <v>107</v>
      </c>
      <c r="AJ217" s="933" t="s">
        <v>108</v>
      </c>
      <c r="AK217" s="935" t="s">
        <v>50</v>
      </c>
      <c r="AL217" s="937" t="s">
        <v>148</v>
      </c>
      <c r="AM217" s="931" t="s">
        <v>107</v>
      </c>
      <c r="AN217" s="933" t="s">
        <v>108</v>
      </c>
      <c r="AO217" s="935" t="s">
        <v>50</v>
      </c>
      <c r="AP217" s="937" t="s">
        <v>148</v>
      </c>
      <c r="AQ217" s="931" t="s">
        <v>107</v>
      </c>
      <c r="AR217" s="933" t="s">
        <v>108</v>
      </c>
      <c r="AS217" s="935" t="s">
        <v>50</v>
      </c>
      <c r="AT217" s="937" t="s">
        <v>148</v>
      </c>
      <c r="AU217" s="931" t="s">
        <v>107</v>
      </c>
      <c r="AV217" s="933" t="s">
        <v>108</v>
      </c>
      <c r="AW217" s="935" t="s">
        <v>50</v>
      </c>
      <c r="AX217" s="937" t="s">
        <v>148</v>
      </c>
      <c r="AY217" s="931" t="s">
        <v>107</v>
      </c>
      <c r="AZ217" s="933" t="s">
        <v>108</v>
      </c>
      <c r="BA217" s="935" t="s">
        <v>50</v>
      </c>
      <c r="BB217" s="937" t="s">
        <v>148</v>
      </c>
      <c r="BC217" s="931" t="s">
        <v>107</v>
      </c>
      <c r="BD217" s="933" t="s">
        <v>108</v>
      </c>
      <c r="BE217" s="935" t="s">
        <v>50</v>
      </c>
      <c r="BF217" s="937" t="s">
        <v>148</v>
      </c>
      <c r="BG217" s="931" t="s">
        <v>107</v>
      </c>
      <c r="BH217" s="933" t="s">
        <v>108</v>
      </c>
      <c r="BI217" s="935" t="s">
        <v>50</v>
      </c>
      <c r="BJ217" s="935" t="s">
        <v>148</v>
      </c>
      <c r="BK217" s="931" t="s">
        <v>107</v>
      </c>
      <c r="BL217" s="933" t="s">
        <v>108</v>
      </c>
      <c r="BM217" s="935" t="s">
        <v>50</v>
      </c>
      <c r="BN217" s="937" t="s">
        <v>148</v>
      </c>
      <c r="BO217" s="931" t="s">
        <v>107</v>
      </c>
      <c r="BP217" s="933" t="s">
        <v>108</v>
      </c>
      <c r="BQ217" s="935" t="s">
        <v>50</v>
      </c>
      <c r="BR217" s="937" t="s">
        <v>148</v>
      </c>
    </row>
    <row r="218" spans="2:82" ht="30" customHeight="1" thickBot="1" x14ac:dyDescent="0.3">
      <c r="B218" s="951"/>
      <c r="C218" s="940"/>
      <c r="D218" s="934"/>
      <c r="E218" s="936"/>
      <c r="F218" s="938"/>
      <c r="G218" s="940"/>
      <c r="H218" s="934"/>
      <c r="I218" s="936"/>
      <c r="J218" s="938"/>
      <c r="K218" s="932"/>
      <c r="L218" s="934"/>
      <c r="M218" s="936"/>
      <c r="N218" s="938"/>
      <c r="O218" s="932"/>
      <c r="P218" s="934"/>
      <c r="Q218" s="936"/>
      <c r="R218" s="938"/>
      <c r="S218" s="932"/>
      <c r="T218" s="934"/>
      <c r="U218" s="936"/>
      <c r="V218" s="938"/>
      <c r="W218" s="940"/>
      <c r="X218" s="934"/>
      <c r="Y218" s="936"/>
      <c r="Z218" s="938"/>
      <c r="AA218" s="932"/>
      <c r="AB218" s="934"/>
      <c r="AC218" s="936"/>
      <c r="AD218" s="938"/>
      <c r="AE218" s="932"/>
      <c r="AF218" s="934"/>
      <c r="AG218" s="936"/>
      <c r="AH218" s="938"/>
      <c r="AI218" s="932"/>
      <c r="AJ218" s="934"/>
      <c r="AK218" s="936"/>
      <c r="AL218" s="938"/>
      <c r="AM218" s="932"/>
      <c r="AN218" s="934"/>
      <c r="AO218" s="936"/>
      <c r="AP218" s="938"/>
      <c r="AQ218" s="932"/>
      <c r="AR218" s="934"/>
      <c r="AS218" s="936"/>
      <c r="AT218" s="938"/>
      <c r="AU218" s="932"/>
      <c r="AV218" s="934"/>
      <c r="AW218" s="936"/>
      <c r="AX218" s="938"/>
      <c r="AY218" s="932"/>
      <c r="AZ218" s="934"/>
      <c r="BA218" s="936"/>
      <c r="BB218" s="938"/>
      <c r="BC218" s="932"/>
      <c r="BD218" s="934"/>
      <c r="BE218" s="936"/>
      <c r="BF218" s="938"/>
      <c r="BG218" s="932"/>
      <c r="BH218" s="934"/>
      <c r="BI218" s="936"/>
      <c r="BJ218" s="936"/>
      <c r="BK218" s="932"/>
      <c r="BL218" s="934"/>
      <c r="BM218" s="936"/>
      <c r="BN218" s="938"/>
      <c r="BO218" s="932"/>
      <c r="BP218" s="934"/>
      <c r="BQ218" s="936"/>
      <c r="BR218" s="938"/>
    </row>
    <row r="219" spans="2:82" x14ac:dyDescent="0.25">
      <c r="B219" s="316" t="s">
        <v>67</v>
      </c>
      <c r="C219" s="221">
        <v>7410.7227716362577</v>
      </c>
      <c r="D219" s="194">
        <v>7454.2254500562576</v>
      </c>
      <c r="E219" s="194">
        <v>3830.9395616362585</v>
      </c>
      <c r="F219" s="317">
        <v>0.51326713270803037</v>
      </c>
      <c r="G219" s="221">
        <f>G226+G229</f>
        <v>8.2866600000000012</v>
      </c>
      <c r="H219" s="194">
        <f>H226+H229</f>
        <v>8.1301558400000005</v>
      </c>
      <c r="I219" s="194">
        <f>I226+I229</f>
        <v>6.4484667499999997</v>
      </c>
      <c r="J219" s="317">
        <f>I219/H219</f>
        <v>0.79315413835905013</v>
      </c>
      <c r="K219" s="206">
        <f>K226+K229</f>
        <v>212.44801000000001</v>
      </c>
      <c r="L219" s="206">
        <f>L226+L229</f>
        <v>234.29483579999999</v>
      </c>
      <c r="M219" s="206">
        <f>M226+M229</f>
        <v>196.33544240999998</v>
      </c>
      <c r="N219" s="318">
        <f t="shared" ref="N219:N224" si="349">M219/L219</f>
        <v>0.83798450674174008</v>
      </c>
      <c r="O219" s="208">
        <f>O226+O229</f>
        <v>13.286960000000001</v>
      </c>
      <c r="P219" s="206">
        <f>P226+P229</f>
        <v>12.20294822</v>
      </c>
      <c r="Q219" s="206">
        <f>Q226+Q229</f>
        <v>10.04886977</v>
      </c>
      <c r="R219" s="318">
        <f>Q219/P219</f>
        <v>0.82347885026099044</v>
      </c>
      <c r="S219" s="223">
        <f>S226+S229</f>
        <v>1.1161799999999999</v>
      </c>
      <c r="T219" s="224">
        <f>T226+T229</f>
        <v>5.0000000000000001E-3</v>
      </c>
      <c r="U219" s="224">
        <f>U226+U229</f>
        <v>1.25E-3</v>
      </c>
      <c r="V219" s="319">
        <f>U219/T219</f>
        <v>0.25</v>
      </c>
      <c r="W219" s="320">
        <f>W226+W229</f>
        <v>2.8219500000000002</v>
      </c>
      <c r="X219" s="224">
        <f>X226+X229</f>
        <v>2.6069049099999999</v>
      </c>
      <c r="Y219" s="224">
        <f>Y226+Y229</f>
        <v>2.0616941400000002</v>
      </c>
      <c r="Z219" s="319">
        <f>Y219/X219</f>
        <v>0.79085897306472919</v>
      </c>
      <c r="AA219" s="223">
        <f>AA226+AA229</f>
        <v>5.7032499999999997</v>
      </c>
      <c r="AB219" s="224">
        <f>AB226+AB229</f>
        <v>20.746841590000002</v>
      </c>
      <c r="AC219" s="224">
        <f>AC226+AC229</f>
        <v>5.08193144</v>
      </c>
      <c r="AD219" s="319">
        <f>AC219/AB219</f>
        <v>0.24494964295912375</v>
      </c>
      <c r="AE219" s="223">
        <f>AE226+AE229</f>
        <v>1.1599999999999999</v>
      </c>
      <c r="AF219" s="224">
        <f>AF226+AF229</f>
        <v>1.1599999999999999</v>
      </c>
      <c r="AG219" s="224">
        <f>AG226+AG229</f>
        <v>0</v>
      </c>
      <c r="AH219" s="319">
        <f>AG219/AF219</f>
        <v>0</v>
      </c>
      <c r="AI219" s="320">
        <f>AI226+AI229</f>
        <v>1130.2026599999999</v>
      </c>
      <c r="AJ219" s="224">
        <f>AJ226+AJ229</f>
        <v>995.90469187000008</v>
      </c>
      <c r="AK219" s="224">
        <f>AK226+AK229</f>
        <v>575.40520770000001</v>
      </c>
      <c r="AL219" s="319">
        <f>AK219/AJ219</f>
        <v>0.57777135944561875</v>
      </c>
      <c r="AM219" s="223">
        <f>AM226+AM229</f>
        <v>34.242479999999993</v>
      </c>
      <c r="AN219" s="224">
        <f>AN226+AN229</f>
        <v>35.841768880000004</v>
      </c>
      <c r="AO219" s="224">
        <f>AO226+AO229</f>
        <v>35.521133540000001</v>
      </c>
      <c r="AP219" s="319">
        <f>AO219/AN219</f>
        <v>0.99105414297286765</v>
      </c>
      <c r="AQ219" s="223">
        <f>AQ226+AQ229</f>
        <v>45.838659999999997</v>
      </c>
      <c r="AR219" s="224">
        <f>AR226+AR229</f>
        <v>51.501066550000004</v>
      </c>
      <c r="AS219" s="224">
        <f>AS226+AS229</f>
        <v>49.921407840000001</v>
      </c>
      <c r="AT219" s="319">
        <f>AS219/AR219</f>
        <v>0.96932765055522907</v>
      </c>
      <c r="AU219" s="223">
        <f>AU226+AU229</f>
        <v>10.061121</v>
      </c>
      <c r="AV219" s="224">
        <f>AV226+AV229</f>
        <v>15.948105539999998</v>
      </c>
      <c r="AW219" s="224">
        <f>AW226+AW229</f>
        <v>15.333556279999998</v>
      </c>
      <c r="AX219" s="319">
        <f>AW219/AV219</f>
        <v>0.96146568892094253</v>
      </c>
      <c r="AY219" s="223">
        <f>AY226+AY229</f>
        <v>1.6845099999999997</v>
      </c>
      <c r="AZ219" s="224">
        <f>AZ226+AZ229</f>
        <v>2.1105099999999997</v>
      </c>
      <c r="BA219" s="224">
        <f>BA226+BA229</f>
        <v>0.74280352999999999</v>
      </c>
      <c r="BB219" s="319">
        <f>BA219/AZ219</f>
        <v>0.35195451810225969</v>
      </c>
      <c r="BC219" s="223">
        <f>BC226+BC229</f>
        <v>13.485340000000001</v>
      </c>
      <c r="BD219" s="224">
        <f>BD226+BD229</f>
        <v>13.958773040000001</v>
      </c>
      <c r="BE219" s="224">
        <f>BE226+BE229</f>
        <v>11.302493190000002</v>
      </c>
      <c r="BF219" s="319">
        <f>BE219/BD219</f>
        <v>0.80970534857267096</v>
      </c>
      <c r="BG219" s="223">
        <f>BG226+BG229</f>
        <v>1.8545</v>
      </c>
      <c r="BH219" s="224">
        <f>BH226+BH229</f>
        <v>2.9045000000000001</v>
      </c>
      <c r="BI219" s="224">
        <f>BI226+BI229</f>
        <v>1.6597900000000001</v>
      </c>
      <c r="BJ219" s="361">
        <f>BI219/BH219</f>
        <v>0.57145463935272856</v>
      </c>
      <c r="BK219" s="223">
        <f>BK226+BK229</f>
        <v>642.25378999999998</v>
      </c>
      <c r="BL219" s="224">
        <f>BL226+BL229</f>
        <v>625.86532486999999</v>
      </c>
      <c r="BM219" s="224">
        <f>BM226+BM229</f>
        <v>259.27730299999996</v>
      </c>
      <c r="BN219" s="319">
        <f>BM219/BL219</f>
        <v>0.41427011962015164</v>
      </c>
      <c r="BO219" s="223">
        <f>BO226+BO229</f>
        <v>5286.2767006362592</v>
      </c>
      <c r="BP219" s="224">
        <f>BP226+BP229</f>
        <v>5431.0440229462583</v>
      </c>
      <c r="BQ219" s="224">
        <f>BQ226+BQ229</f>
        <v>2661.6281569962589</v>
      </c>
      <c r="BR219" s="319">
        <f t="shared" ref="BR219:BR229" si="350">BQ219/BP219</f>
        <v>0.49007670454351543</v>
      </c>
    </row>
    <row r="220" spans="2:82" x14ac:dyDescent="0.25">
      <c r="B220" s="8" t="s">
        <v>57</v>
      </c>
      <c r="C220" s="257">
        <v>625.80871000000002</v>
      </c>
      <c r="D220" s="321">
        <v>636.09274067999991</v>
      </c>
      <c r="E220" s="321">
        <v>609.90263200999982</v>
      </c>
      <c r="F220" s="12">
        <v>0.958826587704802</v>
      </c>
      <c r="G220" s="257">
        <v>0</v>
      </c>
      <c r="H220" s="321">
        <v>0</v>
      </c>
      <c r="I220" s="321">
        <v>0</v>
      </c>
      <c r="J220" s="12">
        <v>0</v>
      </c>
      <c r="K220" s="321">
        <v>79.770570000000006</v>
      </c>
      <c r="L220" s="321">
        <v>74.015440999999996</v>
      </c>
      <c r="M220" s="321">
        <v>67.276981079999985</v>
      </c>
      <c r="N220" s="85">
        <f t="shared" si="349"/>
        <v>0.908958727679539</v>
      </c>
      <c r="O220" s="322">
        <v>4.3710899999999997</v>
      </c>
      <c r="P220" s="321">
        <v>4.3875302199999995</v>
      </c>
      <c r="Q220" s="321">
        <v>4.3344963700000001</v>
      </c>
      <c r="R220" s="85">
        <f>Q220/P220</f>
        <v>0.98791259607552073</v>
      </c>
      <c r="S220" s="322">
        <v>0</v>
      </c>
      <c r="T220" s="321">
        <v>0</v>
      </c>
      <c r="U220" s="321">
        <v>0</v>
      </c>
      <c r="V220" s="12">
        <v>0</v>
      </c>
      <c r="W220" s="257">
        <v>0</v>
      </c>
      <c r="X220" s="321">
        <v>0</v>
      </c>
      <c r="Y220" s="321">
        <v>0</v>
      </c>
      <c r="Z220" s="12">
        <v>0</v>
      </c>
      <c r="AA220" s="322">
        <v>0.27803</v>
      </c>
      <c r="AB220" s="321">
        <v>0</v>
      </c>
      <c r="AC220" s="321">
        <v>0</v>
      </c>
      <c r="AD220" s="12">
        <v>0</v>
      </c>
      <c r="AE220" s="322">
        <v>0</v>
      </c>
      <c r="AF220" s="321">
        <v>0</v>
      </c>
      <c r="AG220" s="321">
        <v>0</v>
      </c>
      <c r="AH220" s="12">
        <v>0</v>
      </c>
      <c r="AI220" s="323">
        <v>0</v>
      </c>
      <c r="AJ220" s="59">
        <v>0</v>
      </c>
      <c r="AK220" s="59">
        <v>0</v>
      </c>
      <c r="AL220" s="324">
        <v>0</v>
      </c>
      <c r="AM220" s="322">
        <v>0</v>
      </c>
      <c r="AN220" s="321">
        <v>0</v>
      </c>
      <c r="AO220" s="321">
        <v>0</v>
      </c>
      <c r="AP220" s="12">
        <v>0</v>
      </c>
      <c r="AQ220" s="322">
        <v>10.050929999999999</v>
      </c>
      <c r="AR220" s="321">
        <v>11.21524866</v>
      </c>
      <c r="AS220" s="321">
        <v>11.018163010000002</v>
      </c>
      <c r="AT220" s="85">
        <f>AS220/AR220</f>
        <v>0.98242699239447817</v>
      </c>
      <c r="AU220" s="322">
        <v>0</v>
      </c>
      <c r="AV220" s="321">
        <v>0</v>
      </c>
      <c r="AW220" s="321">
        <v>0</v>
      </c>
      <c r="AX220" s="12">
        <v>0</v>
      </c>
      <c r="AY220" s="322">
        <v>0</v>
      </c>
      <c r="AZ220" s="321">
        <v>0</v>
      </c>
      <c r="BA220" s="321">
        <v>0</v>
      </c>
      <c r="BB220" s="12">
        <v>0</v>
      </c>
      <c r="BC220" s="322">
        <v>5.7238900000000008</v>
      </c>
      <c r="BD220" s="321">
        <v>5.7238900000000008</v>
      </c>
      <c r="BE220" s="321">
        <v>5.1368598500000004</v>
      </c>
      <c r="BF220" s="85">
        <f>BE220/BD220</f>
        <v>0.89744209794388075</v>
      </c>
      <c r="BG220" s="322">
        <v>0</v>
      </c>
      <c r="BH220" s="321">
        <v>0</v>
      </c>
      <c r="BI220" s="321">
        <v>0</v>
      </c>
      <c r="BJ220" s="6">
        <v>0</v>
      </c>
      <c r="BK220" s="57">
        <v>3.5822500000000002</v>
      </c>
      <c r="BL220" s="59">
        <v>3.0943791899999997</v>
      </c>
      <c r="BM220" s="59">
        <v>2.8365782599999996</v>
      </c>
      <c r="BN220" s="363">
        <f>BM220/BL220</f>
        <v>0.91668735013694291</v>
      </c>
      <c r="BO220" s="322">
        <v>522.03195000000005</v>
      </c>
      <c r="BP220" s="321">
        <v>537.65625161000003</v>
      </c>
      <c r="BQ220" s="321">
        <v>519.29955344000007</v>
      </c>
      <c r="BR220" s="85">
        <f t="shared" si="350"/>
        <v>0.96585792852769548</v>
      </c>
    </row>
    <row r="221" spans="2:82" x14ac:dyDescent="0.25">
      <c r="B221" s="8" t="s">
        <v>58</v>
      </c>
      <c r="C221" s="257">
        <v>268.39120000000003</v>
      </c>
      <c r="D221" s="321">
        <v>331.22669340000004</v>
      </c>
      <c r="E221" s="321">
        <v>285.92027318000015</v>
      </c>
      <c r="F221" s="85">
        <v>0.86321627718184413</v>
      </c>
      <c r="G221" s="257">
        <v>0.52700000000000002</v>
      </c>
      <c r="H221" s="321">
        <v>0.37049584000000002</v>
      </c>
      <c r="I221" s="321">
        <v>0.29887351000000001</v>
      </c>
      <c r="J221" s="85">
        <f>I221/H221</f>
        <v>0.80668519786888837</v>
      </c>
      <c r="K221" s="321">
        <v>43.855020000000003</v>
      </c>
      <c r="L221" s="321">
        <v>44.158580350000001</v>
      </c>
      <c r="M221" s="321">
        <v>37.200432290000009</v>
      </c>
      <c r="N221" s="85">
        <f t="shared" si="349"/>
        <v>0.84242817579619056</v>
      </c>
      <c r="O221" s="322">
        <v>2.4914200000000002</v>
      </c>
      <c r="P221" s="321">
        <v>1.390968</v>
      </c>
      <c r="Q221" s="321">
        <v>1.2006240899999998</v>
      </c>
      <c r="R221" s="85">
        <f>Q221/P221</f>
        <v>0.86315723294856517</v>
      </c>
      <c r="S221" s="322">
        <v>0</v>
      </c>
      <c r="T221" s="321">
        <v>0</v>
      </c>
      <c r="U221" s="321">
        <v>0</v>
      </c>
      <c r="V221" s="12">
        <v>0</v>
      </c>
      <c r="W221" s="257">
        <v>0</v>
      </c>
      <c r="X221" s="321">
        <v>0</v>
      </c>
      <c r="Y221" s="321">
        <v>0</v>
      </c>
      <c r="Z221" s="12">
        <v>0</v>
      </c>
      <c r="AA221" s="322">
        <v>0</v>
      </c>
      <c r="AB221" s="321">
        <v>0</v>
      </c>
      <c r="AC221" s="321">
        <v>0</v>
      </c>
      <c r="AD221" s="12">
        <v>0</v>
      </c>
      <c r="AE221" s="322">
        <v>0</v>
      </c>
      <c r="AF221" s="321">
        <v>0</v>
      </c>
      <c r="AG221" s="321">
        <v>0</v>
      </c>
      <c r="AH221" s="12">
        <v>0</v>
      </c>
      <c r="AI221" s="257">
        <v>0</v>
      </c>
      <c r="AJ221" s="321">
        <v>0</v>
      </c>
      <c r="AK221" s="321">
        <v>0</v>
      </c>
      <c r="AL221" s="12">
        <v>0</v>
      </c>
      <c r="AM221" s="322">
        <v>0</v>
      </c>
      <c r="AN221" s="321">
        <v>0</v>
      </c>
      <c r="AO221" s="321">
        <v>0</v>
      </c>
      <c r="AP221" s="12">
        <v>0</v>
      </c>
      <c r="AQ221" s="322">
        <v>16.57686</v>
      </c>
      <c r="AR221" s="321">
        <v>16.022160039999999</v>
      </c>
      <c r="AS221" s="321">
        <v>15.508585490000002</v>
      </c>
      <c r="AT221" s="85">
        <f>AS221/AR221</f>
        <v>0.96794598551519662</v>
      </c>
      <c r="AU221" s="322">
        <v>0</v>
      </c>
      <c r="AV221" s="321">
        <v>0</v>
      </c>
      <c r="AW221" s="321">
        <v>0</v>
      </c>
      <c r="AX221" s="12">
        <v>0</v>
      </c>
      <c r="AY221" s="322">
        <v>0</v>
      </c>
      <c r="AZ221" s="321">
        <v>0</v>
      </c>
      <c r="BA221" s="321">
        <v>0</v>
      </c>
      <c r="BB221" s="12">
        <v>0</v>
      </c>
      <c r="BC221" s="322">
        <v>5.0075599999999998</v>
      </c>
      <c r="BD221" s="321">
        <v>5.6084677100000002</v>
      </c>
      <c r="BE221" s="321">
        <v>4.4284225300000006</v>
      </c>
      <c r="BF221" s="85">
        <f>BE221/BD221</f>
        <v>0.78959579674570335</v>
      </c>
      <c r="BG221" s="322">
        <v>0</v>
      </c>
      <c r="BH221" s="321">
        <v>0</v>
      </c>
      <c r="BI221" s="321">
        <v>0</v>
      </c>
      <c r="BJ221" s="6">
        <v>0</v>
      </c>
      <c r="BK221" s="322">
        <v>0</v>
      </c>
      <c r="BL221" s="321">
        <v>0</v>
      </c>
      <c r="BM221" s="321">
        <v>0</v>
      </c>
      <c r="BN221" s="12">
        <v>0</v>
      </c>
      <c r="BO221" s="322">
        <v>199.93333999999999</v>
      </c>
      <c r="BP221" s="321">
        <v>263.67602146000002</v>
      </c>
      <c r="BQ221" s="321">
        <v>227.28333527000004</v>
      </c>
      <c r="BR221" s="85">
        <f t="shared" si="350"/>
        <v>0.86197953841805519</v>
      </c>
    </row>
    <row r="222" spans="2:82" x14ac:dyDescent="0.25">
      <c r="B222" s="8" t="s">
        <v>59</v>
      </c>
      <c r="C222" s="257">
        <v>2.5407099999999998</v>
      </c>
      <c r="D222" s="321">
        <v>3.2607803799999999</v>
      </c>
      <c r="E222" s="321">
        <v>3.0016491300000001</v>
      </c>
      <c r="F222" s="12">
        <v>0.92053090984312169</v>
      </c>
      <c r="G222" s="257">
        <v>0</v>
      </c>
      <c r="H222" s="321">
        <v>0</v>
      </c>
      <c r="I222" s="321">
        <v>0</v>
      </c>
      <c r="J222" s="12">
        <v>0</v>
      </c>
      <c r="K222" s="321">
        <v>1.17</v>
      </c>
      <c r="L222" s="321">
        <v>1.17</v>
      </c>
      <c r="M222" s="321">
        <v>1.0901343899999998</v>
      </c>
      <c r="N222" s="85">
        <f t="shared" si="349"/>
        <v>0.93173879487179478</v>
      </c>
      <c r="O222" s="322">
        <v>0</v>
      </c>
      <c r="P222" s="321">
        <v>0</v>
      </c>
      <c r="Q222" s="321">
        <v>0</v>
      </c>
      <c r="R222" s="12">
        <v>0</v>
      </c>
      <c r="S222" s="322">
        <v>0</v>
      </c>
      <c r="T222" s="321">
        <v>0</v>
      </c>
      <c r="U222" s="321">
        <v>0</v>
      </c>
      <c r="V222" s="12">
        <v>0</v>
      </c>
      <c r="W222" s="257">
        <v>0</v>
      </c>
      <c r="X222" s="321">
        <v>0</v>
      </c>
      <c r="Y222" s="321">
        <v>0</v>
      </c>
      <c r="Z222" s="12">
        <v>0</v>
      </c>
      <c r="AA222" s="322">
        <v>0</v>
      </c>
      <c r="AB222" s="321">
        <v>0</v>
      </c>
      <c r="AC222" s="321">
        <v>0</v>
      </c>
      <c r="AD222" s="12">
        <v>0</v>
      </c>
      <c r="AE222" s="322">
        <v>0</v>
      </c>
      <c r="AF222" s="321">
        <v>0</v>
      </c>
      <c r="AG222" s="321">
        <v>0</v>
      </c>
      <c r="AH222" s="12">
        <v>0</v>
      </c>
      <c r="AI222" s="257">
        <v>0</v>
      </c>
      <c r="AJ222" s="321">
        <v>0</v>
      </c>
      <c r="AK222" s="321">
        <v>0</v>
      </c>
      <c r="AL222" s="12">
        <v>0</v>
      </c>
      <c r="AM222" s="322">
        <v>0</v>
      </c>
      <c r="AN222" s="321">
        <v>0</v>
      </c>
      <c r="AO222" s="321">
        <v>0</v>
      </c>
      <c r="AP222" s="12">
        <v>0</v>
      </c>
      <c r="AQ222" s="322">
        <v>0</v>
      </c>
      <c r="AR222" s="321">
        <v>0</v>
      </c>
      <c r="AS222" s="321">
        <v>0</v>
      </c>
      <c r="AT222" s="12">
        <v>0</v>
      </c>
      <c r="AU222" s="322">
        <v>0</v>
      </c>
      <c r="AV222" s="321">
        <v>0</v>
      </c>
      <c r="AW222" s="321">
        <v>0</v>
      </c>
      <c r="AX222" s="12">
        <v>0</v>
      </c>
      <c r="AY222" s="322">
        <v>0</v>
      </c>
      <c r="AZ222" s="321">
        <v>0</v>
      </c>
      <c r="BA222" s="321">
        <v>0</v>
      </c>
      <c r="BB222" s="12">
        <v>0</v>
      </c>
      <c r="BC222" s="322">
        <v>0</v>
      </c>
      <c r="BD222" s="321">
        <v>0</v>
      </c>
      <c r="BE222" s="321">
        <v>0</v>
      </c>
      <c r="BF222" s="12">
        <v>0</v>
      </c>
      <c r="BG222" s="322">
        <v>0</v>
      </c>
      <c r="BH222" s="321">
        <v>0</v>
      </c>
      <c r="BI222" s="321">
        <v>0</v>
      </c>
      <c r="BJ222" s="6">
        <v>0</v>
      </c>
      <c r="BK222" s="322">
        <v>0</v>
      </c>
      <c r="BL222" s="321">
        <v>0</v>
      </c>
      <c r="BM222" s="321">
        <v>0</v>
      </c>
      <c r="BN222" s="12">
        <v>0</v>
      </c>
      <c r="BO222" s="322">
        <v>1.3707100000000001</v>
      </c>
      <c r="BP222" s="321">
        <v>2.09078038</v>
      </c>
      <c r="BQ222" s="321">
        <v>1.9115147400000003</v>
      </c>
      <c r="BR222" s="85">
        <f t="shared" si="350"/>
        <v>0.914258981136986</v>
      </c>
    </row>
    <row r="223" spans="2:82" x14ac:dyDescent="0.25">
      <c r="B223" s="8" t="s">
        <v>60</v>
      </c>
      <c r="C223" s="257">
        <v>353.14203063625854</v>
      </c>
      <c r="D223" s="321">
        <v>342.91347341625851</v>
      </c>
      <c r="E223" s="321">
        <v>310.04231961625851</v>
      </c>
      <c r="F223" s="85">
        <v>0.90122357808291653</v>
      </c>
      <c r="G223" s="257">
        <v>6.4</v>
      </c>
      <c r="H223" s="321">
        <v>6.4</v>
      </c>
      <c r="I223" s="321">
        <v>5</v>
      </c>
      <c r="J223" s="85">
        <f>I223/H223</f>
        <v>0.78125</v>
      </c>
      <c r="K223" s="321">
        <v>1.25495</v>
      </c>
      <c r="L223" s="321">
        <v>1.2759500000000001</v>
      </c>
      <c r="M223" s="321">
        <v>1.0801199100000001</v>
      </c>
      <c r="N223" s="85">
        <f t="shared" si="349"/>
        <v>0.84652212861005527</v>
      </c>
      <c r="O223" s="322">
        <v>0.19519</v>
      </c>
      <c r="P223" s="321">
        <v>0.19519</v>
      </c>
      <c r="Q223" s="321">
        <v>0.1005857</v>
      </c>
      <c r="R223" s="85">
        <f>Q223/P223</f>
        <v>0.51532199395460832</v>
      </c>
      <c r="S223" s="322">
        <v>5.0000000000000001E-3</v>
      </c>
      <c r="T223" s="321">
        <v>5.0000000000000001E-3</v>
      </c>
      <c r="U223" s="321">
        <v>1.25E-3</v>
      </c>
      <c r="V223" s="85">
        <f>U223/T223</f>
        <v>0.25</v>
      </c>
      <c r="W223" s="257">
        <v>0.88195000000000001</v>
      </c>
      <c r="X223" s="321">
        <v>0.66695000000000004</v>
      </c>
      <c r="Y223" s="321">
        <v>0.66149999999999998</v>
      </c>
      <c r="Z223" s="85">
        <f>Y223/X223</f>
        <v>0.99182847289901777</v>
      </c>
      <c r="AA223" s="322">
        <v>5.4252199999999995</v>
      </c>
      <c r="AB223" s="321">
        <v>20.746841590000002</v>
      </c>
      <c r="AC223" s="321">
        <v>5.08193144</v>
      </c>
      <c r="AD223" s="85">
        <f>AC223/AB223</f>
        <v>0.24494964295912375</v>
      </c>
      <c r="AE223" s="322">
        <v>1.1599999999999999</v>
      </c>
      <c r="AF223" s="321">
        <v>1.1599999999999999</v>
      </c>
      <c r="AG223" s="321">
        <v>0</v>
      </c>
      <c r="AH223" s="85">
        <f>AG223/AF223</f>
        <v>0</v>
      </c>
      <c r="AI223" s="257">
        <v>9.4782600000000006</v>
      </c>
      <c r="AJ223" s="321">
        <v>11.304791870000001</v>
      </c>
      <c r="AK223" s="321">
        <v>0.80079269999999991</v>
      </c>
      <c r="AL223" s="85">
        <f>AK223/AJ223</f>
        <v>7.0836571713018173E-2</v>
      </c>
      <c r="AM223" s="322">
        <v>0.98299999999999998</v>
      </c>
      <c r="AN223" s="321">
        <v>0.65741000000000005</v>
      </c>
      <c r="AO223" s="321">
        <v>0.41670983</v>
      </c>
      <c r="AP223" s="85">
        <f>AO223/AN223</f>
        <v>0.63386597404967981</v>
      </c>
      <c r="AQ223" s="322">
        <v>6.0000000000000001E-3</v>
      </c>
      <c r="AR223" s="321">
        <v>6.0000000000000001E-3</v>
      </c>
      <c r="AS223" s="321">
        <v>6.0000000000000001E-3</v>
      </c>
      <c r="AT223" s="85">
        <f>AS223/AR223</f>
        <v>1</v>
      </c>
      <c r="AU223" s="322">
        <v>5.6009799999999998</v>
      </c>
      <c r="AV223" s="321">
        <v>12.226606189999998</v>
      </c>
      <c r="AW223" s="321">
        <v>11.887170599999997</v>
      </c>
      <c r="AX223" s="85">
        <f>AW223/AV223</f>
        <v>0.97223795510175004</v>
      </c>
      <c r="AY223" s="322">
        <v>1.2585099999999998</v>
      </c>
      <c r="AZ223" s="321">
        <v>1.2585099999999998</v>
      </c>
      <c r="BA223" s="321">
        <v>0.31693077000000003</v>
      </c>
      <c r="BB223" s="85">
        <f>BA223/AZ223</f>
        <v>0.2518301562959373</v>
      </c>
      <c r="BC223" s="322">
        <v>1.1271899999999999</v>
      </c>
      <c r="BD223" s="321">
        <v>1.0038899999999999</v>
      </c>
      <c r="BE223" s="321">
        <v>0.84284088000000001</v>
      </c>
      <c r="BF223" s="85">
        <f>BE223/BD223</f>
        <v>0.83957493350865142</v>
      </c>
      <c r="BG223" s="322">
        <v>1.24471</v>
      </c>
      <c r="BH223" s="321">
        <v>1.24471</v>
      </c>
      <c r="BI223" s="321">
        <v>0</v>
      </c>
      <c r="BJ223" s="95">
        <f>BI223/BH223</f>
        <v>0</v>
      </c>
      <c r="BK223" s="322">
        <v>2.2328399999999999</v>
      </c>
      <c r="BL223" s="321">
        <v>1.8092419799999999</v>
      </c>
      <c r="BM223" s="321">
        <v>1.0778399999999999</v>
      </c>
      <c r="BN223" s="85">
        <f>BM223/BL223</f>
        <v>0.59574120649135054</v>
      </c>
      <c r="BO223" s="322">
        <v>315.88823063625847</v>
      </c>
      <c r="BP223" s="321">
        <v>282.95238178625851</v>
      </c>
      <c r="BQ223" s="321">
        <v>282.7686477862585</v>
      </c>
      <c r="BR223" s="85">
        <f t="shared" si="350"/>
        <v>0.99935065399046963</v>
      </c>
    </row>
    <row r="224" spans="2:82" x14ac:dyDescent="0.25">
      <c r="B224" s="8" t="s">
        <v>61</v>
      </c>
      <c r="C224" s="257">
        <v>336.40788100000003</v>
      </c>
      <c r="D224" s="321">
        <v>536.72746094999991</v>
      </c>
      <c r="E224" s="321">
        <v>378.93482202000001</v>
      </c>
      <c r="F224" s="85">
        <v>0.70600975278829725</v>
      </c>
      <c r="G224" s="257">
        <v>1.3596600000000001</v>
      </c>
      <c r="H224" s="321">
        <v>1.3596600000000001</v>
      </c>
      <c r="I224" s="321">
        <v>1.14959324</v>
      </c>
      <c r="J224" s="85">
        <f>I224/H224</f>
        <v>0.84550052218937077</v>
      </c>
      <c r="K224" s="321">
        <v>85.457470000000001</v>
      </c>
      <c r="L224" s="321">
        <v>101.53486445000001</v>
      </c>
      <c r="M224" s="321">
        <v>78.151831999999999</v>
      </c>
      <c r="N224" s="85">
        <f t="shared" si="349"/>
        <v>0.76970440078230673</v>
      </c>
      <c r="O224" s="322">
        <v>6.1935199999999995</v>
      </c>
      <c r="P224" s="321">
        <v>6.1935199999999995</v>
      </c>
      <c r="Q224" s="321">
        <v>4.4112648300000004</v>
      </c>
      <c r="R224" s="85">
        <f>Q224/P224</f>
        <v>0.71223873177127073</v>
      </c>
      <c r="S224" s="322">
        <v>0</v>
      </c>
      <c r="T224" s="321">
        <v>0</v>
      </c>
      <c r="U224" s="321">
        <v>0</v>
      </c>
      <c r="V224" s="12">
        <v>0</v>
      </c>
      <c r="W224" s="257">
        <v>1.94</v>
      </c>
      <c r="X224" s="321">
        <v>1.93995491</v>
      </c>
      <c r="Y224" s="321">
        <v>1.40019414</v>
      </c>
      <c r="Z224" s="12">
        <v>0.86586517010309294</v>
      </c>
      <c r="AA224" s="322">
        <v>0</v>
      </c>
      <c r="AB224" s="321">
        <v>0</v>
      </c>
      <c r="AC224" s="321">
        <v>0</v>
      </c>
      <c r="AD224" s="12">
        <v>0</v>
      </c>
      <c r="AE224" s="322">
        <v>0</v>
      </c>
      <c r="AF224" s="321">
        <v>0</v>
      </c>
      <c r="AG224" s="321">
        <v>0</v>
      </c>
      <c r="AH224" s="12">
        <v>0</v>
      </c>
      <c r="AI224" s="257">
        <v>0</v>
      </c>
      <c r="AJ224" s="321">
        <v>0</v>
      </c>
      <c r="AK224" s="321">
        <v>0</v>
      </c>
      <c r="AL224" s="12">
        <v>0</v>
      </c>
      <c r="AM224" s="322">
        <v>0</v>
      </c>
      <c r="AN224" s="321">
        <v>0</v>
      </c>
      <c r="AO224" s="321">
        <v>0</v>
      </c>
      <c r="AP224" s="12">
        <v>0</v>
      </c>
      <c r="AQ224" s="322">
        <v>19.20487</v>
      </c>
      <c r="AR224" s="321">
        <v>24.257657850000001</v>
      </c>
      <c r="AS224" s="321">
        <v>23.38865934</v>
      </c>
      <c r="AT224" s="85">
        <f>AS224/AR224</f>
        <v>0.96417632257105967</v>
      </c>
      <c r="AU224" s="322">
        <v>8.3731E-2</v>
      </c>
      <c r="AV224" s="321">
        <v>8.3731E-2</v>
      </c>
      <c r="AW224" s="321">
        <v>8.3731E-2</v>
      </c>
      <c r="AX224" s="85">
        <f>AW224/AV224</f>
        <v>1</v>
      </c>
      <c r="AY224" s="322">
        <v>0</v>
      </c>
      <c r="AZ224" s="321">
        <v>0</v>
      </c>
      <c r="BA224" s="321">
        <v>0</v>
      </c>
      <c r="BB224" s="12">
        <v>0</v>
      </c>
      <c r="BC224" s="322">
        <v>1.40465</v>
      </c>
      <c r="BD224" s="321">
        <v>1.4004753299999999</v>
      </c>
      <c r="BE224" s="321">
        <v>0.89366992999999995</v>
      </c>
      <c r="BF224" s="85">
        <f>BE224/BD224</f>
        <v>0.63811900920810938</v>
      </c>
      <c r="BG224" s="322">
        <v>0</v>
      </c>
      <c r="BH224" s="321">
        <v>0</v>
      </c>
      <c r="BI224" s="321">
        <v>0</v>
      </c>
      <c r="BJ224" s="6">
        <v>0</v>
      </c>
      <c r="BK224" s="322">
        <v>9.4176400000000005</v>
      </c>
      <c r="BL224" s="321">
        <v>10.545643630000001</v>
      </c>
      <c r="BM224" s="321">
        <v>6.7256951599999999</v>
      </c>
      <c r="BN224" s="85">
        <f>BM224/BL224</f>
        <v>0.63777000209516843</v>
      </c>
      <c r="BO224" s="322">
        <v>211.34634</v>
      </c>
      <c r="BP224" s="321">
        <v>389.41195377999998</v>
      </c>
      <c r="BQ224" s="321">
        <v>262.56012733</v>
      </c>
      <c r="BR224" s="85">
        <f t="shared" si="350"/>
        <v>0.67424773374659808</v>
      </c>
    </row>
    <row r="225" spans="2:70" x14ac:dyDescent="0.25">
      <c r="B225" s="8" t="s">
        <v>62</v>
      </c>
      <c r="C225" s="257">
        <v>1370.3105599999999</v>
      </c>
      <c r="D225" s="321">
        <v>1265.9623212299998</v>
      </c>
      <c r="E225" s="321">
        <v>1187.82888961</v>
      </c>
      <c r="F225" s="12">
        <v>0.93828139249508968</v>
      </c>
      <c r="G225" s="257">
        <v>0</v>
      </c>
      <c r="H225" s="321">
        <v>0</v>
      </c>
      <c r="I225" s="321">
        <v>0</v>
      </c>
      <c r="J225" s="12">
        <v>0</v>
      </c>
      <c r="K225" s="321">
        <v>0</v>
      </c>
      <c r="L225" s="321">
        <v>0</v>
      </c>
      <c r="M225" s="321">
        <v>0</v>
      </c>
      <c r="N225" s="12">
        <v>0</v>
      </c>
      <c r="O225" s="322">
        <v>0</v>
      </c>
      <c r="P225" s="321">
        <v>0</v>
      </c>
      <c r="Q225" s="321">
        <v>0</v>
      </c>
      <c r="R225" s="12">
        <v>0</v>
      </c>
      <c r="S225" s="322">
        <v>1.1111800000000001</v>
      </c>
      <c r="T225" s="321">
        <v>0</v>
      </c>
      <c r="U225" s="321">
        <v>0</v>
      </c>
      <c r="V225" s="12">
        <v>0</v>
      </c>
      <c r="W225" s="257">
        <v>0</v>
      </c>
      <c r="X225" s="321">
        <v>0</v>
      </c>
      <c r="Y225" s="321">
        <v>0</v>
      </c>
      <c r="Z225" s="12">
        <v>0</v>
      </c>
      <c r="AA225" s="322">
        <v>0</v>
      </c>
      <c r="AB225" s="321">
        <v>0</v>
      </c>
      <c r="AC225" s="321">
        <v>0</v>
      </c>
      <c r="AD225" s="12">
        <v>0</v>
      </c>
      <c r="AE225" s="322">
        <v>0</v>
      </c>
      <c r="AF225" s="321">
        <v>0</v>
      </c>
      <c r="AG225" s="321">
        <v>0</v>
      </c>
      <c r="AH225" s="12">
        <v>0</v>
      </c>
      <c r="AI225" s="257">
        <v>24.32</v>
      </c>
      <c r="AJ225" s="321">
        <v>15.475199999999999</v>
      </c>
      <c r="AK225" s="321">
        <v>14.741830999999999</v>
      </c>
      <c r="AL225" s="85">
        <f>AK225/AJ225</f>
        <v>0.95261004704301078</v>
      </c>
      <c r="AM225" s="322">
        <v>33.259479999999996</v>
      </c>
      <c r="AN225" s="321">
        <v>35.184358880000005</v>
      </c>
      <c r="AO225" s="321">
        <v>35.104423709999999</v>
      </c>
      <c r="AP225" s="85">
        <f>AO225/AN225</f>
        <v>0.99772810497208053</v>
      </c>
      <c r="AQ225" s="322">
        <v>0</v>
      </c>
      <c r="AR225" s="321">
        <v>0</v>
      </c>
      <c r="AS225" s="321">
        <v>0</v>
      </c>
      <c r="AT225" s="12">
        <v>0</v>
      </c>
      <c r="AU225" s="322">
        <v>4.3764099999999999</v>
      </c>
      <c r="AV225" s="321">
        <v>3.63776835</v>
      </c>
      <c r="AW225" s="321">
        <v>3.3626546799999999</v>
      </c>
      <c r="AX225" s="85">
        <f>AW225/AV225</f>
        <v>0.92437295519380724</v>
      </c>
      <c r="AY225" s="322">
        <v>0.42599999999999999</v>
      </c>
      <c r="AZ225" s="321">
        <v>0.85199999999999998</v>
      </c>
      <c r="BA225" s="321">
        <v>0.42587276000000002</v>
      </c>
      <c r="BB225" s="85">
        <f>BA225/AZ225</f>
        <v>0.49985065727699535</v>
      </c>
      <c r="BC225" s="322">
        <v>0.2</v>
      </c>
      <c r="BD225" s="321">
        <v>0.2</v>
      </c>
      <c r="BE225" s="321">
        <v>6.9999999999999999E-4</v>
      </c>
      <c r="BF225" s="85">
        <f>BE225/BD225</f>
        <v>3.4999999999999996E-3</v>
      </c>
      <c r="BG225" s="322">
        <v>0.60979000000000005</v>
      </c>
      <c r="BH225" s="321">
        <v>1.6597900000000001</v>
      </c>
      <c r="BI225" s="321">
        <v>1.6597900000000001</v>
      </c>
      <c r="BJ225" s="95">
        <f>BI225/BH225</f>
        <v>1</v>
      </c>
      <c r="BK225" s="322">
        <v>82.149330000000006</v>
      </c>
      <c r="BL225" s="321">
        <v>65.544330070000001</v>
      </c>
      <c r="BM225" s="321">
        <v>50.266266639999998</v>
      </c>
      <c r="BN225" s="85">
        <f>BM225/BL225</f>
        <v>0.76690488080840336</v>
      </c>
      <c r="BO225" s="322">
        <v>1223.8583699999999</v>
      </c>
      <c r="BP225" s="321">
        <v>1143.40887393</v>
      </c>
      <c r="BQ225" s="321">
        <v>1082.2673508200003</v>
      </c>
      <c r="BR225" s="85">
        <f t="shared" si="350"/>
        <v>0.94652698216356257</v>
      </c>
    </row>
    <row r="226" spans="2:70" x14ac:dyDescent="0.25">
      <c r="B226" s="187" t="s">
        <v>63</v>
      </c>
      <c r="C226" s="325">
        <v>2956.6010916362584</v>
      </c>
      <c r="D226" s="326">
        <v>3116.1834700562581</v>
      </c>
      <c r="E226" s="326">
        <v>2775.6305855662586</v>
      </c>
      <c r="F226" s="178">
        <v>0.89035832914089907</v>
      </c>
      <c r="G226" s="325">
        <f>SUM(G220:G225)</f>
        <v>8.2866600000000012</v>
      </c>
      <c r="H226" s="326">
        <f>SUM(H220:H225)</f>
        <v>8.1301558400000005</v>
      </c>
      <c r="I226" s="326">
        <f>SUM(I220:I225)</f>
        <v>6.4484667499999997</v>
      </c>
      <c r="J226" s="178">
        <f>I226/H226</f>
        <v>0.79315413835905013</v>
      </c>
      <c r="K226" s="326">
        <f>SUM(K220:K225)</f>
        <v>211.50801000000001</v>
      </c>
      <c r="L226" s="326">
        <f>SUM(L220:L225)</f>
        <v>222.1548358</v>
      </c>
      <c r="M226" s="326">
        <f>SUM(M220:M225)</f>
        <v>184.79949966999999</v>
      </c>
      <c r="N226" s="178">
        <f t="shared" ref="N226:N235" si="351">M226/L226</f>
        <v>0.83184999779329583</v>
      </c>
      <c r="O226" s="327">
        <f>SUM(O220:O225)</f>
        <v>13.25122</v>
      </c>
      <c r="P226" s="326">
        <f>SUM(P220:P225)</f>
        <v>12.167208219999999</v>
      </c>
      <c r="Q226" s="326">
        <f>SUM(Q220:Q225)</f>
        <v>10.04697099</v>
      </c>
      <c r="R226" s="178">
        <f>Q226/P226</f>
        <v>0.82574168275390958</v>
      </c>
      <c r="S226" s="327">
        <f>SUM(S220:S225)</f>
        <v>1.1161799999999999</v>
      </c>
      <c r="T226" s="326">
        <f>SUM(T220:T225)</f>
        <v>5.0000000000000001E-3</v>
      </c>
      <c r="U226" s="326">
        <f>SUM(U220:U225)</f>
        <v>1.25E-3</v>
      </c>
      <c r="V226" s="178">
        <f>U226/T226</f>
        <v>0.25</v>
      </c>
      <c r="W226" s="325">
        <f>SUM(W220:W225)</f>
        <v>2.8219500000000002</v>
      </c>
      <c r="X226" s="326">
        <f>SUM(X220:X225)</f>
        <v>2.6069049099999999</v>
      </c>
      <c r="Y226" s="326">
        <f>SUM(Y220:Y225)</f>
        <v>2.0616941400000002</v>
      </c>
      <c r="Z226" s="178">
        <f>Y226/X226</f>
        <v>0.79085897306472919</v>
      </c>
      <c r="AA226" s="327">
        <f>SUM(AA220:AA225)</f>
        <v>5.7032499999999997</v>
      </c>
      <c r="AB226" s="326">
        <f>SUM(AB220:AB225)</f>
        <v>20.746841590000002</v>
      </c>
      <c r="AC226" s="326">
        <f>SUM(AC220:AC225)</f>
        <v>5.08193144</v>
      </c>
      <c r="AD226" s="178">
        <f>AC226/AB226</f>
        <v>0.24494964295912375</v>
      </c>
      <c r="AE226" s="327">
        <f>SUM(AE220:AE225)</f>
        <v>1.1599999999999999</v>
      </c>
      <c r="AF226" s="326">
        <f>SUM(AF220:AF225)</f>
        <v>1.1599999999999999</v>
      </c>
      <c r="AG226" s="326">
        <f>SUM(AG220:AG225)</f>
        <v>0</v>
      </c>
      <c r="AH226" s="178">
        <f>AG226/AF226</f>
        <v>0</v>
      </c>
      <c r="AI226" s="325">
        <f>SUM(AI220:AI225)</f>
        <v>33.798259999999999</v>
      </c>
      <c r="AJ226" s="326">
        <f>SUM(AJ220:AJ225)</f>
        <v>26.77999187</v>
      </c>
      <c r="AK226" s="326">
        <f>SUM(AK220:AK225)</f>
        <v>15.5426237</v>
      </c>
      <c r="AL226" s="178">
        <f>AK226/AJ226</f>
        <v>0.58038194243858077</v>
      </c>
      <c r="AM226" s="327">
        <f>SUM(AM220:AM225)</f>
        <v>34.242479999999993</v>
      </c>
      <c r="AN226" s="326">
        <f>SUM(AN220:AN225)</f>
        <v>35.841768880000004</v>
      </c>
      <c r="AO226" s="326">
        <f>SUM(AO220:AO225)</f>
        <v>35.521133540000001</v>
      </c>
      <c r="AP226" s="178">
        <f>AO226/AN226</f>
        <v>0.99105414297286765</v>
      </c>
      <c r="AQ226" s="327">
        <f>SUM(AQ220:AQ225)</f>
        <v>45.838659999999997</v>
      </c>
      <c r="AR226" s="326">
        <f>SUM(AR220:AR225)</f>
        <v>51.501066550000004</v>
      </c>
      <c r="AS226" s="326">
        <f>SUM(AS220:AS225)</f>
        <v>49.921407840000001</v>
      </c>
      <c r="AT226" s="178">
        <f>AS226/AR226</f>
        <v>0.96932765055522907</v>
      </c>
      <c r="AU226" s="327">
        <f>SUM(AU220:AU225)</f>
        <v>10.061121</v>
      </c>
      <c r="AV226" s="326">
        <f>SUM(AV220:AV225)</f>
        <v>15.948105539999998</v>
      </c>
      <c r="AW226" s="326">
        <f>SUM(AW220:AW225)</f>
        <v>15.333556279999998</v>
      </c>
      <c r="AX226" s="178">
        <f>AW226/AV226</f>
        <v>0.96146568892094253</v>
      </c>
      <c r="AY226" s="327">
        <f>SUM(AY220:AY225)</f>
        <v>1.6845099999999997</v>
      </c>
      <c r="AZ226" s="326">
        <f>SUM(AZ220:AZ225)</f>
        <v>2.1105099999999997</v>
      </c>
      <c r="BA226" s="326">
        <f>SUM(BA220:BA225)</f>
        <v>0.74280352999999999</v>
      </c>
      <c r="BB226" s="178">
        <f>BA226/AZ226</f>
        <v>0.35195451810225969</v>
      </c>
      <c r="BC226" s="327">
        <f>SUM(BC220:BC225)</f>
        <v>13.463290000000001</v>
      </c>
      <c r="BD226" s="326">
        <f>SUM(BD220:BD225)</f>
        <v>13.93672304</v>
      </c>
      <c r="BE226" s="326">
        <f>SUM(BE220:BE225)</f>
        <v>11.302493190000002</v>
      </c>
      <c r="BF226" s="178">
        <f>BE226/BD226</f>
        <v>0.81098642468251281</v>
      </c>
      <c r="BG226" s="327">
        <f>SUM(BG220:BG225)</f>
        <v>1.8545</v>
      </c>
      <c r="BH226" s="326">
        <f>SUM(BH220:BH225)</f>
        <v>2.9045000000000001</v>
      </c>
      <c r="BI226" s="326">
        <f>SUM(BI220:BI225)</f>
        <v>1.6597900000000001</v>
      </c>
      <c r="BJ226" s="180">
        <f>BI226/BH226</f>
        <v>0.57145463935272856</v>
      </c>
      <c r="BK226" s="327">
        <f>SUM(BK220:BK225)</f>
        <v>97.38206000000001</v>
      </c>
      <c r="BL226" s="326">
        <f>SUM(BL220:BL225)</f>
        <v>80.993594869999995</v>
      </c>
      <c r="BM226" s="326">
        <f>SUM(BM220:BM225)</f>
        <v>60.906380059999996</v>
      </c>
      <c r="BN226" s="178">
        <f>BM226/BL226</f>
        <v>0.75199008215104801</v>
      </c>
      <c r="BO226" s="327">
        <f>SUM(BO220:BO225)</f>
        <v>2474.4289406362586</v>
      </c>
      <c r="BP226" s="326">
        <f>SUM(BP220:BP225)</f>
        <v>2619.1962629462587</v>
      </c>
      <c r="BQ226" s="326">
        <f>SUM(BQ220:BQ225)</f>
        <v>2376.0905293862588</v>
      </c>
      <c r="BR226" s="178">
        <f t="shared" si="350"/>
        <v>0.9071830786416375</v>
      </c>
    </row>
    <row r="227" spans="2:70" x14ac:dyDescent="0.25">
      <c r="B227" s="8" t="s">
        <v>64</v>
      </c>
      <c r="C227" s="257">
        <v>4442.2447199999997</v>
      </c>
      <c r="D227" s="321">
        <v>4314.9650199999996</v>
      </c>
      <c r="E227" s="321">
        <v>1043.2893592400001</v>
      </c>
      <c r="F227" s="12">
        <v>0.24178396682344372</v>
      </c>
      <c r="G227" s="257">
        <v>0</v>
      </c>
      <c r="H227" s="321">
        <v>0</v>
      </c>
      <c r="I227" s="321">
        <v>0</v>
      </c>
      <c r="J227" s="12">
        <v>0</v>
      </c>
      <c r="K227" s="321">
        <v>0.32</v>
      </c>
      <c r="L227" s="321">
        <v>0.32</v>
      </c>
      <c r="M227" s="321">
        <v>0.11554814999999999</v>
      </c>
      <c r="N227" s="85">
        <f t="shared" si="351"/>
        <v>0.36108796874999993</v>
      </c>
      <c r="O227" s="322">
        <v>3.5740000000000001E-2</v>
      </c>
      <c r="P227" s="321">
        <v>3.5740000000000001E-2</v>
      </c>
      <c r="Q227" s="321">
        <v>1.8987799999999999E-3</v>
      </c>
      <c r="R227" s="85">
        <f>Q227/P227</f>
        <v>5.3127588136541684E-2</v>
      </c>
      <c r="S227" s="322">
        <v>0</v>
      </c>
      <c r="T227" s="321">
        <v>0</v>
      </c>
      <c r="U227" s="321">
        <v>0</v>
      </c>
      <c r="V227" s="12">
        <v>0</v>
      </c>
      <c r="W227" s="257">
        <v>0</v>
      </c>
      <c r="X227" s="321">
        <v>0</v>
      </c>
      <c r="Y227" s="321">
        <v>0</v>
      </c>
      <c r="Z227" s="12">
        <v>0</v>
      </c>
      <c r="AA227" s="322">
        <v>0</v>
      </c>
      <c r="AB227" s="321">
        <v>0</v>
      </c>
      <c r="AC227" s="321">
        <v>0</v>
      </c>
      <c r="AD227" s="12">
        <v>0</v>
      </c>
      <c r="AE227" s="322">
        <v>0</v>
      </c>
      <c r="AF227" s="321">
        <v>0</v>
      </c>
      <c r="AG227" s="321">
        <v>0</v>
      </c>
      <c r="AH227" s="12">
        <v>0</v>
      </c>
      <c r="AI227" s="257">
        <v>1096.4043999999999</v>
      </c>
      <c r="AJ227" s="321">
        <v>969.12470000000008</v>
      </c>
      <c r="AK227" s="321">
        <v>559.86258399999997</v>
      </c>
      <c r="AL227" s="85">
        <f>AK227/AJ227</f>
        <v>0.57769922075043589</v>
      </c>
      <c r="AM227" s="322">
        <v>0</v>
      </c>
      <c r="AN227" s="321">
        <v>0</v>
      </c>
      <c r="AO227" s="321">
        <v>0</v>
      </c>
      <c r="AP227" s="12">
        <v>0</v>
      </c>
      <c r="AQ227" s="322">
        <v>0</v>
      </c>
      <c r="AR227" s="321">
        <v>0</v>
      </c>
      <c r="AS227" s="321">
        <v>0</v>
      </c>
      <c r="AT227" s="12">
        <v>0</v>
      </c>
      <c r="AU227" s="322">
        <v>0</v>
      </c>
      <c r="AV227" s="321">
        <v>0</v>
      </c>
      <c r="AW227" s="321">
        <v>0</v>
      </c>
      <c r="AX227" s="12">
        <v>0</v>
      </c>
      <c r="AY227" s="322">
        <v>0</v>
      </c>
      <c r="AZ227" s="321">
        <v>0</v>
      </c>
      <c r="BA227" s="321">
        <v>0</v>
      </c>
      <c r="BB227" s="12">
        <v>0</v>
      </c>
      <c r="BC227" s="322">
        <v>2.205E-2</v>
      </c>
      <c r="BD227" s="321">
        <v>2.205E-2</v>
      </c>
      <c r="BE227" s="321">
        <v>0</v>
      </c>
      <c r="BF227" s="12">
        <v>0</v>
      </c>
      <c r="BG227" s="322">
        <v>0</v>
      </c>
      <c r="BH227" s="321">
        <v>0</v>
      </c>
      <c r="BI227" s="321">
        <v>0</v>
      </c>
      <c r="BJ227" s="6">
        <v>0</v>
      </c>
      <c r="BK227" s="322">
        <v>544.87172999999996</v>
      </c>
      <c r="BL227" s="321">
        <v>544.87172999999996</v>
      </c>
      <c r="BM227" s="321">
        <v>198.37092293999999</v>
      </c>
      <c r="BN227" s="85">
        <f>BM227/BL227</f>
        <v>0.36406903132963053</v>
      </c>
      <c r="BO227" s="322">
        <v>2800.5907999999999</v>
      </c>
      <c r="BP227" s="321">
        <v>2800.5907999999999</v>
      </c>
      <c r="BQ227" s="321">
        <v>284.93840537000005</v>
      </c>
      <c r="BR227" s="85">
        <f t="shared" si="350"/>
        <v>0.10174224858911915</v>
      </c>
    </row>
    <row r="228" spans="2:70" x14ac:dyDescent="0.25">
      <c r="B228" s="8" t="s">
        <v>65</v>
      </c>
      <c r="C228" s="257">
        <v>11.87696</v>
      </c>
      <c r="D228" s="321">
        <v>23.07696</v>
      </c>
      <c r="E228" s="321">
        <v>12.01961683</v>
      </c>
      <c r="F228" s="12">
        <v>0.52084922927456656</v>
      </c>
      <c r="G228" s="257">
        <v>0</v>
      </c>
      <c r="H228" s="321">
        <v>0</v>
      </c>
      <c r="I228" s="321">
        <v>0</v>
      </c>
      <c r="J228" s="12">
        <v>0</v>
      </c>
      <c r="K228" s="321">
        <v>0.62</v>
      </c>
      <c r="L228" s="321">
        <v>11.82</v>
      </c>
      <c r="M228" s="321">
        <v>11.420394589999999</v>
      </c>
      <c r="N228" s="85">
        <f t="shared" si="351"/>
        <v>0.96619243570219959</v>
      </c>
      <c r="O228" s="322">
        <v>0</v>
      </c>
      <c r="P228" s="321">
        <v>0</v>
      </c>
      <c r="Q228" s="321">
        <v>0</v>
      </c>
      <c r="R228" s="12">
        <v>0</v>
      </c>
      <c r="S228" s="322">
        <v>0</v>
      </c>
      <c r="T228" s="321">
        <v>0</v>
      </c>
      <c r="U228" s="321">
        <v>0</v>
      </c>
      <c r="V228" s="12">
        <v>0</v>
      </c>
      <c r="W228" s="257">
        <v>0</v>
      </c>
      <c r="X228" s="321">
        <v>0</v>
      </c>
      <c r="Y228" s="321">
        <v>0</v>
      </c>
      <c r="Z228" s="12">
        <v>0</v>
      </c>
      <c r="AA228" s="322">
        <v>0</v>
      </c>
      <c r="AB228" s="321">
        <v>0</v>
      </c>
      <c r="AC228" s="321">
        <v>0</v>
      </c>
      <c r="AD228" s="12">
        <v>0</v>
      </c>
      <c r="AE228" s="322">
        <v>0</v>
      </c>
      <c r="AF228" s="321">
        <v>0</v>
      </c>
      <c r="AG228" s="321">
        <v>0</v>
      </c>
      <c r="AH228" s="12">
        <v>0</v>
      </c>
      <c r="AI228" s="257">
        <v>0</v>
      </c>
      <c r="AJ228" s="321">
        <v>0</v>
      </c>
      <c r="AK228" s="321">
        <v>0</v>
      </c>
      <c r="AL228" s="12">
        <v>0</v>
      </c>
      <c r="AM228" s="322">
        <v>0</v>
      </c>
      <c r="AN228" s="321">
        <v>0</v>
      </c>
      <c r="AO228" s="321">
        <v>0</v>
      </c>
      <c r="AP228" s="12">
        <v>0</v>
      </c>
      <c r="AQ228" s="322">
        <v>0</v>
      </c>
      <c r="AR228" s="321">
        <v>0</v>
      </c>
      <c r="AS228" s="321">
        <v>0</v>
      </c>
      <c r="AT228" s="12">
        <v>0</v>
      </c>
      <c r="AU228" s="322">
        <v>0</v>
      </c>
      <c r="AV228" s="321">
        <v>0</v>
      </c>
      <c r="AW228" s="321">
        <v>0</v>
      </c>
      <c r="AX228" s="12">
        <v>0</v>
      </c>
      <c r="AY228" s="322">
        <v>0</v>
      </c>
      <c r="AZ228" s="321">
        <v>0</v>
      </c>
      <c r="BA228" s="321">
        <v>0</v>
      </c>
      <c r="BB228" s="12">
        <v>0</v>
      </c>
      <c r="BC228" s="322">
        <v>0</v>
      </c>
      <c r="BD228" s="321">
        <v>0</v>
      </c>
      <c r="BE228" s="321">
        <v>0</v>
      </c>
      <c r="BF228" s="12">
        <v>0</v>
      </c>
      <c r="BG228" s="322">
        <v>0</v>
      </c>
      <c r="BH228" s="321">
        <v>0</v>
      </c>
      <c r="BI228" s="321">
        <v>0</v>
      </c>
      <c r="BJ228" s="6">
        <v>0</v>
      </c>
      <c r="BK228" s="322">
        <v>0</v>
      </c>
      <c r="BL228" s="321">
        <v>0</v>
      </c>
      <c r="BM228" s="321">
        <v>0</v>
      </c>
      <c r="BN228" s="12">
        <v>0</v>
      </c>
      <c r="BO228" s="322">
        <v>11.256959999999999</v>
      </c>
      <c r="BP228" s="321">
        <v>11.256959999999999</v>
      </c>
      <c r="BQ228" s="321">
        <v>0.59922224000000002</v>
      </c>
      <c r="BR228" s="85">
        <f t="shared" si="350"/>
        <v>5.3231266700778899E-2</v>
      </c>
    </row>
    <row r="229" spans="2:70" x14ac:dyDescent="0.25">
      <c r="B229" s="328" t="s">
        <v>66</v>
      </c>
      <c r="C229" s="329">
        <v>4454.1216799999993</v>
      </c>
      <c r="D229" s="330">
        <v>4338.04198</v>
      </c>
      <c r="E229" s="330">
        <v>1055.30897607</v>
      </c>
      <c r="F229" s="331">
        <v>0.24326850245695408</v>
      </c>
      <c r="G229" s="329">
        <v>0</v>
      </c>
      <c r="H229" s="330">
        <v>0</v>
      </c>
      <c r="I229" s="330">
        <v>0</v>
      </c>
      <c r="J229" s="331">
        <v>0</v>
      </c>
      <c r="K229" s="330">
        <f>SUM(K227:K228)</f>
        <v>0.94</v>
      </c>
      <c r="L229" s="330">
        <f>SUM(L227:L228)</f>
        <v>12.14</v>
      </c>
      <c r="M229" s="330">
        <f>SUM(M227:M228)</f>
        <v>11.535942739999999</v>
      </c>
      <c r="N229" s="178">
        <f t="shared" si="351"/>
        <v>0.95024240032948915</v>
      </c>
      <c r="O229" s="332">
        <f>SUM(O227:O228)</f>
        <v>3.5740000000000001E-2</v>
      </c>
      <c r="P229" s="329">
        <f>SUM(P227:P228)</f>
        <v>3.5740000000000001E-2</v>
      </c>
      <c r="Q229" s="329">
        <f>SUM(Q227:Q228)</f>
        <v>1.8987799999999999E-3</v>
      </c>
      <c r="R229" s="178">
        <f>Q229/P229</f>
        <v>5.3127588136541684E-2</v>
      </c>
      <c r="S229" s="333">
        <v>0</v>
      </c>
      <c r="T229" s="334">
        <v>0</v>
      </c>
      <c r="U229" s="334">
        <v>0</v>
      </c>
      <c r="V229" s="335">
        <v>0</v>
      </c>
      <c r="W229" s="336">
        <v>0</v>
      </c>
      <c r="X229" s="334">
        <v>0</v>
      </c>
      <c r="Y229" s="334">
        <v>0</v>
      </c>
      <c r="Z229" s="335">
        <v>0</v>
      </c>
      <c r="AA229" s="333">
        <v>0</v>
      </c>
      <c r="AB229" s="334">
        <v>0</v>
      </c>
      <c r="AC229" s="334">
        <v>0</v>
      </c>
      <c r="AD229" s="335">
        <v>0</v>
      </c>
      <c r="AE229" s="333">
        <v>0</v>
      </c>
      <c r="AF229" s="334">
        <v>0</v>
      </c>
      <c r="AG229" s="334">
        <v>0</v>
      </c>
      <c r="AH229" s="335">
        <v>0</v>
      </c>
      <c r="AI229" s="337">
        <f>SUM(AI227:AI228)</f>
        <v>1096.4043999999999</v>
      </c>
      <c r="AJ229" s="338">
        <f>SUM(AJ227:AJ228)</f>
        <v>969.12470000000008</v>
      </c>
      <c r="AK229" s="334">
        <f>SUM(AK227:AK228)</f>
        <v>559.86258399999997</v>
      </c>
      <c r="AL229" s="339">
        <f>AK229/AJ229</f>
        <v>0.57769922075043589</v>
      </c>
      <c r="AM229" s="340">
        <f t="shared" ref="AM229:AW229" si="352">SUM(AM227:AM228)</f>
        <v>0</v>
      </c>
      <c r="AN229" s="334">
        <f t="shared" si="352"/>
        <v>0</v>
      </c>
      <c r="AO229" s="334">
        <f t="shared" si="352"/>
        <v>0</v>
      </c>
      <c r="AP229" s="341">
        <f t="shared" si="352"/>
        <v>0</v>
      </c>
      <c r="AQ229" s="340">
        <f t="shared" si="352"/>
        <v>0</v>
      </c>
      <c r="AR229" s="334">
        <f t="shared" si="352"/>
        <v>0</v>
      </c>
      <c r="AS229" s="334">
        <f t="shared" si="352"/>
        <v>0</v>
      </c>
      <c r="AT229" s="341">
        <f t="shared" si="352"/>
        <v>0</v>
      </c>
      <c r="AU229" s="340">
        <f t="shared" si="352"/>
        <v>0</v>
      </c>
      <c r="AV229" s="334">
        <f t="shared" si="352"/>
        <v>0</v>
      </c>
      <c r="AW229" s="334">
        <f t="shared" si="352"/>
        <v>0</v>
      </c>
      <c r="AX229" s="335">
        <v>0</v>
      </c>
      <c r="AY229" s="176">
        <f>SUM(AY227:AY228)</f>
        <v>0</v>
      </c>
      <c r="AZ229" s="330">
        <f>SUM(AZ227:AZ228)</f>
        <v>0</v>
      </c>
      <c r="BA229" s="330">
        <f>SUM(BA227:BA228)</f>
        <v>0</v>
      </c>
      <c r="BB229" s="331">
        <v>0</v>
      </c>
      <c r="BC229" s="176">
        <f>SUM(BC227:BC228)</f>
        <v>2.205E-2</v>
      </c>
      <c r="BD229" s="330">
        <f>SUM(BD227:BD228)</f>
        <v>2.205E-2</v>
      </c>
      <c r="BE229" s="330">
        <f>SUM(BE227:BE228)</f>
        <v>0</v>
      </c>
      <c r="BF229" s="178">
        <f>BE229/BD229</f>
        <v>0</v>
      </c>
      <c r="BG229" s="176">
        <f>SUM(BG227:BG228)</f>
        <v>0</v>
      </c>
      <c r="BH229" s="330">
        <f>SUM(BH227:BH228)</f>
        <v>0</v>
      </c>
      <c r="BI229" s="330">
        <f>SUM(BI227:BI228)</f>
        <v>0</v>
      </c>
      <c r="BJ229" s="177">
        <v>0</v>
      </c>
      <c r="BK229" s="340">
        <f>SUM(BK227:BK228)</f>
        <v>544.87172999999996</v>
      </c>
      <c r="BL229" s="334">
        <f>SUM(BL227:BL228)</f>
        <v>544.87172999999996</v>
      </c>
      <c r="BM229" s="334">
        <f>SUM(BM227:BM228)</f>
        <v>198.37092293999999</v>
      </c>
      <c r="BN229" s="350">
        <f>BM229/BL229</f>
        <v>0.36406903132963053</v>
      </c>
      <c r="BO229" s="176">
        <f>SUM(BO227:BO228)</f>
        <v>2811.8477600000001</v>
      </c>
      <c r="BP229" s="330">
        <f>SUM(BP227:BP228)</f>
        <v>2811.8477600000001</v>
      </c>
      <c r="BQ229" s="330">
        <f>SUM(BQ227:BQ228)</f>
        <v>285.53762761000007</v>
      </c>
      <c r="BR229" s="178">
        <f t="shared" si="350"/>
        <v>0.10154803957451809</v>
      </c>
    </row>
    <row r="230" spans="2:70" x14ac:dyDescent="0.25">
      <c r="B230" s="342" t="s">
        <v>175</v>
      </c>
      <c r="C230" s="343">
        <v>7069.6512499999999</v>
      </c>
      <c r="D230" s="206">
        <v>7066.8466988199998</v>
      </c>
      <c r="E230" s="206">
        <v>3693.3898927899995</v>
      </c>
      <c r="F230" s="318">
        <v>0.5226361983211989</v>
      </c>
      <c r="G230" s="343">
        <f>G237+G240</f>
        <v>1.88666</v>
      </c>
      <c r="H230" s="206">
        <f>H237+H240</f>
        <v>1.7301558400000001</v>
      </c>
      <c r="I230" s="206">
        <f>I237+I240</f>
        <v>1.6185217999999999</v>
      </c>
      <c r="J230" s="318">
        <f>I230/H230</f>
        <v>0.93547746542877885</v>
      </c>
      <c r="K230" s="206">
        <f>K237+K240</f>
        <v>211.59748000000002</v>
      </c>
      <c r="L230" s="206">
        <f>L237+L240</f>
        <v>202.18952308000001</v>
      </c>
      <c r="M230" s="206">
        <f>M237+M240</f>
        <v>164.23013269</v>
      </c>
      <c r="N230" s="318">
        <f t="shared" si="351"/>
        <v>0.81225837119670796</v>
      </c>
      <c r="O230" s="208">
        <f>O237+O240</f>
        <v>13.286960000000001</v>
      </c>
      <c r="P230" s="206">
        <f>P237+P240</f>
        <v>12.20294822</v>
      </c>
      <c r="Q230" s="206">
        <f>Q237+Q240</f>
        <v>10.04886977</v>
      </c>
      <c r="R230" s="318">
        <f>Q230/P230</f>
        <v>0.82347885026099044</v>
      </c>
      <c r="S230" s="223">
        <f t="shared" ref="S230:AS230" si="353">S237+S240</f>
        <v>0</v>
      </c>
      <c r="T230" s="224">
        <f t="shared" si="353"/>
        <v>0</v>
      </c>
      <c r="U230" s="224">
        <f t="shared" si="353"/>
        <v>0</v>
      </c>
      <c r="V230" s="344">
        <f t="shared" si="353"/>
        <v>0</v>
      </c>
      <c r="W230" s="320">
        <f t="shared" si="353"/>
        <v>1.94</v>
      </c>
      <c r="X230" s="224">
        <f t="shared" si="353"/>
        <v>1.93995491</v>
      </c>
      <c r="Y230" s="224">
        <f t="shared" si="353"/>
        <v>1.40019414</v>
      </c>
      <c r="Z230" s="318">
        <f>Y230/X230</f>
        <v>0.72176633218758679</v>
      </c>
      <c r="AA230" s="223">
        <f t="shared" si="353"/>
        <v>0.27803</v>
      </c>
      <c r="AB230" s="224">
        <f t="shared" si="353"/>
        <v>0</v>
      </c>
      <c r="AC230" s="224">
        <f t="shared" si="353"/>
        <v>0</v>
      </c>
      <c r="AD230" s="344">
        <f t="shared" si="353"/>
        <v>0</v>
      </c>
      <c r="AE230" s="223">
        <f t="shared" si="353"/>
        <v>0</v>
      </c>
      <c r="AF230" s="224">
        <f t="shared" si="353"/>
        <v>0</v>
      </c>
      <c r="AG230" s="224">
        <f t="shared" si="353"/>
        <v>0</v>
      </c>
      <c r="AH230" s="344">
        <f t="shared" si="353"/>
        <v>0</v>
      </c>
      <c r="AI230" s="320">
        <f t="shared" si="353"/>
        <v>863.78969999999993</v>
      </c>
      <c r="AJ230" s="224">
        <f t="shared" si="353"/>
        <v>737.39</v>
      </c>
      <c r="AK230" s="224">
        <f t="shared" si="353"/>
        <v>544.70458399999995</v>
      </c>
      <c r="AL230" s="318">
        <f>AK230/AJ230</f>
        <v>0.73869266466862848</v>
      </c>
      <c r="AM230" s="223">
        <f t="shared" si="353"/>
        <v>0</v>
      </c>
      <c r="AN230" s="224">
        <f t="shared" si="353"/>
        <v>0</v>
      </c>
      <c r="AO230" s="224">
        <f t="shared" si="353"/>
        <v>0</v>
      </c>
      <c r="AP230" s="344">
        <f t="shared" si="353"/>
        <v>0</v>
      </c>
      <c r="AQ230" s="223">
        <f t="shared" si="353"/>
        <v>45.832659999999997</v>
      </c>
      <c r="AR230" s="224">
        <f t="shared" si="353"/>
        <v>51.495066550000004</v>
      </c>
      <c r="AS230" s="224">
        <f t="shared" si="353"/>
        <v>49.91540784</v>
      </c>
      <c r="AT230" s="318">
        <f>AS230/AR230</f>
        <v>0.96932407673526921</v>
      </c>
      <c r="AU230" s="223">
        <f t="shared" ref="AU230:BE230" si="354">AU237+AU240</f>
        <v>0</v>
      </c>
      <c r="AV230" s="224">
        <f t="shared" si="354"/>
        <v>0</v>
      </c>
      <c r="AW230" s="224">
        <f t="shared" si="354"/>
        <v>0</v>
      </c>
      <c r="AX230" s="344">
        <f t="shared" si="354"/>
        <v>0</v>
      </c>
      <c r="AY230" s="208">
        <f t="shared" si="354"/>
        <v>0</v>
      </c>
      <c r="AZ230" s="206">
        <f t="shared" si="354"/>
        <v>0</v>
      </c>
      <c r="BA230" s="206">
        <f t="shared" si="354"/>
        <v>0</v>
      </c>
      <c r="BB230" s="345">
        <f t="shared" si="354"/>
        <v>0</v>
      </c>
      <c r="BC230" s="208">
        <f t="shared" si="354"/>
        <v>12.680340000000001</v>
      </c>
      <c r="BD230" s="206">
        <f t="shared" si="354"/>
        <v>13.153773040000001</v>
      </c>
      <c r="BE230" s="206">
        <f t="shared" si="354"/>
        <v>10.696793190000001</v>
      </c>
      <c r="BF230" s="346">
        <f>BE230/BD230</f>
        <v>0.81321101994625877</v>
      </c>
      <c r="BG230" s="208">
        <f t="shared" ref="BG230:BM230" si="355">BG237+BG240</f>
        <v>0</v>
      </c>
      <c r="BH230" s="206">
        <f t="shared" si="355"/>
        <v>0</v>
      </c>
      <c r="BI230" s="206">
        <f t="shared" si="355"/>
        <v>0</v>
      </c>
      <c r="BJ230" s="362">
        <f t="shared" si="355"/>
        <v>0</v>
      </c>
      <c r="BK230" s="223">
        <f t="shared" si="355"/>
        <v>642.25378999999998</v>
      </c>
      <c r="BL230" s="224">
        <f t="shared" si="355"/>
        <v>625.86532486999999</v>
      </c>
      <c r="BM230" s="224">
        <f t="shared" si="355"/>
        <v>259.27730299999996</v>
      </c>
      <c r="BN230" s="319">
        <f>BM230/BL230</f>
        <v>0.41427011962015164</v>
      </c>
      <c r="BO230" s="208">
        <f>BO237+BO240</f>
        <v>5276.10563</v>
      </c>
      <c r="BP230" s="206">
        <f>BP237+BP240</f>
        <v>5420.8799523100006</v>
      </c>
      <c r="BQ230" s="206">
        <f>BQ237+BQ240</f>
        <v>2651.4980863600003</v>
      </c>
      <c r="BR230" s="346">
        <f t="shared" ref="BR230:BR241" si="356">BQ230/BP230</f>
        <v>0.48912687786604037</v>
      </c>
    </row>
    <row r="231" spans="2:70" x14ac:dyDescent="0.25">
      <c r="B231" s="8" t="s">
        <v>57</v>
      </c>
      <c r="C231" s="257">
        <v>625.80871000000002</v>
      </c>
      <c r="D231" s="321">
        <v>636.09274068000002</v>
      </c>
      <c r="E231" s="321">
        <v>609.90263200999982</v>
      </c>
      <c r="F231" s="12">
        <v>0.95882658770480189</v>
      </c>
      <c r="G231" s="257">
        <v>0</v>
      </c>
      <c r="H231" s="321">
        <v>0</v>
      </c>
      <c r="I231" s="321">
        <v>0</v>
      </c>
      <c r="J231" s="12">
        <v>0</v>
      </c>
      <c r="K231" s="321">
        <v>79.770570000000006</v>
      </c>
      <c r="L231" s="321">
        <v>74.015440999999996</v>
      </c>
      <c r="M231" s="321">
        <v>67.276981079999985</v>
      </c>
      <c r="N231" s="85">
        <f t="shared" si="351"/>
        <v>0.908958727679539</v>
      </c>
      <c r="O231" s="322">
        <v>4.3710899999999997</v>
      </c>
      <c r="P231" s="321">
        <v>4.3875302199999995</v>
      </c>
      <c r="Q231" s="321">
        <v>4.3344963700000001</v>
      </c>
      <c r="R231" s="85">
        <f>Q231/P231</f>
        <v>0.98791259607552073</v>
      </c>
      <c r="S231" s="322">
        <v>0</v>
      </c>
      <c r="T231" s="321">
        <v>0</v>
      </c>
      <c r="U231" s="321">
        <v>0</v>
      </c>
      <c r="V231" s="12">
        <v>0</v>
      </c>
      <c r="W231" s="257">
        <v>0</v>
      </c>
      <c r="X231" s="321">
        <v>0</v>
      </c>
      <c r="Y231" s="321">
        <v>0</v>
      </c>
      <c r="Z231" s="12">
        <v>0</v>
      </c>
      <c r="AA231" s="322">
        <v>0.27803</v>
      </c>
      <c r="AB231" s="321">
        <v>0</v>
      </c>
      <c r="AC231" s="321">
        <v>0</v>
      </c>
      <c r="AD231" s="12">
        <v>0</v>
      </c>
      <c r="AE231" s="322">
        <v>0</v>
      </c>
      <c r="AF231" s="321">
        <v>0</v>
      </c>
      <c r="AG231" s="321">
        <v>0</v>
      </c>
      <c r="AH231" s="12">
        <v>0</v>
      </c>
      <c r="AI231" s="257">
        <v>0</v>
      </c>
      <c r="AJ231" s="321">
        <v>0</v>
      </c>
      <c r="AK231" s="321">
        <v>0</v>
      </c>
      <c r="AL231" s="12">
        <v>0</v>
      </c>
      <c r="AM231" s="322">
        <v>0</v>
      </c>
      <c r="AN231" s="321">
        <v>0</v>
      </c>
      <c r="AO231" s="321">
        <v>0</v>
      </c>
      <c r="AP231" s="12">
        <v>0</v>
      </c>
      <c r="AQ231" s="322">
        <v>10.050929999999999</v>
      </c>
      <c r="AR231" s="321">
        <v>11.21524866</v>
      </c>
      <c r="AS231" s="321">
        <v>11.018163010000002</v>
      </c>
      <c r="AT231" s="85">
        <f>AS231/AR231</f>
        <v>0.98242699239447817</v>
      </c>
      <c r="AU231" s="322">
        <v>0</v>
      </c>
      <c r="AV231" s="321">
        <v>0</v>
      </c>
      <c r="AW231" s="321">
        <v>0</v>
      </c>
      <c r="AX231" s="12">
        <v>0</v>
      </c>
      <c r="AY231" s="322">
        <v>0</v>
      </c>
      <c r="AZ231" s="321">
        <v>0</v>
      </c>
      <c r="BA231" s="321">
        <v>0</v>
      </c>
      <c r="BB231" s="12">
        <v>0</v>
      </c>
      <c r="BC231" s="322">
        <v>5.7238900000000008</v>
      </c>
      <c r="BD231" s="321">
        <v>5.7238900000000008</v>
      </c>
      <c r="BE231" s="321">
        <v>5.1368598500000004</v>
      </c>
      <c r="BF231" s="85">
        <f>BE231/BD231</f>
        <v>0.89744209794388075</v>
      </c>
      <c r="BG231" s="322">
        <v>0</v>
      </c>
      <c r="BH231" s="321">
        <v>0</v>
      </c>
      <c r="BI231" s="321">
        <v>0</v>
      </c>
      <c r="BJ231" s="6">
        <v>0</v>
      </c>
      <c r="BK231" s="57">
        <v>3.5822500000000002</v>
      </c>
      <c r="BL231" s="59">
        <v>3.0943791899999997</v>
      </c>
      <c r="BM231" s="59">
        <v>2.8365782599999996</v>
      </c>
      <c r="BN231" s="363">
        <f>BM231/BL231</f>
        <v>0.91668735013694291</v>
      </c>
      <c r="BO231" s="322">
        <v>522.03195000000005</v>
      </c>
      <c r="BP231" s="321">
        <v>537.65625160999991</v>
      </c>
      <c r="BQ231" s="321">
        <v>519.29955343999995</v>
      </c>
      <c r="BR231" s="85">
        <f t="shared" si="356"/>
        <v>0.96585792852769548</v>
      </c>
    </row>
    <row r="232" spans="2:70" x14ac:dyDescent="0.25">
      <c r="B232" s="8" t="s">
        <v>58</v>
      </c>
      <c r="C232" s="257">
        <v>268.39120000000003</v>
      </c>
      <c r="D232" s="321">
        <v>331.22669339999999</v>
      </c>
      <c r="E232" s="321">
        <v>285.92027318000021</v>
      </c>
      <c r="F232" s="85">
        <v>0.86321627718184446</v>
      </c>
      <c r="G232" s="257">
        <v>0.52700000000000002</v>
      </c>
      <c r="H232" s="321">
        <v>0.37049584000000002</v>
      </c>
      <c r="I232" s="321">
        <v>0.29887351000000001</v>
      </c>
      <c r="J232" s="85">
        <f>I232/H232</f>
        <v>0.80668519786888837</v>
      </c>
      <c r="K232" s="321">
        <v>43.855020000000003</v>
      </c>
      <c r="L232" s="321">
        <v>44.158580350000001</v>
      </c>
      <c r="M232" s="321">
        <v>37.200432290000009</v>
      </c>
      <c r="N232" s="85">
        <f t="shared" si="351"/>
        <v>0.84242817579619056</v>
      </c>
      <c r="O232" s="322">
        <v>2.4914200000000002</v>
      </c>
      <c r="P232" s="321">
        <v>1.390968</v>
      </c>
      <c r="Q232" s="321">
        <v>1.2006240899999998</v>
      </c>
      <c r="R232" s="85">
        <f>Q232/P232</f>
        <v>0.86315723294856517</v>
      </c>
      <c r="S232" s="322">
        <v>0</v>
      </c>
      <c r="T232" s="321">
        <v>0</v>
      </c>
      <c r="U232" s="321">
        <v>0</v>
      </c>
      <c r="V232" s="12">
        <v>0</v>
      </c>
      <c r="W232" s="257">
        <v>0</v>
      </c>
      <c r="X232" s="321">
        <v>0</v>
      </c>
      <c r="Y232" s="321">
        <v>0</v>
      </c>
      <c r="Z232" s="12">
        <v>0</v>
      </c>
      <c r="AA232" s="322">
        <v>0</v>
      </c>
      <c r="AB232" s="321">
        <v>0</v>
      </c>
      <c r="AC232" s="321">
        <v>0</v>
      </c>
      <c r="AD232" s="12">
        <v>0</v>
      </c>
      <c r="AE232" s="322">
        <v>0</v>
      </c>
      <c r="AF232" s="321">
        <v>0</v>
      </c>
      <c r="AG232" s="321">
        <v>0</v>
      </c>
      <c r="AH232" s="12">
        <v>0</v>
      </c>
      <c r="AI232" s="257">
        <v>0</v>
      </c>
      <c r="AJ232" s="321">
        <v>0</v>
      </c>
      <c r="AK232" s="321">
        <v>0</v>
      </c>
      <c r="AL232" s="12">
        <v>0</v>
      </c>
      <c r="AM232" s="322">
        <v>0</v>
      </c>
      <c r="AN232" s="321">
        <v>0</v>
      </c>
      <c r="AO232" s="321">
        <v>0</v>
      </c>
      <c r="AP232" s="12">
        <v>0</v>
      </c>
      <c r="AQ232" s="322">
        <v>16.57686</v>
      </c>
      <c r="AR232" s="321">
        <v>16.022160039999999</v>
      </c>
      <c r="AS232" s="321">
        <v>15.508585490000002</v>
      </c>
      <c r="AT232" s="85">
        <f>AS232/AR232</f>
        <v>0.96794598551519662</v>
      </c>
      <c r="AU232" s="322">
        <v>0</v>
      </c>
      <c r="AV232" s="321">
        <v>0</v>
      </c>
      <c r="AW232" s="321">
        <v>0</v>
      </c>
      <c r="AX232" s="12">
        <v>0</v>
      </c>
      <c r="AY232" s="322">
        <v>0</v>
      </c>
      <c r="AZ232" s="321">
        <v>0</v>
      </c>
      <c r="BA232" s="321">
        <v>0</v>
      </c>
      <c r="BB232" s="12">
        <v>0</v>
      </c>
      <c r="BC232" s="322">
        <v>5.0075599999999998</v>
      </c>
      <c r="BD232" s="321">
        <v>5.6084677100000002</v>
      </c>
      <c r="BE232" s="321">
        <v>4.4284225300000006</v>
      </c>
      <c r="BF232" s="85">
        <f>BE232/BD232</f>
        <v>0.78959579674570335</v>
      </c>
      <c r="BG232" s="322">
        <v>0</v>
      </c>
      <c r="BH232" s="321">
        <v>0</v>
      </c>
      <c r="BI232" s="321">
        <v>0</v>
      </c>
      <c r="BJ232" s="6">
        <v>0</v>
      </c>
      <c r="BK232" s="322">
        <v>0</v>
      </c>
      <c r="BL232" s="321">
        <v>0</v>
      </c>
      <c r="BM232" s="321">
        <v>0</v>
      </c>
      <c r="BN232" s="12">
        <v>0</v>
      </c>
      <c r="BO232" s="322">
        <v>199.93334000000004</v>
      </c>
      <c r="BP232" s="321">
        <v>263.67602145999996</v>
      </c>
      <c r="BQ232" s="321">
        <v>227.28333527000004</v>
      </c>
      <c r="BR232" s="85">
        <f t="shared" si="356"/>
        <v>0.86197953841805541</v>
      </c>
    </row>
    <row r="233" spans="2:70" x14ac:dyDescent="0.25">
      <c r="B233" s="8" t="s">
        <v>59</v>
      </c>
      <c r="C233" s="257">
        <v>2.5407099999999998</v>
      </c>
      <c r="D233" s="321">
        <v>3.2607803799999999</v>
      </c>
      <c r="E233" s="321">
        <v>3.0016491300000006</v>
      </c>
      <c r="F233" s="12">
        <v>0.9205309098431218</v>
      </c>
      <c r="G233" s="257">
        <v>0</v>
      </c>
      <c r="H233" s="321">
        <v>0</v>
      </c>
      <c r="I233" s="321">
        <v>0</v>
      </c>
      <c r="J233" s="12">
        <v>0</v>
      </c>
      <c r="K233" s="321">
        <v>1.17</v>
      </c>
      <c r="L233" s="321">
        <v>1.17</v>
      </c>
      <c r="M233" s="321">
        <v>1.0901343899999998</v>
      </c>
      <c r="N233" s="85">
        <f t="shared" si="351"/>
        <v>0.93173879487179478</v>
      </c>
      <c r="O233" s="322">
        <v>0</v>
      </c>
      <c r="P233" s="321">
        <v>0</v>
      </c>
      <c r="Q233" s="321">
        <v>0</v>
      </c>
      <c r="R233" s="12">
        <v>0</v>
      </c>
      <c r="S233" s="322">
        <v>0</v>
      </c>
      <c r="T233" s="321">
        <v>0</v>
      </c>
      <c r="U233" s="321">
        <v>0</v>
      </c>
      <c r="V233" s="12">
        <v>0</v>
      </c>
      <c r="W233" s="257">
        <v>0</v>
      </c>
      <c r="X233" s="321">
        <v>0</v>
      </c>
      <c r="Y233" s="321">
        <v>0</v>
      </c>
      <c r="Z233" s="12">
        <v>0</v>
      </c>
      <c r="AA233" s="322">
        <v>0</v>
      </c>
      <c r="AB233" s="321">
        <v>0</v>
      </c>
      <c r="AC233" s="321">
        <v>0</v>
      </c>
      <c r="AD233" s="12">
        <v>0</v>
      </c>
      <c r="AE233" s="322">
        <v>0</v>
      </c>
      <c r="AF233" s="321">
        <v>0</v>
      </c>
      <c r="AG233" s="321">
        <v>0</v>
      </c>
      <c r="AH233" s="12">
        <v>0</v>
      </c>
      <c r="AI233" s="257">
        <v>0</v>
      </c>
      <c r="AJ233" s="321">
        <v>0</v>
      </c>
      <c r="AK233" s="321">
        <v>0</v>
      </c>
      <c r="AL233" s="12">
        <v>0</v>
      </c>
      <c r="AM233" s="322">
        <v>0</v>
      </c>
      <c r="AN233" s="321">
        <v>0</v>
      </c>
      <c r="AO233" s="321">
        <v>0</v>
      </c>
      <c r="AP233" s="12">
        <v>0</v>
      </c>
      <c r="AQ233" s="322">
        <v>0</v>
      </c>
      <c r="AR233" s="321">
        <v>0</v>
      </c>
      <c r="AS233" s="321">
        <v>0</v>
      </c>
      <c r="AT233" s="12">
        <v>0</v>
      </c>
      <c r="AU233" s="322">
        <v>0</v>
      </c>
      <c r="AV233" s="321">
        <v>0</v>
      </c>
      <c r="AW233" s="321">
        <v>0</v>
      </c>
      <c r="AX233" s="12">
        <v>0</v>
      </c>
      <c r="AY233" s="322">
        <v>0</v>
      </c>
      <c r="AZ233" s="321">
        <v>0</v>
      </c>
      <c r="BA233" s="321">
        <v>0</v>
      </c>
      <c r="BB233" s="12">
        <v>0</v>
      </c>
      <c r="BC233" s="322">
        <v>0</v>
      </c>
      <c r="BD233" s="321">
        <v>0</v>
      </c>
      <c r="BE233" s="321">
        <v>0</v>
      </c>
      <c r="BF233" s="12">
        <v>0</v>
      </c>
      <c r="BG233" s="322">
        <v>0</v>
      </c>
      <c r="BH233" s="321">
        <v>0</v>
      </c>
      <c r="BI233" s="321">
        <v>0</v>
      </c>
      <c r="BJ233" s="6">
        <v>0</v>
      </c>
      <c r="BK233" s="322">
        <v>0</v>
      </c>
      <c r="BL233" s="321">
        <v>0</v>
      </c>
      <c r="BM233" s="321">
        <v>0</v>
      </c>
      <c r="BN233" s="12">
        <v>0</v>
      </c>
      <c r="BO233" s="322">
        <v>1.3707099999999999</v>
      </c>
      <c r="BP233" s="321">
        <v>2.0907803799999991</v>
      </c>
      <c r="BQ233" s="321">
        <v>1.9115147399999999</v>
      </c>
      <c r="BR233" s="85">
        <f t="shared" si="356"/>
        <v>0.91425898113698612</v>
      </c>
    </row>
    <row r="234" spans="2:70" x14ac:dyDescent="0.25">
      <c r="B234" s="8" t="s">
        <v>60</v>
      </c>
      <c r="C234" s="257">
        <v>310.23333000000002</v>
      </c>
      <c r="D234" s="321">
        <v>276.77858313000002</v>
      </c>
      <c r="E234" s="321">
        <v>275.44596364</v>
      </c>
      <c r="F234" s="12">
        <v>0.99518525069776043</v>
      </c>
      <c r="G234" s="257">
        <v>0</v>
      </c>
      <c r="H234" s="321">
        <v>0</v>
      </c>
      <c r="I234" s="321">
        <v>0</v>
      </c>
      <c r="J234" s="12">
        <v>0</v>
      </c>
      <c r="K234" s="321">
        <v>1.06595</v>
      </c>
      <c r="L234" s="321">
        <v>1.0869500000000001</v>
      </c>
      <c r="M234" s="321">
        <v>0.89111991000000002</v>
      </c>
      <c r="N234" s="85">
        <f t="shared" si="351"/>
        <v>0.81983523621141718</v>
      </c>
      <c r="O234" s="322">
        <v>0.19519</v>
      </c>
      <c r="P234" s="321">
        <v>0.19519</v>
      </c>
      <c r="Q234" s="321">
        <v>0.1005857</v>
      </c>
      <c r="R234" s="85">
        <f>Q234/P234</f>
        <v>0.51532199395460832</v>
      </c>
      <c r="S234" s="322">
        <v>0</v>
      </c>
      <c r="T234" s="321">
        <v>0</v>
      </c>
      <c r="U234" s="321">
        <v>0</v>
      </c>
      <c r="V234" s="12">
        <v>0</v>
      </c>
      <c r="W234" s="257">
        <v>0</v>
      </c>
      <c r="X234" s="321">
        <v>0</v>
      </c>
      <c r="Y234" s="321">
        <v>0</v>
      </c>
      <c r="Z234" s="12">
        <v>0</v>
      </c>
      <c r="AA234" s="322">
        <v>0</v>
      </c>
      <c r="AB234" s="321">
        <v>0</v>
      </c>
      <c r="AC234" s="321">
        <v>0</v>
      </c>
      <c r="AD234" s="12">
        <v>0</v>
      </c>
      <c r="AE234" s="322">
        <v>0</v>
      </c>
      <c r="AF234" s="321">
        <v>0</v>
      </c>
      <c r="AG234" s="321">
        <v>0</v>
      </c>
      <c r="AH234" s="12">
        <v>0</v>
      </c>
      <c r="AI234" s="257">
        <v>0.5</v>
      </c>
      <c r="AJ234" s="321">
        <v>0.5</v>
      </c>
      <c r="AK234" s="321">
        <v>0.5</v>
      </c>
      <c r="AL234" s="85">
        <f>AK234/AJ234</f>
        <v>1</v>
      </c>
      <c r="AM234" s="322">
        <v>0</v>
      </c>
      <c r="AN234" s="321">
        <v>0</v>
      </c>
      <c r="AO234" s="321">
        <v>0</v>
      </c>
      <c r="AP234" s="12">
        <v>0</v>
      </c>
      <c r="AQ234" s="322">
        <v>0</v>
      </c>
      <c r="AR234" s="321">
        <v>0</v>
      </c>
      <c r="AS234" s="321">
        <v>0</v>
      </c>
      <c r="AT234" s="12">
        <v>0</v>
      </c>
      <c r="AU234" s="322">
        <v>0</v>
      </c>
      <c r="AV234" s="321">
        <v>0</v>
      </c>
      <c r="AW234" s="321">
        <v>0</v>
      </c>
      <c r="AX234" s="12">
        <v>0</v>
      </c>
      <c r="AY234" s="322">
        <v>0</v>
      </c>
      <c r="AZ234" s="321">
        <v>0</v>
      </c>
      <c r="BA234" s="321">
        <v>0</v>
      </c>
      <c r="BB234" s="12">
        <v>0</v>
      </c>
      <c r="BC234" s="322">
        <v>0.52218999999999993</v>
      </c>
      <c r="BD234" s="321">
        <v>0.39888999999999997</v>
      </c>
      <c r="BE234" s="321">
        <v>0.23784087999999998</v>
      </c>
      <c r="BF234" s="85">
        <f>BE234/BD234</f>
        <v>0.59625681265511798</v>
      </c>
      <c r="BG234" s="322">
        <v>0</v>
      </c>
      <c r="BH234" s="321">
        <v>0</v>
      </c>
      <c r="BI234" s="321">
        <v>0</v>
      </c>
      <c r="BJ234" s="6">
        <v>0</v>
      </c>
      <c r="BK234" s="322">
        <v>2.2328399999999999</v>
      </c>
      <c r="BL234" s="321">
        <v>1.8092419799999999</v>
      </c>
      <c r="BM234" s="321">
        <v>1.0778399999999999</v>
      </c>
      <c r="BN234" s="85">
        <f>BM234/BL234</f>
        <v>0.59574120649135054</v>
      </c>
      <c r="BO234" s="322">
        <v>305.71715999999998</v>
      </c>
      <c r="BP234" s="321">
        <v>272.78831115000003</v>
      </c>
      <c r="BQ234" s="321">
        <v>272.63857715</v>
      </c>
      <c r="BR234" s="85">
        <f t="shared" si="356"/>
        <v>0.99945109818170441</v>
      </c>
    </row>
    <row r="235" spans="2:70" x14ac:dyDescent="0.25">
      <c r="B235" s="8" t="s">
        <v>61</v>
      </c>
      <c r="C235" s="257">
        <v>335.66262</v>
      </c>
      <c r="D235" s="321">
        <v>504.7274172299999</v>
      </c>
      <c r="E235" s="321">
        <v>346.9347813</v>
      </c>
      <c r="F235" s="85">
        <v>0.68737058748267843</v>
      </c>
      <c r="G235" s="257">
        <v>1.3596600000000001</v>
      </c>
      <c r="H235" s="321">
        <v>1.3596600000000001</v>
      </c>
      <c r="I235" s="321">
        <v>1.3196482899999999</v>
      </c>
      <c r="J235" s="85">
        <f>I235/H235</f>
        <v>0.97057226806701669</v>
      </c>
      <c r="K235" s="321">
        <v>84.795940000000002</v>
      </c>
      <c r="L235" s="321">
        <v>69.618551730000007</v>
      </c>
      <c r="M235" s="321">
        <v>46.235522279999998</v>
      </c>
      <c r="N235" s="85">
        <f t="shared" si="351"/>
        <v>0.66412645955799454</v>
      </c>
      <c r="O235" s="322">
        <v>6.1935199999999995</v>
      </c>
      <c r="P235" s="321">
        <v>6.1935199999999995</v>
      </c>
      <c r="Q235" s="321">
        <v>4.4112648300000004</v>
      </c>
      <c r="R235" s="85">
        <f>Q235/P235</f>
        <v>0.71223873177127073</v>
      </c>
      <c r="S235" s="322">
        <v>0</v>
      </c>
      <c r="T235" s="321">
        <v>0</v>
      </c>
      <c r="U235" s="321">
        <v>0</v>
      </c>
      <c r="V235" s="12">
        <v>0</v>
      </c>
      <c r="W235" s="257">
        <v>1.94</v>
      </c>
      <c r="X235" s="321">
        <v>1.93995491</v>
      </c>
      <c r="Y235" s="321">
        <v>1.40019414</v>
      </c>
      <c r="Z235" s="85">
        <f>Y235/X235</f>
        <v>0.72176633218758679</v>
      </c>
      <c r="AA235" s="322">
        <v>0</v>
      </c>
      <c r="AB235" s="321">
        <v>0</v>
      </c>
      <c r="AC235" s="321">
        <v>0</v>
      </c>
      <c r="AD235" s="12">
        <v>0</v>
      </c>
      <c r="AE235" s="322">
        <v>0</v>
      </c>
      <c r="AF235" s="321">
        <v>0</v>
      </c>
      <c r="AG235" s="321">
        <v>0</v>
      </c>
      <c r="AH235" s="12">
        <v>0</v>
      </c>
      <c r="AI235" s="257">
        <v>0</v>
      </c>
      <c r="AJ235" s="321">
        <v>0</v>
      </c>
      <c r="AK235" s="321">
        <v>0</v>
      </c>
      <c r="AL235" s="12">
        <v>0</v>
      </c>
      <c r="AM235" s="322">
        <v>0</v>
      </c>
      <c r="AN235" s="321">
        <v>0</v>
      </c>
      <c r="AO235" s="321">
        <v>0</v>
      </c>
      <c r="AP235" s="12">
        <v>0</v>
      </c>
      <c r="AQ235" s="322">
        <v>19.20487</v>
      </c>
      <c r="AR235" s="321">
        <v>24.257657850000001</v>
      </c>
      <c r="AS235" s="321">
        <v>23.38865934</v>
      </c>
      <c r="AT235" s="85">
        <f>AS235/AR235</f>
        <v>0.96417632257105967</v>
      </c>
      <c r="AU235" s="322">
        <v>0</v>
      </c>
      <c r="AV235" s="321">
        <v>0</v>
      </c>
      <c r="AW235" s="321">
        <v>0</v>
      </c>
      <c r="AX235" s="12">
        <v>0</v>
      </c>
      <c r="AY235" s="322">
        <v>0</v>
      </c>
      <c r="AZ235" s="321">
        <v>0</v>
      </c>
      <c r="BA235" s="321">
        <v>0</v>
      </c>
      <c r="BB235" s="12">
        <v>0</v>
      </c>
      <c r="BC235" s="322">
        <v>1.4046500000000002</v>
      </c>
      <c r="BD235" s="321">
        <v>1.4004753299999999</v>
      </c>
      <c r="BE235" s="321">
        <v>0.89366992999999995</v>
      </c>
      <c r="BF235" s="85">
        <f>BE235/BD235</f>
        <v>0.63811900920810938</v>
      </c>
      <c r="BG235" s="322">
        <v>0</v>
      </c>
      <c r="BH235" s="321">
        <v>0</v>
      </c>
      <c r="BI235" s="321">
        <v>0</v>
      </c>
      <c r="BJ235" s="6">
        <v>0</v>
      </c>
      <c r="BK235" s="322">
        <v>9.4176400000000005</v>
      </c>
      <c r="BL235" s="321">
        <v>10.545643630000001</v>
      </c>
      <c r="BM235" s="321">
        <v>6.7256951599999999</v>
      </c>
      <c r="BN235" s="85">
        <f>BM235/BL235</f>
        <v>0.63777000209516843</v>
      </c>
      <c r="BO235" s="322">
        <v>211.34634</v>
      </c>
      <c r="BP235" s="321">
        <v>389.41195378000003</v>
      </c>
      <c r="BQ235" s="321">
        <v>262.56012733000006</v>
      </c>
      <c r="BR235" s="85">
        <f t="shared" si="356"/>
        <v>0.67424773374659819</v>
      </c>
    </row>
    <row r="236" spans="2:70" x14ac:dyDescent="0.25">
      <c r="B236" s="8" t="s">
        <v>62</v>
      </c>
      <c r="C236" s="257">
        <v>1309.4077</v>
      </c>
      <c r="D236" s="321">
        <v>1213.2332039999999</v>
      </c>
      <c r="E236" s="321">
        <v>1136.8136174599999</v>
      </c>
      <c r="F236" s="12">
        <v>0.93701162621658685</v>
      </c>
      <c r="G236" s="257">
        <v>0</v>
      </c>
      <c r="H236" s="321">
        <v>0</v>
      </c>
      <c r="I236" s="321">
        <v>0</v>
      </c>
      <c r="J236" s="12">
        <v>0</v>
      </c>
      <c r="K236" s="321">
        <v>0</v>
      </c>
      <c r="L236" s="321">
        <v>0</v>
      </c>
      <c r="M236" s="321">
        <v>0</v>
      </c>
      <c r="N236" s="12">
        <v>0</v>
      </c>
      <c r="O236" s="322">
        <v>0</v>
      </c>
      <c r="P236" s="321">
        <v>0</v>
      </c>
      <c r="Q236" s="321">
        <v>0</v>
      </c>
      <c r="R236" s="12">
        <v>0</v>
      </c>
      <c r="S236" s="322">
        <v>0</v>
      </c>
      <c r="T236" s="321">
        <v>0</v>
      </c>
      <c r="U236" s="321">
        <v>0</v>
      </c>
      <c r="V236" s="12">
        <v>0</v>
      </c>
      <c r="W236" s="257">
        <v>0</v>
      </c>
      <c r="X236" s="321">
        <v>0</v>
      </c>
      <c r="Y236" s="321">
        <v>0</v>
      </c>
      <c r="Z236" s="12">
        <v>0</v>
      </c>
      <c r="AA236" s="322">
        <v>0</v>
      </c>
      <c r="AB236" s="321">
        <v>0</v>
      </c>
      <c r="AC236" s="321">
        <v>0</v>
      </c>
      <c r="AD236" s="12">
        <v>0</v>
      </c>
      <c r="AE236" s="322">
        <v>0</v>
      </c>
      <c r="AF236" s="321">
        <v>0</v>
      </c>
      <c r="AG236" s="321">
        <v>0</v>
      </c>
      <c r="AH236" s="12">
        <v>0</v>
      </c>
      <c r="AI236" s="257">
        <v>3.4</v>
      </c>
      <c r="AJ236" s="321">
        <v>4.28</v>
      </c>
      <c r="AK236" s="321">
        <v>4.28</v>
      </c>
      <c r="AL236" s="85">
        <f>AK236/AJ236</f>
        <v>1</v>
      </c>
      <c r="AM236" s="322">
        <v>0</v>
      </c>
      <c r="AN236" s="321">
        <v>0</v>
      </c>
      <c r="AO236" s="321">
        <v>0</v>
      </c>
      <c r="AP236" s="12">
        <v>0</v>
      </c>
      <c r="AQ236" s="322">
        <v>0</v>
      </c>
      <c r="AR236" s="321">
        <v>0</v>
      </c>
      <c r="AS236" s="321">
        <v>0</v>
      </c>
      <c r="AT236" s="12">
        <v>0</v>
      </c>
      <c r="AU236" s="322">
        <v>0</v>
      </c>
      <c r="AV236" s="321">
        <v>0</v>
      </c>
      <c r="AW236" s="321">
        <v>0</v>
      </c>
      <c r="AX236" s="12">
        <v>0</v>
      </c>
      <c r="AY236" s="322">
        <v>0</v>
      </c>
      <c r="AZ236" s="321">
        <v>0</v>
      </c>
      <c r="BA236" s="321">
        <v>0</v>
      </c>
      <c r="BB236" s="12">
        <v>0</v>
      </c>
      <c r="BC236" s="322">
        <v>0</v>
      </c>
      <c r="BD236" s="321">
        <v>0</v>
      </c>
      <c r="BE236" s="321">
        <v>0</v>
      </c>
      <c r="BF236" s="12">
        <v>0</v>
      </c>
      <c r="BG236" s="322">
        <v>0</v>
      </c>
      <c r="BH236" s="321">
        <v>0</v>
      </c>
      <c r="BI236" s="321">
        <v>0</v>
      </c>
      <c r="BJ236" s="6">
        <v>0</v>
      </c>
      <c r="BK236" s="322">
        <v>82.149330000000006</v>
      </c>
      <c r="BL236" s="321">
        <v>65.544330070000001</v>
      </c>
      <c r="BM236" s="321">
        <v>50.266266639999998</v>
      </c>
      <c r="BN236" s="85">
        <f>BM236/BL236</f>
        <v>0.76690488080840336</v>
      </c>
      <c r="BO236" s="322">
        <v>1223.8583699999999</v>
      </c>
      <c r="BP236" s="321">
        <v>1143.40887393</v>
      </c>
      <c r="BQ236" s="321">
        <v>1082.26735082</v>
      </c>
      <c r="BR236" s="85">
        <f t="shared" si="356"/>
        <v>0.94652698216356235</v>
      </c>
    </row>
    <row r="237" spans="2:70" x14ac:dyDescent="0.25">
      <c r="B237" s="187" t="s">
        <v>63</v>
      </c>
      <c r="C237" s="325">
        <v>2852.0442700000003</v>
      </c>
      <c r="D237" s="326">
        <v>2965.3194188199996</v>
      </c>
      <c r="E237" s="326">
        <v>2658.0189167199997</v>
      </c>
      <c r="F237" s="178">
        <v>0.89636849907309979</v>
      </c>
      <c r="G237" s="325">
        <f>SUM(G231:G236)</f>
        <v>1.88666</v>
      </c>
      <c r="H237" s="326">
        <f>SUM(H231:H236)</f>
        <v>1.7301558400000001</v>
      </c>
      <c r="I237" s="326">
        <f>SUM(I231:I236)</f>
        <v>1.6185217999999999</v>
      </c>
      <c r="J237" s="178">
        <f>I237/H237</f>
        <v>0.93547746542877885</v>
      </c>
      <c r="K237" s="326">
        <f>SUM(K231:K236)</f>
        <v>210.65748000000002</v>
      </c>
      <c r="L237" s="326">
        <f>SUM(L231:L236)</f>
        <v>190.04952308000003</v>
      </c>
      <c r="M237" s="326">
        <f>SUM(M231:M236)</f>
        <v>152.69418995000001</v>
      </c>
      <c r="N237" s="178">
        <f>M237/L237</f>
        <v>0.80344421535709121</v>
      </c>
      <c r="O237" s="327">
        <f>SUM(O231:O236)</f>
        <v>13.25122</v>
      </c>
      <c r="P237" s="326">
        <f>SUM(P231:P236)</f>
        <v>12.167208219999999</v>
      </c>
      <c r="Q237" s="326">
        <f>SUM(Q231:Q236)</f>
        <v>10.04697099</v>
      </c>
      <c r="R237" s="178">
        <f>Q237/P237</f>
        <v>0.82574168275390958</v>
      </c>
      <c r="S237" s="332">
        <v>0</v>
      </c>
      <c r="T237" s="330">
        <v>0</v>
      </c>
      <c r="U237" s="330">
        <v>0</v>
      </c>
      <c r="V237" s="331">
        <v>0</v>
      </c>
      <c r="W237" s="177">
        <f>SUM(W231:W236)</f>
        <v>1.94</v>
      </c>
      <c r="X237" s="330">
        <f>SUM(X231:X236)</f>
        <v>1.93995491</v>
      </c>
      <c r="Y237" s="330">
        <f>SUM(Y231:Y236)</f>
        <v>1.40019414</v>
      </c>
      <c r="Z237" s="180">
        <f>Y237/X237</f>
        <v>0.72176633218758679</v>
      </c>
      <c r="AA237" s="176">
        <f>SUM(AA231:AA236)</f>
        <v>0.27803</v>
      </c>
      <c r="AB237" s="330">
        <f>SUM(AB231:AB236)</f>
        <v>0</v>
      </c>
      <c r="AC237" s="330">
        <f>SUM(AC231:AC236)</f>
        <v>0</v>
      </c>
      <c r="AD237" s="331">
        <v>0</v>
      </c>
      <c r="AE237" s="347">
        <v>0</v>
      </c>
      <c r="AF237" s="330">
        <f>SUM(AF231:AF236)</f>
        <v>0</v>
      </c>
      <c r="AG237" s="330">
        <f>SUM(AG231:AG236)</f>
        <v>0</v>
      </c>
      <c r="AH237" s="331">
        <v>0</v>
      </c>
      <c r="AI237" s="329">
        <f>SUM(AI231:AI236)</f>
        <v>3.9</v>
      </c>
      <c r="AJ237" s="189">
        <f>SUM(AJ231:AJ236)</f>
        <v>4.78</v>
      </c>
      <c r="AK237" s="330">
        <f>SUM(AK231:AK236)</f>
        <v>4.78</v>
      </c>
      <c r="AL237" s="178">
        <f>AK237/AJ237</f>
        <v>1</v>
      </c>
      <c r="AM237" s="332">
        <f t="shared" ref="AM237:AS237" si="357">SUM(AM231:AM236)</f>
        <v>0</v>
      </c>
      <c r="AN237" s="189">
        <f t="shared" si="357"/>
        <v>0</v>
      </c>
      <c r="AO237" s="330">
        <f t="shared" si="357"/>
        <v>0</v>
      </c>
      <c r="AP237" s="348">
        <f t="shared" si="357"/>
        <v>0</v>
      </c>
      <c r="AQ237" s="332">
        <f t="shared" si="357"/>
        <v>45.832659999999997</v>
      </c>
      <c r="AR237" s="189">
        <f t="shared" si="357"/>
        <v>51.495066550000004</v>
      </c>
      <c r="AS237" s="330">
        <f t="shared" si="357"/>
        <v>49.91540784</v>
      </c>
      <c r="AT237" s="178">
        <f>AS237/AR237</f>
        <v>0.96932407673526921</v>
      </c>
      <c r="AU237" s="176">
        <f>SUM(AU235:AU236)</f>
        <v>0</v>
      </c>
      <c r="AV237" s="189">
        <f>SUM(AV235:AV236)</f>
        <v>0</v>
      </c>
      <c r="AW237" s="330">
        <f>SUM(AW235:AW236)</f>
        <v>0</v>
      </c>
      <c r="AX237" s="177">
        <v>0</v>
      </c>
      <c r="AY237" s="176">
        <f>SUM(AY235:AY236)</f>
        <v>0</v>
      </c>
      <c r="AZ237" s="189">
        <f>SUM(AZ235:AZ236)</f>
        <v>0</v>
      </c>
      <c r="BA237" s="330">
        <f>SUM(BA235:BA236)</f>
        <v>0</v>
      </c>
      <c r="BB237" s="331">
        <v>0</v>
      </c>
      <c r="BC237" s="176">
        <f>SUM(BC231:BC236)</f>
        <v>12.658290000000001</v>
      </c>
      <c r="BD237" s="189">
        <f>SUM(BD231:BD236)</f>
        <v>13.131723040000001</v>
      </c>
      <c r="BE237" s="330">
        <f>SUM(BE231:BE236)</f>
        <v>10.696793190000001</v>
      </c>
      <c r="BF237" s="178">
        <f>BE237/BD237</f>
        <v>0.81457651501002115</v>
      </c>
      <c r="BG237" s="176">
        <f>SUM(BG235:BG236)</f>
        <v>0</v>
      </c>
      <c r="BH237" s="189">
        <f>SUM(BH235:BH236)</f>
        <v>0</v>
      </c>
      <c r="BI237" s="330">
        <f>SUM(BI235:BI236)</f>
        <v>0</v>
      </c>
      <c r="BJ237" s="177">
        <v>0</v>
      </c>
      <c r="BK237" s="327">
        <f>SUM(BK231:BK236)</f>
        <v>97.38206000000001</v>
      </c>
      <c r="BL237" s="326">
        <f>SUM(BL231:BL236)</f>
        <v>80.993594869999995</v>
      </c>
      <c r="BM237" s="326">
        <f>SUM(BM231:BM236)</f>
        <v>60.906380059999996</v>
      </c>
      <c r="BN237" s="178">
        <f>BM237/BL237</f>
        <v>0.75199008215104801</v>
      </c>
      <c r="BO237" s="176">
        <f>SUM(BO231:BO236)</f>
        <v>2464.2578700000004</v>
      </c>
      <c r="BP237" s="330">
        <f>SUM(BP231:BP236)</f>
        <v>2609.03219231</v>
      </c>
      <c r="BQ237" s="330">
        <f>SUM(BQ231:BQ236)</f>
        <v>2365.9604587500003</v>
      </c>
      <c r="BR237" s="349">
        <f t="shared" si="356"/>
        <v>0.90683452113912499</v>
      </c>
    </row>
    <row r="238" spans="2:70" x14ac:dyDescent="0.25">
      <c r="B238" s="8" t="s">
        <v>64</v>
      </c>
      <c r="C238" s="257">
        <v>4205.73002</v>
      </c>
      <c r="D238" s="321">
        <v>4078.4503199999999</v>
      </c>
      <c r="E238" s="321">
        <v>1023.35135924</v>
      </c>
      <c r="F238" s="12">
        <v>0.2509167156509583</v>
      </c>
      <c r="G238" s="257">
        <v>0</v>
      </c>
      <c r="H238" s="321">
        <v>0</v>
      </c>
      <c r="I238" s="321">
        <v>0</v>
      </c>
      <c r="J238" s="12">
        <v>0</v>
      </c>
      <c r="K238" s="321">
        <v>0.32</v>
      </c>
      <c r="L238" s="321">
        <v>0.32</v>
      </c>
      <c r="M238" s="321">
        <v>0.11554814999999999</v>
      </c>
      <c r="N238" s="85">
        <f>M238/L238</f>
        <v>0.36108796874999993</v>
      </c>
      <c r="O238" s="322">
        <v>3.5740000000000001E-2</v>
      </c>
      <c r="P238" s="321">
        <v>3.5740000000000001E-2</v>
      </c>
      <c r="Q238" s="321">
        <v>1.8987799999999999E-3</v>
      </c>
      <c r="R238" s="85">
        <f>Q238/P238</f>
        <v>5.3127588136541684E-2</v>
      </c>
      <c r="S238" s="322">
        <v>0</v>
      </c>
      <c r="T238" s="321">
        <v>0</v>
      </c>
      <c r="U238" s="321">
        <v>0</v>
      </c>
      <c r="V238" s="12">
        <v>0</v>
      </c>
      <c r="W238" s="257">
        <v>0</v>
      </c>
      <c r="X238" s="321">
        <v>0</v>
      </c>
      <c r="Y238" s="321">
        <v>0</v>
      </c>
      <c r="Z238" s="12">
        <v>0</v>
      </c>
      <c r="AA238" s="322">
        <v>0</v>
      </c>
      <c r="AB238" s="321">
        <v>0</v>
      </c>
      <c r="AC238" s="321">
        <v>0</v>
      </c>
      <c r="AD238" s="12">
        <v>0</v>
      </c>
      <c r="AE238" s="322">
        <v>0</v>
      </c>
      <c r="AF238" s="321">
        <v>0</v>
      </c>
      <c r="AG238" s="321">
        <v>0</v>
      </c>
      <c r="AH238" s="12">
        <v>0</v>
      </c>
      <c r="AI238" s="257">
        <v>859.88969999999995</v>
      </c>
      <c r="AJ238" s="321">
        <v>732.61</v>
      </c>
      <c r="AK238" s="321">
        <v>539.92458399999998</v>
      </c>
      <c r="AL238" s="85">
        <f>AK238/AJ238</f>
        <v>0.73698773426516151</v>
      </c>
      <c r="AM238" s="322">
        <v>0</v>
      </c>
      <c r="AN238" s="321">
        <v>0</v>
      </c>
      <c r="AO238" s="321">
        <v>0</v>
      </c>
      <c r="AP238" s="12">
        <v>0</v>
      </c>
      <c r="AQ238" s="322">
        <v>0</v>
      </c>
      <c r="AR238" s="321">
        <v>0</v>
      </c>
      <c r="AS238" s="321">
        <v>0</v>
      </c>
      <c r="AT238" s="12">
        <v>0</v>
      </c>
      <c r="AU238" s="322">
        <v>0</v>
      </c>
      <c r="AV238" s="321">
        <v>0</v>
      </c>
      <c r="AW238" s="321">
        <v>0</v>
      </c>
      <c r="AX238" s="12">
        <v>0</v>
      </c>
      <c r="AY238" s="322">
        <v>0</v>
      </c>
      <c r="AZ238" s="321">
        <v>0</v>
      </c>
      <c r="BA238" s="321">
        <v>0</v>
      </c>
      <c r="BB238" s="12">
        <v>0</v>
      </c>
      <c r="BC238" s="322">
        <v>2.205E-2</v>
      </c>
      <c r="BD238" s="321">
        <v>2.205E-2</v>
      </c>
      <c r="BE238" s="321">
        <v>0</v>
      </c>
      <c r="BF238" s="85">
        <f>BE238/BD238</f>
        <v>0</v>
      </c>
      <c r="BG238" s="322">
        <v>0</v>
      </c>
      <c r="BH238" s="321">
        <v>0</v>
      </c>
      <c r="BI238" s="321">
        <v>0</v>
      </c>
      <c r="BJ238" s="6">
        <v>0</v>
      </c>
      <c r="BK238" s="322">
        <v>544.87172999999996</v>
      </c>
      <c r="BL238" s="321">
        <v>544.87172999999996</v>
      </c>
      <c r="BM238" s="321">
        <v>198.37092293999999</v>
      </c>
      <c r="BN238" s="85">
        <f>BM238/BL238</f>
        <v>0.36406903132963053</v>
      </c>
      <c r="BO238" s="322">
        <v>2800.5907999999999</v>
      </c>
      <c r="BP238" s="321">
        <v>2800.5907999999999</v>
      </c>
      <c r="BQ238" s="321">
        <v>284.93840537</v>
      </c>
      <c r="BR238" s="85">
        <f t="shared" si="356"/>
        <v>0.10174224858911912</v>
      </c>
    </row>
    <row r="239" spans="2:70" x14ac:dyDescent="0.25">
      <c r="B239" s="8" t="s">
        <v>65</v>
      </c>
      <c r="C239" s="257">
        <v>11.87696</v>
      </c>
      <c r="D239" s="321">
        <v>23.07696</v>
      </c>
      <c r="E239" s="321">
        <v>12.01961683</v>
      </c>
      <c r="F239" s="12">
        <v>0.52084922927456656</v>
      </c>
      <c r="G239" s="257">
        <v>0</v>
      </c>
      <c r="H239" s="321">
        <v>0</v>
      </c>
      <c r="I239" s="321">
        <v>0</v>
      </c>
      <c r="J239" s="12">
        <v>0</v>
      </c>
      <c r="K239" s="321">
        <v>0.62</v>
      </c>
      <c r="L239" s="321">
        <v>11.82</v>
      </c>
      <c r="M239" s="321">
        <v>11.420394589999999</v>
      </c>
      <c r="N239" s="85">
        <f>M239/L239</f>
        <v>0.96619243570219959</v>
      </c>
      <c r="O239" s="322">
        <v>0</v>
      </c>
      <c r="P239" s="321">
        <v>0</v>
      </c>
      <c r="Q239" s="321">
        <v>0</v>
      </c>
      <c r="R239" s="12">
        <v>0</v>
      </c>
      <c r="S239" s="322">
        <v>0</v>
      </c>
      <c r="T239" s="321">
        <v>0</v>
      </c>
      <c r="U239" s="321">
        <v>0</v>
      </c>
      <c r="V239" s="12">
        <v>0</v>
      </c>
      <c r="W239" s="257">
        <v>0</v>
      </c>
      <c r="X239" s="321">
        <v>0</v>
      </c>
      <c r="Y239" s="321">
        <v>0</v>
      </c>
      <c r="Z239" s="12">
        <v>0</v>
      </c>
      <c r="AA239" s="322">
        <v>0</v>
      </c>
      <c r="AB239" s="321">
        <v>0</v>
      </c>
      <c r="AC239" s="321">
        <v>0</v>
      </c>
      <c r="AD239" s="12">
        <v>0</v>
      </c>
      <c r="AE239" s="322">
        <v>0</v>
      </c>
      <c r="AF239" s="321">
        <v>0</v>
      </c>
      <c r="AG239" s="321">
        <v>0</v>
      </c>
      <c r="AH239" s="12">
        <v>0</v>
      </c>
      <c r="AI239" s="257">
        <v>0</v>
      </c>
      <c r="AJ239" s="321">
        <v>0</v>
      </c>
      <c r="AK239" s="321">
        <v>0</v>
      </c>
      <c r="AL239" s="12">
        <v>0</v>
      </c>
      <c r="AM239" s="322">
        <v>0</v>
      </c>
      <c r="AN239" s="321">
        <v>0</v>
      </c>
      <c r="AO239" s="321">
        <v>0</v>
      </c>
      <c r="AP239" s="12">
        <v>0</v>
      </c>
      <c r="AQ239" s="322">
        <v>0</v>
      </c>
      <c r="AR239" s="321">
        <v>0</v>
      </c>
      <c r="AS239" s="321">
        <v>0</v>
      </c>
      <c r="AT239" s="12">
        <v>0</v>
      </c>
      <c r="AU239" s="322">
        <v>0</v>
      </c>
      <c r="AV239" s="321">
        <v>0</v>
      </c>
      <c r="AW239" s="321">
        <v>0</v>
      </c>
      <c r="AX239" s="12">
        <v>0</v>
      </c>
      <c r="AY239" s="322">
        <v>0</v>
      </c>
      <c r="AZ239" s="321">
        <v>0</v>
      </c>
      <c r="BA239" s="321">
        <v>0</v>
      </c>
      <c r="BB239" s="12">
        <v>0</v>
      </c>
      <c r="BC239" s="322">
        <v>0</v>
      </c>
      <c r="BD239" s="321">
        <v>0</v>
      </c>
      <c r="BE239" s="321">
        <v>0</v>
      </c>
      <c r="BF239" s="12">
        <v>0</v>
      </c>
      <c r="BG239" s="322">
        <v>0</v>
      </c>
      <c r="BH239" s="321">
        <v>0</v>
      </c>
      <c r="BI239" s="321">
        <v>0</v>
      </c>
      <c r="BJ239" s="6">
        <v>0</v>
      </c>
      <c r="BK239" s="322">
        <v>0</v>
      </c>
      <c r="BL239" s="321">
        <v>0</v>
      </c>
      <c r="BM239" s="321">
        <v>0</v>
      </c>
      <c r="BN239" s="12">
        <v>0</v>
      </c>
      <c r="BO239" s="322">
        <v>11.256959999999999</v>
      </c>
      <c r="BP239" s="321">
        <v>11.256959999999999</v>
      </c>
      <c r="BQ239" s="321">
        <v>0.59922224000000002</v>
      </c>
      <c r="BR239" s="85">
        <f t="shared" si="356"/>
        <v>5.3231266700778899E-2</v>
      </c>
    </row>
    <row r="240" spans="2:70" x14ac:dyDescent="0.25">
      <c r="B240" s="328" t="s">
        <v>66</v>
      </c>
      <c r="C240" s="329">
        <v>4217.6069799999996</v>
      </c>
      <c r="D240" s="330">
        <v>4101.5272800000002</v>
      </c>
      <c r="E240" s="330">
        <v>1035.3709760699999</v>
      </c>
      <c r="F240" s="331">
        <v>0.25243547229801672</v>
      </c>
      <c r="G240" s="329">
        <v>0</v>
      </c>
      <c r="H240" s="330">
        <v>0</v>
      </c>
      <c r="I240" s="330">
        <v>0</v>
      </c>
      <c r="J240" s="331">
        <v>0</v>
      </c>
      <c r="K240" s="330">
        <f>SUM(K238:K239)</f>
        <v>0.94</v>
      </c>
      <c r="L240" s="330">
        <f>SUM(L238:L239)</f>
        <v>12.14</v>
      </c>
      <c r="M240" s="330">
        <f>SUM(M238:M239)</f>
        <v>11.535942739999999</v>
      </c>
      <c r="N240" s="178">
        <f>M240/L240</f>
        <v>0.95024240032948915</v>
      </c>
      <c r="O240" s="332">
        <f>SUM(O238:O239)</f>
        <v>3.5740000000000001E-2</v>
      </c>
      <c r="P240" s="329">
        <f>SUM(P238:P239)</f>
        <v>3.5740000000000001E-2</v>
      </c>
      <c r="Q240" s="329">
        <f>SUM(Q238:Q239)</f>
        <v>1.8987799999999999E-3</v>
      </c>
      <c r="R240" s="178">
        <f>Q240/P240</f>
        <v>5.3127588136541684E-2</v>
      </c>
      <c r="S240" s="332">
        <v>0</v>
      </c>
      <c r="T240" s="330">
        <v>0</v>
      </c>
      <c r="U240" s="330">
        <v>0</v>
      </c>
      <c r="V240" s="331">
        <v>0</v>
      </c>
      <c r="W240" s="329">
        <v>0</v>
      </c>
      <c r="X240" s="330">
        <v>0</v>
      </c>
      <c r="Y240" s="330">
        <v>0</v>
      </c>
      <c r="Z240" s="331">
        <v>0</v>
      </c>
      <c r="AA240" s="332">
        <v>0</v>
      </c>
      <c r="AB240" s="330">
        <v>0</v>
      </c>
      <c r="AC240" s="330">
        <v>0</v>
      </c>
      <c r="AD240" s="331">
        <v>0</v>
      </c>
      <c r="AE240" s="332">
        <v>0</v>
      </c>
      <c r="AF240" s="330">
        <v>0</v>
      </c>
      <c r="AG240" s="330">
        <v>0</v>
      </c>
      <c r="AH240" s="331">
        <v>0</v>
      </c>
      <c r="AI240" s="177">
        <f>SUM(AI238:AI239)</f>
        <v>859.88969999999995</v>
      </c>
      <c r="AJ240" s="338">
        <f>SUM(AJ238:AJ239)</f>
        <v>732.61</v>
      </c>
      <c r="AK240" s="334">
        <f>SUM(AK238:AK239)</f>
        <v>539.92458399999998</v>
      </c>
      <c r="AL240" s="178">
        <f>AK240/AJ240</f>
        <v>0.73698773426516151</v>
      </c>
      <c r="AM240" s="176">
        <f>SUM(AM238:AM239)</f>
        <v>0</v>
      </c>
      <c r="AN240" s="338">
        <f>SUM(AN238:AN239)</f>
        <v>0</v>
      </c>
      <c r="AO240" s="334">
        <f>SUM(AO238:AO239)</f>
        <v>0</v>
      </c>
      <c r="AP240" s="348">
        <f>SUM(AP234:AP239)</f>
        <v>0</v>
      </c>
      <c r="AQ240" s="176">
        <f>SUM(AQ238:AQ239)</f>
        <v>0</v>
      </c>
      <c r="AR240" s="338">
        <f>SUM(AR238:AR239)</f>
        <v>0</v>
      </c>
      <c r="AS240" s="334">
        <f>SUM(AS238:AS239)</f>
        <v>0</v>
      </c>
      <c r="AT240" s="341">
        <v>0</v>
      </c>
      <c r="AU240" s="176">
        <f>SUM(AU238:AU239)</f>
        <v>0</v>
      </c>
      <c r="AV240" s="338">
        <f>SUM(AV238:AV239)</f>
        <v>0</v>
      </c>
      <c r="AW240" s="334">
        <f>SUM(AW238:AW239)</f>
        <v>0</v>
      </c>
      <c r="AX240" s="341">
        <v>0</v>
      </c>
      <c r="AY240" s="176">
        <f>SUM(AY238:AY239)</f>
        <v>0</v>
      </c>
      <c r="AZ240" s="338">
        <f>SUM(AZ238:AZ239)</f>
        <v>0</v>
      </c>
      <c r="BA240" s="334">
        <f>SUM(BA238:BA239)</f>
        <v>0</v>
      </c>
      <c r="BB240" s="341">
        <v>0</v>
      </c>
      <c r="BC240" s="176">
        <f>SUM(BC238:BC239)</f>
        <v>2.205E-2</v>
      </c>
      <c r="BD240" s="338">
        <f>SUM(BD238:BD239)</f>
        <v>2.205E-2</v>
      </c>
      <c r="BE240" s="334">
        <f>SUM(BE238:BE239)</f>
        <v>0</v>
      </c>
      <c r="BF240" s="350">
        <f>BE240/BD240</f>
        <v>0</v>
      </c>
      <c r="BG240" s="176">
        <f>SUM(BG238:BG239)</f>
        <v>0</v>
      </c>
      <c r="BH240" s="338">
        <f>SUM(BH238:BH239)</f>
        <v>0</v>
      </c>
      <c r="BI240" s="334">
        <f>SUM(BI238:BI239)</f>
        <v>0</v>
      </c>
      <c r="BJ240" s="338">
        <v>0</v>
      </c>
      <c r="BK240" s="340">
        <f>SUM(BK238:BK239)</f>
        <v>544.87172999999996</v>
      </c>
      <c r="BL240" s="334">
        <f>SUM(BL238:BL239)</f>
        <v>544.87172999999996</v>
      </c>
      <c r="BM240" s="334">
        <f>SUM(BM238:BM239)</f>
        <v>198.37092293999999</v>
      </c>
      <c r="BN240" s="350">
        <f>BM240/BL240</f>
        <v>0.36406903132963053</v>
      </c>
      <c r="BO240" s="176">
        <f>SUM(BO238:BO239)</f>
        <v>2811.8477600000001</v>
      </c>
      <c r="BP240" s="338">
        <f>SUM(BP238:BP239)</f>
        <v>2811.8477600000001</v>
      </c>
      <c r="BQ240" s="334">
        <f>SUM(BQ238:BQ239)</f>
        <v>285.53762761000002</v>
      </c>
      <c r="BR240" s="350">
        <f t="shared" si="356"/>
        <v>0.10154803957451808</v>
      </c>
    </row>
    <row r="241" spans="2:70" x14ac:dyDescent="0.25">
      <c r="B241" s="342" t="s">
        <v>538</v>
      </c>
      <c r="C241" s="343">
        <v>330.94145100000003</v>
      </c>
      <c r="D241" s="206">
        <v>377.24868060000006</v>
      </c>
      <c r="E241" s="206">
        <v>127.41959821000002</v>
      </c>
      <c r="F241" s="318">
        <v>0.3377602222686209</v>
      </c>
      <c r="G241" s="343">
        <f>G248+G251</f>
        <v>6.4</v>
      </c>
      <c r="H241" s="206">
        <f>H248+H251</f>
        <v>6.4</v>
      </c>
      <c r="I241" s="206">
        <f>I248+I251</f>
        <v>5</v>
      </c>
      <c r="J241" s="318">
        <f>I241/H241</f>
        <v>0.78125</v>
      </c>
      <c r="K241" s="206">
        <f>K248+K251</f>
        <v>0.85053000000000001</v>
      </c>
      <c r="L241" s="206">
        <f>L248+L251</f>
        <v>32.105312720000001</v>
      </c>
      <c r="M241" s="206">
        <f>M248+M251</f>
        <v>32.105309719999994</v>
      </c>
      <c r="N241" s="318">
        <f>M241/L241</f>
        <v>0.99999990655752113</v>
      </c>
      <c r="O241" s="208">
        <f t="shared" ref="O241:U241" si="358">O248+O251</f>
        <v>0</v>
      </c>
      <c r="P241" s="206">
        <f t="shared" si="358"/>
        <v>0</v>
      </c>
      <c r="Q241" s="206">
        <f t="shared" si="358"/>
        <v>0</v>
      </c>
      <c r="R241" s="345">
        <f t="shared" si="358"/>
        <v>0</v>
      </c>
      <c r="S241" s="208">
        <f t="shared" si="358"/>
        <v>1.1161799999999999</v>
      </c>
      <c r="T241" s="206">
        <f t="shared" si="358"/>
        <v>5.0000000000000001E-3</v>
      </c>
      <c r="U241" s="206">
        <f t="shared" si="358"/>
        <v>1.25E-3</v>
      </c>
      <c r="V241" s="318">
        <f>U241/T241</f>
        <v>0.25</v>
      </c>
      <c r="W241" s="343">
        <f>W248+W251</f>
        <v>0.88195000000000001</v>
      </c>
      <c r="X241" s="206">
        <f>X248+X251</f>
        <v>0.66695000000000004</v>
      </c>
      <c r="Y241" s="206">
        <f>Y248+Y251</f>
        <v>0.66149999999999998</v>
      </c>
      <c r="Z241" s="318">
        <f>Y241/X241</f>
        <v>0.99182847289901777</v>
      </c>
      <c r="AA241" s="208">
        <f>AA248+AA251</f>
        <v>5.4252199999999995</v>
      </c>
      <c r="AB241" s="206">
        <f>AB248+AB251</f>
        <v>20.746841590000002</v>
      </c>
      <c r="AC241" s="206">
        <f>AC248+AC251</f>
        <v>5.08193144</v>
      </c>
      <c r="AD241" s="318">
        <f>AC241/AB241</f>
        <v>0.24494964295912375</v>
      </c>
      <c r="AE241" s="208">
        <f>AE248+AE251</f>
        <v>1.1599999999999999</v>
      </c>
      <c r="AF241" s="206">
        <f>AF248+AF251</f>
        <v>1.1599999999999999</v>
      </c>
      <c r="AG241" s="206">
        <f>AG248+AG251</f>
        <v>0</v>
      </c>
      <c r="AH241" s="318">
        <f>AG241/AF241</f>
        <v>0</v>
      </c>
      <c r="AI241" s="343">
        <f>AI248+AI251</f>
        <v>266.91296</v>
      </c>
      <c r="AJ241" s="206">
        <f>AJ248+AJ251</f>
        <v>259.01469186999998</v>
      </c>
      <c r="AK241" s="206">
        <f>AK248+AK251</f>
        <v>31.200623700000001</v>
      </c>
      <c r="AL241" s="318">
        <f>AK241/AJ241</f>
        <v>0.12045889549639779</v>
      </c>
      <c r="AM241" s="208">
        <f>AM248+AM251</f>
        <v>34.242479999999993</v>
      </c>
      <c r="AN241" s="206">
        <f>AN248+AN251</f>
        <v>35.841768880000004</v>
      </c>
      <c r="AO241" s="206">
        <f>AO248+AO251</f>
        <v>35.521133540000001</v>
      </c>
      <c r="AP241" s="318">
        <f>AO241/AN241</f>
        <v>0.99105414297286765</v>
      </c>
      <c r="AQ241" s="208">
        <f>AQ248+AQ251</f>
        <v>6.0000000000000001E-3</v>
      </c>
      <c r="AR241" s="206">
        <f>AR248+AR251</f>
        <v>6.0000000000000001E-3</v>
      </c>
      <c r="AS241" s="206">
        <f>AS248+AS251</f>
        <v>6.0000000000000001E-3</v>
      </c>
      <c r="AT241" s="319">
        <f>AS241/AR241</f>
        <v>1</v>
      </c>
      <c r="AU241" s="208">
        <f>AU248+AU251</f>
        <v>10.061121</v>
      </c>
      <c r="AV241" s="206">
        <f>AV248+AV251</f>
        <v>15.948105539999998</v>
      </c>
      <c r="AW241" s="206">
        <f>AW248+AW251</f>
        <v>15.333556279999998</v>
      </c>
      <c r="AX241" s="319">
        <f>AW241/AV241</f>
        <v>0.96146568892094253</v>
      </c>
      <c r="AY241" s="208">
        <f>AY248+AY251</f>
        <v>1.6845099999999997</v>
      </c>
      <c r="AZ241" s="206">
        <f>AZ248+AZ251</f>
        <v>2.1105099999999997</v>
      </c>
      <c r="BA241" s="206">
        <f>BA248+BA251</f>
        <v>0.74280352999999999</v>
      </c>
      <c r="BB241" s="319">
        <f>BA241/AZ241</f>
        <v>0.35195451810225969</v>
      </c>
      <c r="BC241" s="208">
        <f>BC248+BC251</f>
        <v>0.80499999999999994</v>
      </c>
      <c r="BD241" s="206">
        <f>BD248+BD251</f>
        <v>0.80499999999999994</v>
      </c>
      <c r="BE241" s="206">
        <f>BE248+BE251</f>
        <v>0.60570000000000002</v>
      </c>
      <c r="BF241" s="319">
        <f>BE241/BD241</f>
        <v>0.75242236024844733</v>
      </c>
      <c r="BG241" s="208">
        <f>BG248+BG251</f>
        <v>1.8545</v>
      </c>
      <c r="BH241" s="206">
        <f>BH248+BH251</f>
        <v>2.9045000000000001</v>
      </c>
      <c r="BI241" s="206">
        <f>BI248+BI251</f>
        <v>1.6597900000000001</v>
      </c>
      <c r="BJ241" s="361">
        <f>BI241/BH241</f>
        <v>0.57145463935272856</v>
      </c>
      <c r="BK241" s="223">
        <f t="shared" ref="BK241:BQ241" si="359">BK248+BK251</f>
        <v>0</v>
      </c>
      <c r="BL241" s="224">
        <f t="shared" si="359"/>
        <v>0</v>
      </c>
      <c r="BM241" s="224">
        <f t="shared" si="359"/>
        <v>0</v>
      </c>
      <c r="BN241" s="344">
        <f t="shared" si="359"/>
        <v>0</v>
      </c>
      <c r="BO241" s="208">
        <f t="shared" si="359"/>
        <v>4.1000000000000002E-2</v>
      </c>
      <c r="BP241" s="224">
        <f t="shared" si="359"/>
        <v>3.4000000000000002E-2</v>
      </c>
      <c r="BQ241" s="224">
        <f t="shared" si="359"/>
        <v>0</v>
      </c>
      <c r="BR241" s="319">
        <f t="shared" si="356"/>
        <v>0</v>
      </c>
    </row>
    <row r="242" spans="2:70" x14ac:dyDescent="0.25">
      <c r="B242" s="8" t="s">
        <v>57</v>
      </c>
      <c r="C242" s="257">
        <v>0</v>
      </c>
      <c r="D242" s="321">
        <v>0</v>
      </c>
      <c r="E242" s="321">
        <v>0</v>
      </c>
      <c r="F242" s="12">
        <v>0</v>
      </c>
      <c r="G242" s="257">
        <v>0</v>
      </c>
      <c r="H242" s="321">
        <v>0</v>
      </c>
      <c r="I242" s="321">
        <v>0</v>
      </c>
      <c r="J242" s="12">
        <v>0</v>
      </c>
      <c r="K242" s="321">
        <v>0</v>
      </c>
      <c r="L242" s="321">
        <v>0</v>
      </c>
      <c r="M242" s="321">
        <v>0</v>
      </c>
      <c r="N242" s="12">
        <v>0</v>
      </c>
      <c r="O242" s="322">
        <v>0</v>
      </c>
      <c r="P242" s="321">
        <v>0</v>
      </c>
      <c r="Q242" s="321">
        <v>0</v>
      </c>
      <c r="R242" s="12">
        <v>0</v>
      </c>
      <c r="S242" s="322">
        <v>0</v>
      </c>
      <c r="T242" s="321">
        <v>0</v>
      </c>
      <c r="U242" s="321">
        <v>0</v>
      </c>
      <c r="V242" s="12">
        <v>0</v>
      </c>
      <c r="W242" s="257">
        <v>0</v>
      </c>
      <c r="X242" s="321">
        <v>0</v>
      </c>
      <c r="Y242" s="321">
        <v>0</v>
      </c>
      <c r="Z242" s="12">
        <v>0</v>
      </c>
      <c r="AA242" s="322">
        <v>0</v>
      </c>
      <c r="AB242" s="321">
        <v>0</v>
      </c>
      <c r="AC242" s="321">
        <v>0</v>
      </c>
      <c r="AD242" s="12">
        <v>0</v>
      </c>
      <c r="AE242" s="322">
        <v>0</v>
      </c>
      <c r="AF242" s="321">
        <v>0</v>
      </c>
      <c r="AG242" s="321">
        <v>0</v>
      </c>
      <c r="AH242" s="12">
        <v>0</v>
      </c>
      <c r="AI242" s="257">
        <v>0</v>
      </c>
      <c r="AJ242" s="321">
        <v>0</v>
      </c>
      <c r="AK242" s="321">
        <v>0</v>
      </c>
      <c r="AL242" s="12">
        <v>0</v>
      </c>
      <c r="AM242" s="322">
        <v>0</v>
      </c>
      <c r="AN242" s="321">
        <v>0</v>
      </c>
      <c r="AO242" s="321">
        <v>0</v>
      </c>
      <c r="AP242" s="12">
        <v>0</v>
      </c>
      <c r="AQ242" s="322">
        <v>0</v>
      </c>
      <c r="AR242" s="321">
        <v>0</v>
      </c>
      <c r="AS242" s="321">
        <v>0</v>
      </c>
      <c r="AT242" s="12">
        <v>0</v>
      </c>
      <c r="AU242" s="322">
        <v>0</v>
      </c>
      <c r="AV242" s="321">
        <v>0</v>
      </c>
      <c r="AW242" s="321">
        <v>0</v>
      </c>
      <c r="AX242" s="12">
        <v>0</v>
      </c>
      <c r="AY242" s="322">
        <v>0</v>
      </c>
      <c r="AZ242" s="321">
        <v>0</v>
      </c>
      <c r="BA242" s="321">
        <v>0</v>
      </c>
      <c r="BB242" s="12">
        <v>0</v>
      </c>
      <c r="BC242" s="322">
        <v>0</v>
      </c>
      <c r="BD242" s="321">
        <v>0</v>
      </c>
      <c r="BE242" s="321">
        <v>0</v>
      </c>
      <c r="BF242" s="12">
        <v>0</v>
      </c>
      <c r="BG242" s="322">
        <v>0</v>
      </c>
      <c r="BH242" s="321">
        <v>0</v>
      </c>
      <c r="BI242" s="321">
        <v>0</v>
      </c>
      <c r="BJ242" s="6">
        <v>0</v>
      </c>
      <c r="BK242" s="322">
        <v>0</v>
      </c>
      <c r="BL242" s="321">
        <v>0</v>
      </c>
      <c r="BM242" s="321">
        <v>0</v>
      </c>
      <c r="BN242" s="12">
        <v>0</v>
      </c>
      <c r="BO242" s="322">
        <v>0</v>
      </c>
      <c r="BP242" s="321">
        <v>0</v>
      </c>
      <c r="BQ242" s="321">
        <v>0</v>
      </c>
      <c r="BR242" s="12">
        <v>0</v>
      </c>
    </row>
    <row r="243" spans="2:70" x14ac:dyDescent="0.25">
      <c r="B243" s="8" t="s">
        <v>58</v>
      </c>
      <c r="C243" s="257">
        <v>0</v>
      </c>
      <c r="D243" s="321">
        <v>0</v>
      </c>
      <c r="E243" s="321">
        <v>0</v>
      </c>
      <c r="F243" s="12">
        <v>0</v>
      </c>
      <c r="G243" s="257">
        <v>0</v>
      </c>
      <c r="H243" s="321">
        <v>0</v>
      </c>
      <c r="I243" s="321">
        <v>0</v>
      </c>
      <c r="J243" s="12">
        <v>0</v>
      </c>
      <c r="K243" s="321">
        <v>0</v>
      </c>
      <c r="L243" s="321">
        <v>0</v>
      </c>
      <c r="M243" s="321">
        <v>0</v>
      </c>
      <c r="N243" s="12">
        <v>0</v>
      </c>
      <c r="O243" s="322">
        <v>0</v>
      </c>
      <c r="P243" s="321">
        <v>0</v>
      </c>
      <c r="Q243" s="321">
        <v>0</v>
      </c>
      <c r="R243" s="12">
        <v>0</v>
      </c>
      <c r="S243" s="322">
        <v>0</v>
      </c>
      <c r="T243" s="321">
        <v>0</v>
      </c>
      <c r="U243" s="321">
        <v>0</v>
      </c>
      <c r="V243" s="12">
        <v>0</v>
      </c>
      <c r="W243" s="257">
        <v>0</v>
      </c>
      <c r="X243" s="321">
        <v>0</v>
      </c>
      <c r="Y243" s="321">
        <v>0</v>
      </c>
      <c r="Z243" s="12">
        <v>0</v>
      </c>
      <c r="AA243" s="322">
        <v>0</v>
      </c>
      <c r="AB243" s="321">
        <v>0</v>
      </c>
      <c r="AC243" s="321">
        <v>0</v>
      </c>
      <c r="AD243" s="12">
        <v>0</v>
      </c>
      <c r="AE243" s="322">
        <v>0</v>
      </c>
      <c r="AF243" s="321">
        <v>0</v>
      </c>
      <c r="AG243" s="321">
        <v>0</v>
      </c>
      <c r="AH243" s="12">
        <v>0</v>
      </c>
      <c r="AI243" s="257">
        <v>0</v>
      </c>
      <c r="AJ243" s="321">
        <v>0</v>
      </c>
      <c r="AK243" s="321">
        <v>0</v>
      </c>
      <c r="AL243" s="12">
        <v>0</v>
      </c>
      <c r="AM243" s="322">
        <v>0</v>
      </c>
      <c r="AN243" s="321">
        <v>0</v>
      </c>
      <c r="AO243" s="321">
        <v>0</v>
      </c>
      <c r="AP243" s="12">
        <v>0</v>
      </c>
      <c r="AQ243" s="322">
        <v>0</v>
      </c>
      <c r="AR243" s="321">
        <v>0</v>
      </c>
      <c r="AS243" s="321">
        <v>0</v>
      </c>
      <c r="AT243" s="12">
        <v>0</v>
      </c>
      <c r="AU243" s="322">
        <v>0</v>
      </c>
      <c r="AV243" s="321">
        <v>0</v>
      </c>
      <c r="AW243" s="321">
        <v>0</v>
      </c>
      <c r="AX243" s="12">
        <v>0</v>
      </c>
      <c r="AY243" s="322">
        <v>0</v>
      </c>
      <c r="AZ243" s="321">
        <v>0</v>
      </c>
      <c r="BA243" s="321">
        <v>0</v>
      </c>
      <c r="BB243" s="12">
        <v>0</v>
      </c>
      <c r="BC243" s="322">
        <v>0</v>
      </c>
      <c r="BD243" s="321">
        <v>0</v>
      </c>
      <c r="BE243" s="321">
        <v>0</v>
      </c>
      <c r="BF243" s="12">
        <v>0</v>
      </c>
      <c r="BG243" s="322">
        <v>0</v>
      </c>
      <c r="BH243" s="321">
        <v>0</v>
      </c>
      <c r="BI243" s="321">
        <v>0</v>
      </c>
      <c r="BJ243" s="6">
        <v>0</v>
      </c>
      <c r="BK243" s="322">
        <v>0</v>
      </c>
      <c r="BL243" s="321">
        <v>0</v>
      </c>
      <c r="BM243" s="321">
        <v>0</v>
      </c>
      <c r="BN243" s="12">
        <v>0</v>
      </c>
      <c r="BO243" s="322">
        <v>0</v>
      </c>
      <c r="BP243" s="321">
        <v>0</v>
      </c>
      <c r="BQ243" s="321">
        <v>0</v>
      </c>
      <c r="BR243" s="12">
        <v>0</v>
      </c>
    </row>
    <row r="244" spans="2:70" x14ac:dyDescent="0.25">
      <c r="B244" s="8" t="s">
        <v>59</v>
      </c>
      <c r="C244" s="257">
        <v>0</v>
      </c>
      <c r="D244" s="321">
        <v>0</v>
      </c>
      <c r="E244" s="321">
        <v>0</v>
      </c>
      <c r="F244" s="12">
        <v>0</v>
      </c>
      <c r="G244" s="257">
        <v>0</v>
      </c>
      <c r="H244" s="321">
        <v>0</v>
      </c>
      <c r="I244" s="321">
        <v>0</v>
      </c>
      <c r="J244" s="12">
        <v>0</v>
      </c>
      <c r="K244" s="321">
        <v>0</v>
      </c>
      <c r="L244" s="321">
        <v>0</v>
      </c>
      <c r="M244" s="321">
        <v>0</v>
      </c>
      <c r="N244" s="12">
        <v>0</v>
      </c>
      <c r="O244" s="322">
        <v>0</v>
      </c>
      <c r="P244" s="321">
        <v>0</v>
      </c>
      <c r="Q244" s="321">
        <v>0</v>
      </c>
      <c r="R244" s="12">
        <v>0</v>
      </c>
      <c r="S244" s="322">
        <v>0</v>
      </c>
      <c r="T244" s="321">
        <v>0</v>
      </c>
      <c r="U244" s="321">
        <v>0</v>
      </c>
      <c r="V244" s="12">
        <v>0</v>
      </c>
      <c r="W244" s="257">
        <v>0</v>
      </c>
      <c r="X244" s="321">
        <v>0</v>
      </c>
      <c r="Y244" s="321">
        <v>0</v>
      </c>
      <c r="Z244" s="12">
        <v>0</v>
      </c>
      <c r="AA244" s="322">
        <v>0</v>
      </c>
      <c r="AB244" s="321">
        <v>0</v>
      </c>
      <c r="AC244" s="321">
        <v>0</v>
      </c>
      <c r="AD244" s="12">
        <v>0</v>
      </c>
      <c r="AE244" s="322">
        <v>0</v>
      </c>
      <c r="AF244" s="321">
        <v>0</v>
      </c>
      <c r="AG244" s="321">
        <v>0</v>
      </c>
      <c r="AH244" s="12">
        <v>0</v>
      </c>
      <c r="AI244" s="257">
        <v>0</v>
      </c>
      <c r="AJ244" s="321">
        <v>0</v>
      </c>
      <c r="AK244" s="321">
        <v>0</v>
      </c>
      <c r="AL244" s="12">
        <v>0</v>
      </c>
      <c r="AM244" s="322">
        <v>0</v>
      </c>
      <c r="AN244" s="321">
        <v>0</v>
      </c>
      <c r="AO244" s="321">
        <v>0</v>
      </c>
      <c r="AP244" s="12">
        <v>0</v>
      </c>
      <c r="AQ244" s="322">
        <v>0</v>
      </c>
      <c r="AR244" s="321">
        <v>0</v>
      </c>
      <c r="AS244" s="321">
        <v>0</v>
      </c>
      <c r="AT244" s="12">
        <v>0</v>
      </c>
      <c r="AU244" s="322">
        <v>0</v>
      </c>
      <c r="AV244" s="321">
        <v>0</v>
      </c>
      <c r="AW244" s="321">
        <v>0</v>
      </c>
      <c r="AX244" s="12">
        <v>0</v>
      </c>
      <c r="AY244" s="322">
        <v>0</v>
      </c>
      <c r="AZ244" s="321">
        <v>0</v>
      </c>
      <c r="BA244" s="321">
        <v>0</v>
      </c>
      <c r="BB244" s="12">
        <v>0</v>
      </c>
      <c r="BC244" s="322">
        <v>0</v>
      </c>
      <c r="BD244" s="321">
        <v>0</v>
      </c>
      <c r="BE244" s="321">
        <v>0</v>
      </c>
      <c r="BF244" s="12">
        <v>0</v>
      </c>
      <c r="BG244" s="322">
        <v>0</v>
      </c>
      <c r="BH244" s="321">
        <v>0</v>
      </c>
      <c r="BI244" s="321">
        <v>0</v>
      </c>
      <c r="BJ244" s="6">
        <v>0</v>
      </c>
      <c r="BK244" s="322">
        <v>0</v>
      </c>
      <c r="BL244" s="321">
        <v>0</v>
      </c>
      <c r="BM244" s="321">
        <v>0</v>
      </c>
      <c r="BN244" s="12">
        <v>0</v>
      </c>
      <c r="BO244" s="322">
        <v>0</v>
      </c>
      <c r="BP244" s="321">
        <v>0</v>
      </c>
      <c r="BQ244" s="321">
        <v>0</v>
      </c>
      <c r="BR244" s="12">
        <v>0</v>
      </c>
    </row>
    <row r="245" spans="2:70" x14ac:dyDescent="0.25">
      <c r="B245" s="8" t="s">
        <v>60</v>
      </c>
      <c r="C245" s="257">
        <v>32.77863</v>
      </c>
      <c r="D245" s="321">
        <v>56.004819650000009</v>
      </c>
      <c r="E245" s="321">
        <v>24.46628534000001</v>
      </c>
      <c r="F245" s="85">
        <v>0.43686035403561907</v>
      </c>
      <c r="G245" s="257">
        <v>6.4</v>
      </c>
      <c r="H245" s="321">
        <v>6.4</v>
      </c>
      <c r="I245" s="321">
        <v>5</v>
      </c>
      <c r="J245" s="85">
        <f>I245/H245</f>
        <v>0.78125</v>
      </c>
      <c r="K245" s="321">
        <v>0.189</v>
      </c>
      <c r="L245" s="321">
        <v>0.189</v>
      </c>
      <c r="M245" s="321">
        <v>0.189</v>
      </c>
      <c r="N245" s="85">
        <f>M245/L245</f>
        <v>1</v>
      </c>
      <c r="O245" s="322">
        <v>0</v>
      </c>
      <c r="P245" s="321">
        <v>0</v>
      </c>
      <c r="Q245" s="321">
        <v>0</v>
      </c>
      <c r="R245" s="12">
        <v>0</v>
      </c>
      <c r="S245" s="322">
        <v>5.0000000000000001E-3</v>
      </c>
      <c r="T245" s="321">
        <v>5.0000000000000001E-3</v>
      </c>
      <c r="U245" s="321">
        <v>1.25E-3</v>
      </c>
      <c r="V245" s="85">
        <f>U245/T245</f>
        <v>0.25</v>
      </c>
      <c r="W245" s="257">
        <v>0.88195000000000001</v>
      </c>
      <c r="X245" s="321">
        <v>0.66695000000000004</v>
      </c>
      <c r="Y245" s="321">
        <v>0.66149999999999998</v>
      </c>
      <c r="Z245" s="85">
        <f>Y245/X245</f>
        <v>0.99182847289901777</v>
      </c>
      <c r="AA245" s="322">
        <v>5.4252199999999995</v>
      </c>
      <c r="AB245" s="321">
        <v>20.746841590000002</v>
      </c>
      <c r="AC245" s="321">
        <v>5.08193144</v>
      </c>
      <c r="AD245" s="85">
        <f>AC245/AB245</f>
        <v>0.24494964295912375</v>
      </c>
      <c r="AE245" s="322">
        <v>1.1599999999999999</v>
      </c>
      <c r="AF245" s="321">
        <v>1.1599999999999999</v>
      </c>
      <c r="AG245" s="321">
        <v>0</v>
      </c>
      <c r="AH245" s="85">
        <f>AG245/AF245</f>
        <v>0</v>
      </c>
      <c r="AI245" s="257">
        <v>9.4782600000000006</v>
      </c>
      <c r="AJ245" s="321">
        <v>11.304791870000001</v>
      </c>
      <c r="AK245" s="321">
        <v>0.80079269999999991</v>
      </c>
      <c r="AL245" s="85">
        <f>AK245/AJ245</f>
        <v>7.0836571713018173E-2</v>
      </c>
      <c r="AM245" s="322">
        <v>0.98299999999999998</v>
      </c>
      <c r="AN245" s="321">
        <v>0.65741000000000005</v>
      </c>
      <c r="AO245" s="321">
        <v>0.41670983</v>
      </c>
      <c r="AP245" s="85">
        <f>AO245/AN245</f>
        <v>0.63386597404967981</v>
      </c>
      <c r="AQ245" s="322">
        <v>6.0000000000000001E-3</v>
      </c>
      <c r="AR245" s="321">
        <v>6.0000000000000001E-3</v>
      </c>
      <c r="AS245" s="321">
        <v>6.0000000000000001E-3</v>
      </c>
      <c r="AT245" s="85">
        <f>AS245/AR245</f>
        <v>1</v>
      </c>
      <c r="AU245" s="322">
        <v>5.6009799999999998</v>
      </c>
      <c r="AV245" s="321">
        <v>12.226606189999998</v>
      </c>
      <c r="AW245" s="321">
        <v>11.887170599999997</v>
      </c>
      <c r="AX245" s="85">
        <f>AW245/AV245</f>
        <v>0.97223795510175004</v>
      </c>
      <c r="AY245" s="322">
        <v>1.2585099999999998</v>
      </c>
      <c r="AZ245" s="321">
        <v>1.2585099999999998</v>
      </c>
      <c r="BA245" s="321">
        <v>0.31693077000000003</v>
      </c>
      <c r="BB245" s="85">
        <f>BA245/AZ245</f>
        <v>0.2518301562959373</v>
      </c>
      <c r="BC245" s="322">
        <v>0.60499999999999998</v>
      </c>
      <c r="BD245" s="321">
        <v>0.60499999999999998</v>
      </c>
      <c r="BE245" s="321">
        <v>0.60499999999999998</v>
      </c>
      <c r="BF245" s="85">
        <f>BE245/BD245</f>
        <v>1</v>
      </c>
      <c r="BG245" s="322">
        <v>1.24471</v>
      </c>
      <c r="BH245" s="321">
        <v>1.24471</v>
      </c>
      <c r="BI245" s="321">
        <v>0</v>
      </c>
      <c r="BJ245" s="95">
        <f>BI245/BH245</f>
        <v>0</v>
      </c>
      <c r="BK245" s="322">
        <v>0</v>
      </c>
      <c r="BL245" s="321">
        <v>0</v>
      </c>
      <c r="BM245" s="321">
        <v>0</v>
      </c>
      <c r="BN245" s="12">
        <v>0</v>
      </c>
      <c r="BO245" s="322">
        <v>4.1000000000000002E-2</v>
      </c>
      <c r="BP245" s="321">
        <v>3.4000000000000002E-2</v>
      </c>
      <c r="BQ245" s="321">
        <v>0</v>
      </c>
      <c r="BR245" s="85">
        <f>BQ245/BP245</f>
        <v>0</v>
      </c>
    </row>
    <row r="246" spans="2:70" x14ac:dyDescent="0.25">
      <c r="B246" s="8" t="s">
        <v>61</v>
      </c>
      <c r="C246" s="257">
        <v>0.74526099999999995</v>
      </c>
      <c r="D246" s="321">
        <v>32.000043720000001</v>
      </c>
      <c r="E246" s="321">
        <v>32.000040720000001</v>
      </c>
      <c r="F246" s="12">
        <v>0.99999990625012813</v>
      </c>
      <c r="G246" s="257">
        <v>0</v>
      </c>
      <c r="H246" s="321">
        <v>0</v>
      </c>
      <c r="I246" s="321">
        <v>0</v>
      </c>
      <c r="J246" s="12">
        <v>0</v>
      </c>
      <c r="K246" s="321">
        <v>0.66152999999999995</v>
      </c>
      <c r="L246" s="321">
        <v>31.916312720000001</v>
      </c>
      <c r="M246" s="321">
        <v>31.916309719999997</v>
      </c>
      <c r="N246" s="85">
        <f>M246/L246</f>
        <v>0.99999990600417943</v>
      </c>
      <c r="O246" s="322">
        <v>0</v>
      </c>
      <c r="P246" s="321">
        <v>0</v>
      </c>
      <c r="Q246" s="321">
        <v>0</v>
      </c>
      <c r="R246" s="12">
        <v>0</v>
      </c>
      <c r="S246" s="322">
        <v>0</v>
      </c>
      <c r="T246" s="321">
        <v>0</v>
      </c>
      <c r="U246" s="321">
        <v>0</v>
      </c>
      <c r="V246" s="12">
        <v>0</v>
      </c>
      <c r="W246" s="257">
        <v>0</v>
      </c>
      <c r="X246" s="321">
        <v>0</v>
      </c>
      <c r="Y246" s="321">
        <v>0</v>
      </c>
      <c r="Z246" s="12">
        <v>0</v>
      </c>
      <c r="AA246" s="322">
        <v>0</v>
      </c>
      <c r="AB246" s="321">
        <v>0</v>
      </c>
      <c r="AC246" s="321">
        <v>0</v>
      </c>
      <c r="AD246" s="12">
        <v>0</v>
      </c>
      <c r="AE246" s="322">
        <v>0</v>
      </c>
      <c r="AF246" s="321">
        <v>0</v>
      </c>
      <c r="AG246" s="321">
        <v>0</v>
      </c>
      <c r="AH246" s="12">
        <v>0</v>
      </c>
      <c r="AI246" s="257">
        <v>0</v>
      </c>
      <c r="AJ246" s="321">
        <v>0</v>
      </c>
      <c r="AK246" s="321">
        <v>0</v>
      </c>
      <c r="AL246" s="12">
        <v>0</v>
      </c>
      <c r="AM246" s="322">
        <v>0</v>
      </c>
      <c r="AN246" s="321">
        <v>0</v>
      </c>
      <c r="AO246" s="321">
        <v>0</v>
      </c>
      <c r="AP246" s="12">
        <v>0</v>
      </c>
      <c r="AQ246" s="322">
        <v>0</v>
      </c>
      <c r="AR246" s="321">
        <v>0</v>
      </c>
      <c r="AS246" s="321">
        <v>0</v>
      </c>
      <c r="AT246" s="12">
        <v>0</v>
      </c>
      <c r="AU246" s="322">
        <v>8.3731E-2</v>
      </c>
      <c r="AV246" s="321">
        <v>8.3731E-2</v>
      </c>
      <c r="AW246" s="321">
        <v>8.3731E-2</v>
      </c>
      <c r="AX246" s="85">
        <f>AW246/AV246</f>
        <v>1</v>
      </c>
      <c r="AY246" s="322">
        <v>0</v>
      </c>
      <c r="AZ246" s="321">
        <v>0</v>
      </c>
      <c r="BA246" s="321">
        <v>0</v>
      </c>
      <c r="BB246" s="12">
        <v>0</v>
      </c>
      <c r="BC246" s="322">
        <v>0</v>
      </c>
      <c r="BD246" s="321">
        <v>0</v>
      </c>
      <c r="BE246" s="321">
        <v>0</v>
      </c>
      <c r="BF246" s="12">
        <v>0</v>
      </c>
      <c r="BG246" s="322">
        <v>0</v>
      </c>
      <c r="BH246" s="321">
        <v>0</v>
      </c>
      <c r="BI246" s="321">
        <v>0</v>
      </c>
      <c r="BJ246" s="6">
        <v>0</v>
      </c>
      <c r="BK246" s="322">
        <v>0</v>
      </c>
      <c r="BL246" s="321">
        <v>0</v>
      </c>
      <c r="BM246" s="321">
        <v>0</v>
      </c>
      <c r="BN246" s="12">
        <v>0</v>
      </c>
      <c r="BO246" s="322">
        <v>0</v>
      </c>
      <c r="BP246" s="321">
        <v>0</v>
      </c>
      <c r="BQ246" s="321">
        <v>0</v>
      </c>
      <c r="BR246" s="12">
        <v>0</v>
      </c>
    </row>
    <row r="247" spans="2:70" x14ac:dyDescent="0.25">
      <c r="B247" s="8" t="s">
        <v>62</v>
      </c>
      <c r="C247" s="257">
        <v>60.902859999999997</v>
      </c>
      <c r="D247" s="321">
        <v>52.729117230000007</v>
      </c>
      <c r="E247" s="321">
        <v>51.015272150000001</v>
      </c>
      <c r="F247" s="12">
        <v>0.96749717859822393</v>
      </c>
      <c r="G247" s="257">
        <v>0</v>
      </c>
      <c r="H247" s="321">
        <v>0</v>
      </c>
      <c r="I247" s="321">
        <v>0</v>
      </c>
      <c r="J247" s="12">
        <v>0</v>
      </c>
      <c r="K247" s="321">
        <v>0</v>
      </c>
      <c r="L247" s="321">
        <v>0</v>
      </c>
      <c r="M247" s="321">
        <v>0</v>
      </c>
      <c r="N247" s="12">
        <v>0</v>
      </c>
      <c r="O247" s="322">
        <v>0</v>
      </c>
      <c r="P247" s="321">
        <v>0</v>
      </c>
      <c r="Q247" s="321">
        <v>0</v>
      </c>
      <c r="R247" s="12">
        <v>0</v>
      </c>
      <c r="S247" s="322">
        <v>1.1111800000000001</v>
      </c>
      <c r="T247" s="321">
        <v>0</v>
      </c>
      <c r="U247" s="321">
        <v>0</v>
      </c>
      <c r="V247" s="12">
        <v>0</v>
      </c>
      <c r="W247" s="257">
        <v>0</v>
      </c>
      <c r="X247" s="321">
        <v>0</v>
      </c>
      <c r="Y247" s="321">
        <v>0</v>
      </c>
      <c r="Z247" s="12">
        <v>0</v>
      </c>
      <c r="AA247" s="322">
        <v>0</v>
      </c>
      <c r="AB247" s="321">
        <v>0</v>
      </c>
      <c r="AC247" s="321">
        <v>0</v>
      </c>
      <c r="AD247" s="12">
        <v>0</v>
      </c>
      <c r="AE247" s="322">
        <v>0</v>
      </c>
      <c r="AF247" s="321">
        <v>0</v>
      </c>
      <c r="AG247" s="321">
        <v>0</v>
      </c>
      <c r="AH247" s="12">
        <v>0</v>
      </c>
      <c r="AI247" s="257">
        <v>20.92</v>
      </c>
      <c r="AJ247" s="321">
        <v>11.1952</v>
      </c>
      <c r="AK247" s="321">
        <v>10.461831</v>
      </c>
      <c r="AL247" s="85">
        <f>AK247/AJ247</f>
        <v>0.9344925503787338</v>
      </c>
      <c r="AM247" s="322">
        <v>33.259479999999996</v>
      </c>
      <c r="AN247" s="321">
        <v>35.184358880000005</v>
      </c>
      <c r="AO247" s="321">
        <v>35.104423709999999</v>
      </c>
      <c r="AP247" s="85">
        <f>AO247/AN247</f>
        <v>0.99772810497208053</v>
      </c>
      <c r="AQ247" s="322">
        <v>0</v>
      </c>
      <c r="AR247" s="321">
        <v>0</v>
      </c>
      <c r="AS247" s="321">
        <v>0</v>
      </c>
      <c r="AT247" s="12">
        <v>0</v>
      </c>
      <c r="AU247" s="322">
        <v>4.3764099999999999</v>
      </c>
      <c r="AV247" s="321">
        <v>3.63776835</v>
      </c>
      <c r="AW247" s="321">
        <v>3.3626546799999999</v>
      </c>
      <c r="AX247" s="85">
        <f>AW247/AV247</f>
        <v>0.92437295519380724</v>
      </c>
      <c r="AY247" s="322">
        <v>0.42599999999999999</v>
      </c>
      <c r="AZ247" s="321">
        <v>0.85199999999999998</v>
      </c>
      <c r="BA247" s="321">
        <v>0.42587276000000002</v>
      </c>
      <c r="BB247" s="85">
        <f>BA247/AZ247</f>
        <v>0.49985065727699535</v>
      </c>
      <c r="BC247" s="322">
        <v>0.2</v>
      </c>
      <c r="BD247" s="321">
        <v>0.2</v>
      </c>
      <c r="BE247" s="321">
        <v>6.9999999999999999E-4</v>
      </c>
      <c r="BF247" s="85">
        <f>BE247/BD247</f>
        <v>3.4999999999999996E-3</v>
      </c>
      <c r="BG247" s="322">
        <v>0.60979000000000005</v>
      </c>
      <c r="BH247" s="321">
        <v>1.6597900000000001</v>
      </c>
      <c r="BI247" s="321">
        <v>1.6597900000000001</v>
      </c>
      <c r="BJ247" s="95">
        <f>BI247/BH247</f>
        <v>1</v>
      </c>
      <c r="BK247" s="322">
        <v>0</v>
      </c>
      <c r="BL247" s="321">
        <v>0</v>
      </c>
      <c r="BM247" s="321">
        <v>0</v>
      </c>
      <c r="BN247" s="12">
        <v>0</v>
      </c>
      <c r="BO247" s="322">
        <v>0</v>
      </c>
      <c r="BP247" s="321">
        <v>0</v>
      </c>
      <c r="BQ247" s="321">
        <v>0</v>
      </c>
      <c r="BR247" s="12">
        <v>0</v>
      </c>
    </row>
    <row r="248" spans="2:70" x14ac:dyDescent="0.25">
      <c r="B248" s="187" t="s">
        <v>63</v>
      </c>
      <c r="C248" s="325">
        <v>94.426750999999996</v>
      </c>
      <c r="D248" s="326">
        <v>140.73398060000002</v>
      </c>
      <c r="E248" s="326">
        <v>107.48159821000002</v>
      </c>
      <c r="F248" s="178">
        <v>0.76372172343713263</v>
      </c>
      <c r="G248" s="325">
        <f>SUM(G242:G247)</f>
        <v>6.4</v>
      </c>
      <c r="H248" s="326">
        <f>SUM(H242:H247)</f>
        <v>6.4</v>
      </c>
      <c r="I248" s="326">
        <f>SUM(I242:I247)</f>
        <v>5</v>
      </c>
      <c r="J248" s="178">
        <f>I248/H248</f>
        <v>0.78125</v>
      </c>
      <c r="K248" s="326">
        <f>SUM(K242:K247)</f>
        <v>0.85053000000000001</v>
      </c>
      <c r="L248" s="326">
        <f>SUM(L242:L247)</f>
        <v>32.105312720000001</v>
      </c>
      <c r="M248" s="326">
        <f>SUM(M242:M247)</f>
        <v>32.105309719999994</v>
      </c>
      <c r="N248" s="178">
        <f>M248/L248</f>
        <v>0.99999990655752113</v>
      </c>
      <c r="O248" s="327">
        <f t="shared" ref="O248:U248" si="360">SUM(O242:O247)</f>
        <v>0</v>
      </c>
      <c r="P248" s="326">
        <f t="shared" si="360"/>
        <v>0</v>
      </c>
      <c r="Q248" s="326">
        <f t="shared" si="360"/>
        <v>0</v>
      </c>
      <c r="R248" s="351">
        <f t="shared" si="360"/>
        <v>0</v>
      </c>
      <c r="S248" s="327">
        <f t="shared" si="360"/>
        <v>1.1161799999999999</v>
      </c>
      <c r="T248" s="326">
        <f t="shared" si="360"/>
        <v>5.0000000000000001E-3</v>
      </c>
      <c r="U248" s="326">
        <f t="shared" si="360"/>
        <v>1.25E-3</v>
      </c>
      <c r="V248" s="178">
        <f>U248/T248</f>
        <v>0.25</v>
      </c>
      <c r="W248" s="325">
        <f>SUM(W242:W247)</f>
        <v>0.88195000000000001</v>
      </c>
      <c r="X248" s="326">
        <f>SUM(X242:X247)</f>
        <v>0.66695000000000004</v>
      </c>
      <c r="Y248" s="326">
        <f>SUM(Y242:Y247)</f>
        <v>0.66149999999999998</v>
      </c>
      <c r="Z248" s="178">
        <f>Y248/X248</f>
        <v>0.99182847289901777</v>
      </c>
      <c r="AA248" s="327">
        <f>SUM(AA242:AA247)</f>
        <v>5.4252199999999995</v>
      </c>
      <c r="AB248" s="326">
        <f>SUM(AB242:AB247)</f>
        <v>20.746841590000002</v>
      </c>
      <c r="AC248" s="326">
        <f>SUM(AC242:AC247)</f>
        <v>5.08193144</v>
      </c>
      <c r="AD248" s="178">
        <f>AC248/AB248</f>
        <v>0.24494964295912375</v>
      </c>
      <c r="AE248" s="327">
        <f>SUM(AE242:AE247)</f>
        <v>1.1599999999999999</v>
      </c>
      <c r="AF248" s="326">
        <f>SUM(AF242:AF247)</f>
        <v>1.1599999999999999</v>
      </c>
      <c r="AG248" s="326">
        <f>SUM(AG242:AG247)</f>
        <v>0</v>
      </c>
      <c r="AH248" s="178">
        <f>AG248/AF248</f>
        <v>0</v>
      </c>
      <c r="AI248" s="325">
        <f>SUM(AI242:AI247)</f>
        <v>30.398260000000001</v>
      </c>
      <c r="AJ248" s="326">
        <f>SUM(AJ242:AJ247)</f>
        <v>22.499991870000002</v>
      </c>
      <c r="AK248" s="326">
        <f>SUM(AK242:AK247)</f>
        <v>11.262623700000001</v>
      </c>
      <c r="AL248" s="178">
        <f>AK248/AJ248</f>
        <v>0.50056123420279264</v>
      </c>
      <c r="AM248" s="327">
        <f>SUM(AM242:AM247)</f>
        <v>34.242479999999993</v>
      </c>
      <c r="AN248" s="326">
        <f>SUM(AN242:AN247)</f>
        <v>35.841768880000004</v>
      </c>
      <c r="AO248" s="326">
        <f>SUM(AO242:AO247)</f>
        <v>35.521133540000001</v>
      </c>
      <c r="AP248" s="178">
        <f>AO248/AN248</f>
        <v>0.99105414297286765</v>
      </c>
      <c r="AQ248" s="327">
        <f>SUM(AQ242:AQ247)</f>
        <v>6.0000000000000001E-3</v>
      </c>
      <c r="AR248" s="326">
        <f>SUM(AR242:AR247)</f>
        <v>6.0000000000000001E-3</v>
      </c>
      <c r="AS248" s="326">
        <f>SUM(AS242:AS247)</f>
        <v>6.0000000000000001E-3</v>
      </c>
      <c r="AT248" s="178">
        <f>AS248/AR248</f>
        <v>1</v>
      </c>
      <c r="AU248" s="327">
        <f>SUM(AU242:AU247)</f>
        <v>10.061121</v>
      </c>
      <c r="AV248" s="326">
        <f>SUM(AV242:AV247)</f>
        <v>15.948105539999998</v>
      </c>
      <c r="AW248" s="326">
        <f>SUM(AW242:AW247)</f>
        <v>15.333556279999998</v>
      </c>
      <c r="AX248" s="178">
        <f>AW248/AV248</f>
        <v>0.96146568892094253</v>
      </c>
      <c r="AY248" s="327">
        <f>SUM(AY242:AY247)</f>
        <v>1.6845099999999997</v>
      </c>
      <c r="AZ248" s="326">
        <f>SUM(AZ242:AZ247)</f>
        <v>2.1105099999999997</v>
      </c>
      <c r="BA248" s="326">
        <f>SUM(BA242:BA247)</f>
        <v>0.74280352999999999</v>
      </c>
      <c r="BB248" s="178">
        <f>BA248/AZ248</f>
        <v>0.35195451810225969</v>
      </c>
      <c r="BC248" s="327">
        <f>SUM(BC242:BC247)</f>
        <v>0.80499999999999994</v>
      </c>
      <c r="BD248" s="326">
        <f>SUM(BD242:BD247)</f>
        <v>0.80499999999999994</v>
      </c>
      <c r="BE248" s="326">
        <f>SUM(BE242:BE247)</f>
        <v>0.60570000000000002</v>
      </c>
      <c r="BF248" s="178">
        <f>BE248/BD248</f>
        <v>0.75242236024844733</v>
      </c>
      <c r="BG248" s="327">
        <f>SUM(BG242:BG247)</f>
        <v>1.8545</v>
      </c>
      <c r="BH248" s="326">
        <f>SUM(BH242:BH247)</f>
        <v>2.9045000000000001</v>
      </c>
      <c r="BI248" s="326">
        <f>SUM(BI242:BI247)</f>
        <v>1.6597900000000001</v>
      </c>
      <c r="BJ248" s="180">
        <f>BI248/BH248</f>
        <v>0.57145463935272856</v>
      </c>
      <c r="BK248" s="176">
        <f>SUM(BK246:BK247)</f>
        <v>0</v>
      </c>
      <c r="BL248" s="189">
        <f>SUM(BL246:BL247)</f>
        <v>0</v>
      </c>
      <c r="BM248" s="330">
        <f>SUM(BM246:BM247)</f>
        <v>0</v>
      </c>
      <c r="BN248" s="331">
        <v>0</v>
      </c>
      <c r="BO248" s="176">
        <f>SUM(BO242:BO247)</f>
        <v>4.1000000000000002E-2</v>
      </c>
      <c r="BP248" s="330">
        <f>SUM(BP242:BP247)</f>
        <v>3.4000000000000002E-2</v>
      </c>
      <c r="BQ248" s="330">
        <f>SUM(BQ242:BQ247)</f>
        <v>0</v>
      </c>
      <c r="BR248" s="349">
        <f>BQ248/BP248</f>
        <v>0</v>
      </c>
    </row>
    <row r="249" spans="2:70" x14ac:dyDescent="0.25">
      <c r="B249" s="8" t="s">
        <v>64</v>
      </c>
      <c r="C249" s="322">
        <v>236.5147</v>
      </c>
      <c r="D249" s="321">
        <v>236.5147</v>
      </c>
      <c r="E249" s="321">
        <v>19.937999999999999</v>
      </c>
      <c r="F249" s="12">
        <v>8.4299200007441386E-2</v>
      </c>
      <c r="G249" s="322">
        <v>0</v>
      </c>
      <c r="H249" s="321">
        <v>0</v>
      </c>
      <c r="I249" s="321">
        <v>0</v>
      </c>
      <c r="J249" s="12">
        <v>0</v>
      </c>
      <c r="K249" s="322">
        <v>0</v>
      </c>
      <c r="L249" s="321">
        <v>0</v>
      </c>
      <c r="M249" s="321">
        <v>0</v>
      </c>
      <c r="N249" s="12">
        <v>0</v>
      </c>
      <c r="O249" s="322">
        <v>0</v>
      </c>
      <c r="P249" s="321">
        <v>0</v>
      </c>
      <c r="Q249" s="321">
        <v>0</v>
      </c>
      <c r="R249" s="12">
        <v>0</v>
      </c>
      <c r="S249" s="322">
        <v>0</v>
      </c>
      <c r="T249" s="321">
        <v>0</v>
      </c>
      <c r="U249" s="321">
        <v>0</v>
      </c>
      <c r="V249" s="12">
        <v>0</v>
      </c>
      <c r="W249" s="257">
        <v>0</v>
      </c>
      <c r="X249" s="321">
        <v>0</v>
      </c>
      <c r="Y249" s="321">
        <v>0</v>
      </c>
      <c r="Z249" s="12">
        <v>0</v>
      </c>
      <c r="AA249" s="322">
        <v>0</v>
      </c>
      <c r="AB249" s="321">
        <v>0</v>
      </c>
      <c r="AC249" s="321">
        <v>0</v>
      </c>
      <c r="AD249" s="12">
        <v>0</v>
      </c>
      <c r="AE249" s="322">
        <v>0</v>
      </c>
      <c r="AF249" s="321">
        <v>0</v>
      </c>
      <c r="AG249" s="321">
        <v>0</v>
      </c>
      <c r="AH249" s="12">
        <v>0</v>
      </c>
      <c r="AI249" s="257">
        <v>236.5147</v>
      </c>
      <c r="AJ249" s="321">
        <v>236.5147</v>
      </c>
      <c r="AK249" s="321">
        <v>19.937999999999999</v>
      </c>
      <c r="AL249" s="85">
        <f>AK249/AJ249</f>
        <v>8.4299200007441386E-2</v>
      </c>
      <c r="AM249" s="322">
        <v>0</v>
      </c>
      <c r="AN249" s="321">
        <v>0</v>
      </c>
      <c r="AO249" s="321">
        <v>0</v>
      </c>
      <c r="AP249" s="12">
        <v>0</v>
      </c>
      <c r="AQ249" s="322">
        <v>0</v>
      </c>
      <c r="AR249" s="321">
        <v>0</v>
      </c>
      <c r="AS249" s="321">
        <v>0</v>
      </c>
      <c r="AT249" s="12">
        <v>0</v>
      </c>
      <c r="AU249" s="322">
        <v>0</v>
      </c>
      <c r="AV249" s="321">
        <v>0</v>
      </c>
      <c r="AW249" s="321">
        <v>0</v>
      </c>
      <c r="AX249" s="12">
        <v>0</v>
      </c>
      <c r="AY249" s="322">
        <v>0</v>
      </c>
      <c r="AZ249" s="321">
        <v>0</v>
      </c>
      <c r="BA249" s="321">
        <v>0</v>
      </c>
      <c r="BB249" s="12">
        <v>0</v>
      </c>
      <c r="BC249" s="322">
        <v>0</v>
      </c>
      <c r="BD249" s="321">
        <v>0</v>
      </c>
      <c r="BE249" s="321">
        <v>0</v>
      </c>
      <c r="BF249" s="12">
        <v>0</v>
      </c>
      <c r="BG249" s="322">
        <v>0</v>
      </c>
      <c r="BH249" s="321">
        <v>0</v>
      </c>
      <c r="BI249" s="321">
        <v>0</v>
      </c>
      <c r="BJ249" s="6">
        <v>0</v>
      </c>
      <c r="BK249" s="322">
        <v>0</v>
      </c>
      <c r="BL249" s="321">
        <v>0</v>
      </c>
      <c r="BM249" s="321">
        <v>0</v>
      </c>
      <c r="BN249" s="12">
        <v>0</v>
      </c>
      <c r="BO249" s="322">
        <v>0</v>
      </c>
      <c r="BP249" s="321">
        <v>0</v>
      </c>
      <c r="BQ249" s="321">
        <v>0</v>
      </c>
      <c r="BR249" s="12">
        <v>0</v>
      </c>
    </row>
    <row r="250" spans="2:70" x14ac:dyDescent="0.25">
      <c r="B250" s="8" t="s">
        <v>65</v>
      </c>
      <c r="C250" s="322">
        <v>0</v>
      </c>
      <c r="D250" s="321">
        <v>0</v>
      </c>
      <c r="E250" s="321">
        <v>0</v>
      </c>
      <c r="F250" s="12">
        <v>0</v>
      </c>
      <c r="G250" s="322">
        <v>0</v>
      </c>
      <c r="H250" s="321">
        <v>0</v>
      </c>
      <c r="I250" s="321">
        <v>0</v>
      </c>
      <c r="J250" s="12">
        <v>0</v>
      </c>
      <c r="K250" s="322">
        <v>0</v>
      </c>
      <c r="L250" s="321">
        <v>0</v>
      </c>
      <c r="M250" s="321">
        <v>0</v>
      </c>
      <c r="N250" s="12">
        <v>0</v>
      </c>
      <c r="O250" s="322">
        <v>0</v>
      </c>
      <c r="P250" s="321">
        <v>0</v>
      </c>
      <c r="Q250" s="321">
        <v>0</v>
      </c>
      <c r="R250" s="12">
        <v>0</v>
      </c>
      <c r="S250" s="322">
        <v>0</v>
      </c>
      <c r="T250" s="321">
        <v>0</v>
      </c>
      <c r="U250" s="321">
        <v>0</v>
      </c>
      <c r="V250" s="12">
        <v>0</v>
      </c>
      <c r="W250" s="257">
        <v>0</v>
      </c>
      <c r="X250" s="321">
        <v>0</v>
      </c>
      <c r="Y250" s="321">
        <v>0</v>
      </c>
      <c r="Z250" s="12">
        <v>0</v>
      </c>
      <c r="AA250" s="322">
        <v>0</v>
      </c>
      <c r="AB250" s="321">
        <v>0</v>
      </c>
      <c r="AC250" s="321">
        <v>0</v>
      </c>
      <c r="AD250" s="12">
        <v>0</v>
      </c>
      <c r="AE250" s="322">
        <v>0</v>
      </c>
      <c r="AF250" s="321">
        <v>0</v>
      </c>
      <c r="AG250" s="321">
        <v>0</v>
      </c>
      <c r="AH250" s="12">
        <v>0</v>
      </c>
      <c r="AI250" s="257">
        <v>0</v>
      </c>
      <c r="AJ250" s="321">
        <v>0</v>
      </c>
      <c r="AK250" s="321">
        <v>0</v>
      </c>
      <c r="AL250" s="12">
        <v>0</v>
      </c>
      <c r="AM250" s="322">
        <v>0</v>
      </c>
      <c r="AN250" s="321">
        <v>0</v>
      </c>
      <c r="AO250" s="321">
        <v>0</v>
      </c>
      <c r="AP250" s="12">
        <v>0</v>
      </c>
      <c r="AQ250" s="322">
        <v>0</v>
      </c>
      <c r="AR250" s="321">
        <v>0</v>
      </c>
      <c r="AS250" s="321">
        <v>0</v>
      </c>
      <c r="AT250" s="12">
        <v>0</v>
      </c>
      <c r="AU250" s="322">
        <v>0</v>
      </c>
      <c r="AV250" s="321">
        <v>0</v>
      </c>
      <c r="AW250" s="321">
        <v>0</v>
      </c>
      <c r="AX250" s="12">
        <v>0</v>
      </c>
      <c r="AY250" s="322">
        <v>0</v>
      </c>
      <c r="AZ250" s="321">
        <v>0</v>
      </c>
      <c r="BA250" s="321">
        <v>0</v>
      </c>
      <c r="BB250" s="12">
        <v>0</v>
      </c>
      <c r="BC250" s="322">
        <v>0</v>
      </c>
      <c r="BD250" s="321">
        <v>0</v>
      </c>
      <c r="BE250" s="321">
        <v>0</v>
      </c>
      <c r="BF250" s="12">
        <v>0</v>
      </c>
      <c r="BG250" s="322">
        <v>0</v>
      </c>
      <c r="BH250" s="321">
        <v>0</v>
      </c>
      <c r="BI250" s="321">
        <v>0</v>
      </c>
      <c r="BJ250" s="6">
        <v>0</v>
      </c>
      <c r="BK250" s="322">
        <v>0</v>
      </c>
      <c r="BL250" s="321">
        <v>0</v>
      </c>
      <c r="BM250" s="321">
        <v>0</v>
      </c>
      <c r="BN250" s="12">
        <v>0</v>
      </c>
      <c r="BO250" s="322">
        <v>0</v>
      </c>
      <c r="BP250" s="321">
        <v>0</v>
      </c>
      <c r="BQ250" s="321">
        <v>0</v>
      </c>
      <c r="BR250" s="12">
        <v>0</v>
      </c>
    </row>
    <row r="251" spans="2:70" x14ac:dyDescent="0.25">
      <c r="B251" s="187" t="s">
        <v>66</v>
      </c>
      <c r="C251" s="329">
        <v>236.5147</v>
      </c>
      <c r="D251" s="330">
        <v>236.5147</v>
      </c>
      <c r="E251" s="330">
        <v>19.937999999999999</v>
      </c>
      <c r="F251" s="331">
        <v>8.4299200007441386E-2</v>
      </c>
      <c r="G251" s="329">
        <v>0</v>
      </c>
      <c r="H251" s="330">
        <v>0</v>
      </c>
      <c r="I251" s="330">
        <v>0</v>
      </c>
      <c r="J251" s="331">
        <v>0</v>
      </c>
      <c r="K251" s="330">
        <v>0</v>
      </c>
      <c r="L251" s="330">
        <v>0</v>
      </c>
      <c r="M251" s="330">
        <v>0</v>
      </c>
      <c r="N251" s="331">
        <v>0</v>
      </c>
      <c r="O251" s="332">
        <v>0</v>
      </c>
      <c r="P251" s="330">
        <v>0</v>
      </c>
      <c r="Q251" s="330">
        <v>0</v>
      </c>
      <c r="R251" s="331">
        <v>0</v>
      </c>
      <c r="S251" s="332">
        <v>0</v>
      </c>
      <c r="T251" s="330">
        <v>0</v>
      </c>
      <c r="U251" s="330">
        <v>0</v>
      </c>
      <c r="V251" s="331">
        <v>0</v>
      </c>
      <c r="W251" s="329">
        <v>0</v>
      </c>
      <c r="X251" s="330">
        <v>0</v>
      </c>
      <c r="Y251" s="330">
        <v>0</v>
      </c>
      <c r="Z251" s="331">
        <v>0</v>
      </c>
      <c r="AA251" s="332">
        <v>0</v>
      </c>
      <c r="AB251" s="330">
        <v>0</v>
      </c>
      <c r="AC251" s="330">
        <v>0</v>
      </c>
      <c r="AD251" s="331">
        <v>0</v>
      </c>
      <c r="AE251" s="332">
        <v>0</v>
      </c>
      <c r="AF251" s="330">
        <v>0</v>
      </c>
      <c r="AG251" s="330">
        <v>0</v>
      </c>
      <c r="AH251" s="331">
        <v>0</v>
      </c>
      <c r="AI251" s="177">
        <f>SUM(AI249:AI250)</f>
        <v>236.5147</v>
      </c>
      <c r="AJ251" s="330">
        <f>SUM(AJ249:AJ250)</f>
        <v>236.5147</v>
      </c>
      <c r="AK251" s="330">
        <f>SUM(AK249:AK250)</f>
        <v>19.937999999999999</v>
      </c>
      <c r="AL251" s="178">
        <f>AK251/AJ251</f>
        <v>8.4299200007441386E-2</v>
      </c>
      <c r="AM251" s="176">
        <f>SUM(AM249:AM250)</f>
        <v>0</v>
      </c>
      <c r="AN251" s="330">
        <f>SUM(AN249:AN250)</f>
        <v>0</v>
      </c>
      <c r="AO251" s="330">
        <f>SUM(AO249:AO250)</f>
        <v>0</v>
      </c>
      <c r="AP251" s="331">
        <v>0</v>
      </c>
      <c r="AQ251" s="176">
        <f>SUM(AQ249:AQ250)</f>
        <v>0</v>
      </c>
      <c r="AR251" s="330">
        <f>SUM(AR249:AR250)</f>
        <v>0</v>
      </c>
      <c r="AS251" s="330">
        <f>SUM(AS249:AS250)</f>
        <v>0</v>
      </c>
      <c r="AT251" s="331">
        <v>0</v>
      </c>
      <c r="AU251" s="176">
        <f>SUM(AU249:AU250)</f>
        <v>0</v>
      </c>
      <c r="AV251" s="330">
        <f>SUM(AV249:AV250)</f>
        <v>0</v>
      </c>
      <c r="AW251" s="330">
        <f>SUM(AW249:AW250)</f>
        <v>0</v>
      </c>
      <c r="AX251" s="331">
        <v>0</v>
      </c>
      <c r="AY251" s="176">
        <f>SUM(AY249:AY250)</f>
        <v>0</v>
      </c>
      <c r="AZ251" s="330">
        <f>SUM(AZ249:AZ250)</f>
        <v>0</v>
      </c>
      <c r="BA251" s="330">
        <f>SUM(BA249:BA250)</f>
        <v>0</v>
      </c>
      <c r="BB251" s="331">
        <v>0</v>
      </c>
      <c r="BC251" s="176">
        <f>SUM(BC249:BC250)</f>
        <v>0</v>
      </c>
      <c r="BD251" s="330">
        <f>SUM(BD249:BD250)</f>
        <v>0</v>
      </c>
      <c r="BE251" s="330">
        <f>SUM(BE249:BE250)</f>
        <v>0</v>
      </c>
      <c r="BF251" s="331">
        <v>0</v>
      </c>
      <c r="BG251" s="176">
        <f>SUM(BG249:BG250)</f>
        <v>0</v>
      </c>
      <c r="BH251" s="330">
        <f>SUM(BH249:BH250)</f>
        <v>0</v>
      </c>
      <c r="BI251" s="330">
        <f>SUM(BI249:BI250)</f>
        <v>0</v>
      </c>
      <c r="BJ251" s="177">
        <v>0</v>
      </c>
      <c r="BK251" s="176">
        <f>SUM(BK249:BK250)</f>
        <v>0</v>
      </c>
      <c r="BL251" s="189">
        <f>SUM(BL249:BL250)</f>
        <v>0</v>
      </c>
      <c r="BM251" s="330">
        <f>SUM(BM249:BM250)</f>
        <v>0</v>
      </c>
      <c r="BN251" s="348">
        <v>0</v>
      </c>
      <c r="BO251" s="176">
        <f>SUM(BO249:BO250)</f>
        <v>0</v>
      </c>
      <c r="BP251" s="189">
        <f>SUM(BP249:BP250)</f>
        <v>0</v>
      </c>
      <c r="BQ251" s="330">
        <f>SUM(BQ249:BQ250)</f>
        <v>0</v>
      </c>
      <c r="BR251" s="348">
        <v>0</v>
      </c>
    </row>
    <row r="252" spans="2:70" x14ac:dyDescent="0.25">
      <c r="B252" s="858" t="s">
        <v>226</v>
      </c>
      <c r="C252" s="853">
        <v>10.1300706362585</v>
      </c>
      <c r="D252" s="859">
        <v>10.130070636258509</v>
      </c>
      <c r="E252" s="859">
        <v>10.130070636258509</v>
      </c>
      <c r="F252" s="860">
        <f>E252/D252</f>
        <v>1</v>
      </c>
      <c r="G252" s="853">
        <f>G255</f>
        <v>0</v>
      </c>
      <c r="H252" s="859">
        <f>H255</f>
        <v>0</v>
      </c>
      <c r="I252" s="859">
        <f>I255</f>
        <v>0</v>
      </c>
      <c r="J252" s="861">
        <v>0</v>
      </c>
      <c r="K252" s="853">
        <f>K255</f>
        <v>0</v>
      </c>
      <c r="L252" s="859">
        <f>L255</f>
        <v>0</v>
      </c>
      <c r="M252" s="859">
        <f>M255</f>
        <v>0</v>
      </c>
      <c r="N252" s="861">
        <v>0</v>
      </c>
      <c r="O252" s="853">
        <f>O255</f>
        <v>0</v>
      </c>
      <c r="P252" s="859">
        <f>P255</f>
        <v>0</v>
      </c>
      <c r="Q252" s="859">
        <f>Q255</f>
        <v>0</v>
      </c>
      <c r="R252" s="861">
        <v>0</v>
      </c>
      <c r="S252" s="853">
        <f>S255</f>
        <v>0</v>
      </c>
      <c r="T252" s="859">
        <f>T255</f>
        <v>0</v>
      </c>
      <c r="U252" s="859">
        <f>U255</f>
        <v>0</v>
      </c>
      <c r="V252" s="861">
        <v>0</v>
      </c>
      <c r="W252" s="854">
        <f>W255</f>
        <v>0</v>
      </c>
      <c r="X252" s="859">
        <f>X255</f>
        <v>0</v>
      </c>
      <c r="Y252" s="859">
        <f>Y255</f>
        <v>0</v>
      </c>
      <c r="Z252" s="861">
        <v>0</v>
      </c>
      <c r="AA252" s="854">
        <f>AA255</f>
        <v>0</v>
      </c>
      <c r="AB252" s="859">
        <f>AB255</f>
        <v>0</v>
      </c>
      <c r="AC252" s="859">
        <f>AC255</f>
        <v>0</v>
      </c>
      <c r="AD252" s="861">
        <v>0</v>
      </c>
      <c r="AE252" s="854">
        <f>AE255</f>
        <v>0</v>
      </c>
      <c r="AF252" s="859">
        <f>AF255</f>
        <v>0</v>
      </c>
      <c r="AG252" s="859">
        <f>AG255</f>
        <v>0</v>
      </c>
      <c r="AH252" s="861">
        <v>0</v>
      </c>
      <c r="AI252" s="854">
        <f>AI255</f>
        <v>0</v>
      </c>
      <c r="AJ252" s="859">
        <f>AJ255</f>
        <v>0</v>
      </c>
      <c r="AK252" s="859">
        <f>AK255</f>
        <v>0</v>
      </c>
      <c r="AL252" s="861">
        <v>0</v>
      </c>
      <c r="AM252" s="854">
        <f>AM255</f>
        <v>0</v>
      </c>
      <c r="AN252" s="859">
        <f>AN255</f>
        <v>0</v>
      </c>
      <c r="AO252" s="859">
        <f>AO255</f>
        <v>0</v>
      </c>
      <c r="AP252" s="861">
        <v>0</v>
      </c>
      <c r="AQ252" s="854">
        <f>AQ255</f>
        <v>0</v>
      </c>
      <c r="AR252" s="859">
        <f>AR255</f>
        <v>0</v>
      </c>
      <c r="AS252" s="859">
        <f>AS255</f>
        <v>0</v>
      </c>
      <c r="AT252" s="861">
        <v>0</v>
      </c>
      <c r="AU252" s="854">
        <f>AU255</f>
        <v>0</v>
      </c>
      <c r="AV252" s="859">
        <f>AV255</f>
        <v>0</v>
      </c>
      <c r="AW252" s="859">
        <f>AW255</f>
        <v>0</v>
      </c>
      <c r="AX252" s="861">
        <v>0</v>
      </c>
      <c r="AY252" s="854">
        <f>AY255</f>
        <v>0</v>
      </c>
      <c r="AZ252" s="859">
        <f>AZ255</f>
        <v>0</v>
      </c>
      <c r="BA252" s="859">
        <f>BA255</f>
        <v>0</v>
      </c>
      <c r="BB252" s="861">
        <v>0</v>
      </c>
      <c r="BC252" s="854">
        <f>BC255</f>
        <v>0</v>
      </c>
      <c r="BD252" s="859">
        <f>BD255</f>
        <v>0</v>
      </c>
      <c r="BE252" s="859">
        <f>BE255</f>
        <v>0</v>
      </c>
      <c r="BF252" s="861">
        <v>0</v>
      </c>
      <c r="BG252" s="854">
        <f>BG255</f>
        <v>0</v>
      </c>
      <c r="BH252" s="859">
        <f>BH255</f>
        <v>0</v>
      </c>
      <c r="BI252" s="859">
        <f>BI255</f>
        <v>0</v>
      </c>
      <c r="BJ252" s="861">
        <v>0</v>
      </c>
      <c r="BK252" s="854">
        <f>BK255</f>
        <v>0</v>
      </c>
      <c r="BL252" s="859">
        <f>BL255</f>
        <v>0</v>
      </c>
      <c r="BM252" s="859">
        <f>BM255</f>
        <v>0</v>
      </c>
      <c r="BN252" s="861">
        <v>0</v>
      </c>
      <c r="BO252" s="853">
        <v>10.1300706362585</v>
      </c>
      <c r="BP252" s="859">
        <v>10.130070636258509</v>
      </c>
      <c r="BQ252" s="859">
        <v>10.130070636258509</v>
      </c>
      <c r="BR252" s="860">
        <f>BQ252/BP252</f>
        <v>1</v>
      </c>
    </row>
    <row r="253" spans="2:70" x14ac:dyDescent="0.25">
      <c r="B253" s="8" t="s">
        <v>60</v>
      </c>
      <c r="C253" s="9">
        <v>10.1300706362585</v>
      </c>
      <c r="D253" s="7">
        <v>10.130070636258509</v>
      </c>
      <c r="E253" s="7">
        <v>10.130070636258509</v>
      </c>
      <c r="F253" s="498">
        <f>E253/D253</f>
        <v>1</v>
      </c>
      <c r="G253" s="9">
        <v>0</v>
      </c>
      <c r="H253" s="7">
        <v>0</v>
      </c>
      <c r="I253" s="7">
        <v>0</v>
      </c>
      <c r="J253" s="499">
        <v>0</v>
      </c>
      <c r="K253" s="9">
        <v>0</v>
      </c>
      <c r="L253" s="7">
        <v>0</v>
      </c>
      <c r="M253" s="7">
        <v>0</v>
      </c>
      <c r="N253" s="499">
        <v>0</v>
      </c>
      <c r="O253" s="9">
        <v>0</v>
      </c>
      <c r="P253" s="7">
        <v>0</v>
      </c>
      <c r="Q253" s="7">
        <v>0</v>
      </c>
      <c r="R253" s="499">
        <v>0</v>
      </c>
      <c r="S253" s="9">
        <v>0</v>
      </c>
      <c r="T253" s="7">
        <v>0</v>
      </c>
      <c r="U253" s="7">
        <v>0</v>
      </c>
      <c r="V253" s="499">
        <v>0</v>
      </c>
      <c r="W253" s="6">
        <v>0</v>
      </c>
      <c r="X253" s="7">
        <v>0</v>
      </c>
      <c r="Y253" s="7">
        <v>0</v>
      </c>
      <c r="Z253" s="499">
        <v>0</v>
      </c>
      <c r="AA253" s="6">
        <v>0</v>
      </c>
      <c r="AB253" s="7">
        <v>0</v>
      </c>
      <c r="AC253" s="7">
        <v>0</v>
      </c>
      <c r="AD253" s="499">
        <v>0</v>
      </c>
      <c r="AE253" s="6">
        <v>0</v>
      </c>
      <c r="AF253" s="7">
        <v>0</v>
      </c>
      <c r="AG253" s="7">
        <v>0</v>
      </c>
      <c r="AH253" s="499">
        <v>0</v>
      </c>
      <c r="AI253" s="6">
        <v>0</v>
      </c>
      <c r="AJ253" s="7">
        <v>0</v>
      </c>
      <c r="AK253" s="7">
        <v>0</v>
      </c>
      <c r="AL253" s="499">
        <v>0</v>
      </c>
      <c r="AM253" s="6">
        <v>0</v>
      </c>
      <c r="AN253" s="7">
        <v>0</v>
      </c>
      <c r="AO253" s="7">
        <v>0</v>
      </c>
      <c r="AP253" s="499">
        <v>0</v>
      </c>
      <c r="AQ253" s="6">
        <v>0</v>
      </c>
      <c r="AR253" s="7">
        <v>0</v>
      </c>
      <c r="AS253" s="7">
        <v>0</v>
      </c>
      <c r="AT253" s="499">
        <v>0</v>
      </c>
      <c r="AU253" s="6">
        <v>0</v>
      </c>
      <c r="AV253" s="7">
        <v>0</v>
      </c>
      <c r="AW253" s="7">
        <v>0</v>
      </c>
      <c r="AX253" s="499">
        <v>0</v>
      </c>
      <c r="AY253" s="6">
        <v>0</v>
      </c>
      <c r="AZ253" s="7">
        <v>0</v>
      </c>
      <c r="BA253" s="7">
        <v>0</v>
      </c>
      <c r="BB253" s="499">
        <v>0</v>
      </c>
      <c r="BC253" s="6">
        <v>0</v>
      </c>
      <c r="BD253" s="7">
        <v>0</v>
      </c>
      <c r="BE253" s="7">
        <v>0</v>
      </c>
      <c r="BF253" s="499">
        <v>0</v>
      </c>
      <c r="BG253" s="6">
        <v>0</v>
      </c>
      <c r="BH253" s="7">
        <v>0</v>
      </c>
      <c r="BI253" s="7">
        <v>0</v>
      </c>
      <c r="BJ253" s="499">
        <v>0</v>
      </c>
      <c r="BK253" s="6">
        <v>0</v>
      </c>
      <c r="BL253" s="7">
        <v>0</v>
      </c>
      <c r="BM253" s="7">
        <v>0</v>
      </c>
      <c r="BN253" s="499">
        <v>0</v>
      </c>
      <c r="BO253" s="9">
        <v>10.1300706362585</v>
      </c>
      <c r="BP253" s="7">
        <v>10.130070636258509</v>
      </c>
      <c r="BQ253" s="7">
        <v>10.130070636258509</v>
      </c>
      <c r="BR253" s="498">
        <f>BQ253/BP253</f>
        <v>1</v>
      </c>
    </row>
    <row r="254" spans="2:70" x14ac:dyDescent="0.25">
      <c r="B254" s="8" t="s">
        <v>62</v>
      </c>
      <c r="C254" s="9">
        <v>0</v>
      </c>
      <c r="D254" s="7">
        <v>0</v>
      </c>
      <c r="E254" s="7">
        <v>0</v>
      </c>
      <c r="F254" s="499">
        <v>0</v>
      </c>
      <c r="G254" s="9">
        <v>0</v>
      </c>
      <c r="H254" s="7">
        <v>0</v>
      </c>
      <c r="I254" s="7">
        <v>0</v>
      </c>
      <c r="J254" s="499">
        <v>0</v>
      </c>
      <c r="K254" s="9">
        <v>0</v>
      </c>
      <c r="L254" s="7">
        <v>0</v>
      </c>
      <c r="M254" s="7">
        <v>0</v>
      </c>
      <c r="N254" s="499">
        <v>0</v>
      </c>
      <c r="O254" s="9">
        <v>0</v>
      </c>
      <c r="P254" s="7">
        <v>0</v>
      </c>
      <c r="Q254" s="7">
        <v>0</v>
      </c>
      <c r="R254" s="499">
        <v>0</v>
      </c>
      <c r="S254" s="9">
        <v>0</v>
      </c>
      <c r="T254" s="7">
        <v>0</v>
      </c>
      <c r="U254" s="7">
        <v>0</v>
      </c>
      <c r="V254" s="499">
        <v>0</v>
      </c>
      <c r="W254" s="6">
        <v>0</v>
      </c>
      <c r="X254" s="7">
        <v>0</v>
      </c>
      <c r="Y254" s="7">
        <v>0</v>
      </c>
      <c r="Z254" s="499">
        <v>0</v>
      </c>
      <c r="AA254" s="6">
        <v>0</v>
      </c>
      <c r="AB254" s="7">
        <v>0</v>
      </c>
      <c r="AC254" s="7">
        <v>0</v>
      </c>
      <c r="AD254" s="499">
        <v>0</v>
      </c>
      <c r="AE254" s="6">
        <v>0</v>
      </c>
      <c r="AF254" s="7">
        <v>0</v>
      </c>
      <c r="AG254" s="7">
        <v>0</v>
      </c>
      <c r="AH254" s="499">
        <v>0</v>
      </c>
      <c r="AI254" s="6">
        <v>0</v>
      </c>
      <c r="AJ254" s="7">
        <v>0</v>
      </c>
      <c r="AK254" s="7">
        <v>0</v>
      </c>
      <c r="AL254" s="499">
        <v>0</v>
      </c>
      <c r="AM254" s="6">
        <v>0</v>
      </c>
      <c r="AN254" s="7">
        <v>0</v>
      </c>
      <c r="AO254" s="7">
        <v>0</v>
      </c>
      <c r="AP254" s="499">
        <v>0</v>
      </c>
      <c r="AQ254" s="6">
        <v>0</v>
      </c>
      <c r="AR254" s="7">
        <v>0</v>
      </c>
      <c r="AS254" s="7">
        <v>0</v>
      </c>
      <c r="AT254" s="499">
        <v>0</v>
      </c>
      <c r="AU254" s="6">
        <v>0</v>
      </c>
      <c r="AV254" s="7">
        <v>0</v>
      </c>
      <c r="AW254" s="7">
        <v>0</v>
      </c>
      <c r="AX254" s="499">
        <v>0</v>
      </c>
      <c r="AY254" s="6">
        <v>0</v>
      </c>
      <c r="AZ254" s="7">
        <v>0</v>
      </c>
      <c r="BA254" s="7">
        <v>0</v>
      </c>
      <c r="BB254" s="499">
        <v>0</v>
      </c>
      <c r="BC254" s="6">
        <v>0</v>
      </c>
      <c r="BD254" s="7">
        <v>0</v>
      </c>
      <c r="BE254" s="7">
        <v>0</v>
      </c>
      <c r="BF254" s="499">
        <v>0</v>
      </c>
      <c r="BG254" s="6">
        <v>0</v>
      </c>
      <c r="BH254" s="7">
        <v>0</v>
      </c>
      <c r="BI254" s="7">
        <v>0</v>
      </c>
      <c r="BJ254" s="499">
        <v>0</v>
      </c>
      <c r="BK254" s="6">
        <v>0</v>
      </c>
      <c r="BL254" s="7">
        <v>0</v>
      </c>
      <c r="BM254" s="7">
        <v>0</v>
      </c>
      <c r="BN254" s="499">
        <v>0</v>
      </c>
      <c r="BO254" s="9">
        <v>0</v>
      </c>
      <c r="BP254" s="7">
        <v>0</v>
      </c>
      <c r="BQ254" s="7">
        <v>0</v>
      </c>
      <c r="BR254" s="499">
        <v>0</v>
      </c>
    </row>
    <row r="255" spans="2:70" ht="15.75" thickBot="1" x14ac:dyDescent="0.3">
      <c r="B255" s="188" t="s">
        <v>63</v>
      </c>
      <c r="C255" s="181">
        <v>10.1300706362585</v>
      </c>
      <c r="D255" s="356">
        <v>10.130070636258509</v>
      </c>
      <c r="E255" s="356">
        <v>10.130070636258509</v>
      </c>
      <c r="F255" s="500">
        <f>E255/D255</f>
        <v>1</v>
      </c>
      <c r="G255" s="181">
        <f>SUM(G253:G254)</f>
        <v>0</v>
      </c>
      <c r="H255" s="356">
        <f>SUM(H253:H254)</f>
        <v>0</v>
      </c>
      <c r="I255" s="356">
        <f>SUM(I253:I254)</f>
        <v>0</v>
      </c>
      <c r="J255" s="357">
        <v>0</v>
      </c>
      <c r="K255" s="181">
        <f>SUM(K253:K254)</f>
        <v>0</v>
      </c>
      <c r="L255" s="356">
        <f>SUM(L253:L254)</f>
        <v>0</v>
      </c>
      <c r="M255" s="356">
        <f>SUM(M253:M254)</f>
        <v>0</v>
      </c>
      <c r="N255" s="357">
        <v>0</v>
      </c>
      <c r="O255" s="181">
        <f>SUM(O253:O254)</f>
        <v>0</v>
      </c>
      <c r="P255" s="356">
        <f>SUM(P253:P254)</f>
        <v>0</v>
      </c>
      <c r="Q255" s="356">
        <f>SUM(Q253:Q254)</f>
        <v>0</v>
      </c>
      <c r="R255" s="357">
        <v>0</v>
      </c>
      <c r="S255" s="181">
        <f>SUM(S253:S254)</f>
        <v>0</v>
      </c>
      <c r="T255" s="356">
        <f>SUM(T253:T254)</f>
        <v>0</v>
      </c>
      <c r="U255" s="356">
        <f>SUM(U253:U254)</f>
        <v>0</v>
      </c>
      <c r="V255" s="357">
        <v>0</v>
      </c>
      <c r="W255" s="182">
        <f>SUM(W253:W254)</f>
        <v>0</v>
      </c>
      <c r="X255" s="356">
        <f>SUM(X253:X254)</f>
        <v>0</v>
      </c>
      <c r="Y255" s="356">
        <f>SUM(Y253:Y254)</f>
        <v>0</v>
      </c>
      <c r="Z255" s="357">
        <v>0</v>
      </c>
      <c r="AA255" s="182">
        <f>SUM(AA253:AA254)</f>
        <v>0</v>
      </c>
      <c r="AB255" s="356">
        <f>SUM(AB253:AB254)</f>
        <v>0</v>
      </c>
      <c r="AC255" s="356">
        <f>SUM(AC253:AC254)</f>
        <v>0</v>
      </c>
      <c r="AD255" s="357">
        <v>0</v>
      </c>
      <c r="AE255" s="182">
        <f>SUM(AE253:AE254)</f>
        <v>0</v>
      </c>
      <c r="AF255" s="356">
        <f>SUM(AF253:AF254)</f>
        <v>0</v>
      </c>
      <c r="AG255" s="356">
        <f>SUM(AG253:AG254)</f>
        <v>0</v>
      </c>
      <c r="AH255" s="357">
        <v>0</v>
      </c>
      <c r="AI255" s="182">
        <f>SUM(AI253:AI254)</f>
        <v>0</v>
      </c>
      <c r="AJ255" s="356">
        <f>SUM(AJ253:AJ254)</f>
        <v>0</v>
      </c>
      <c r="AK255" s="356">
        <f>SUM(AK253:AK254)</f>
        <v>0</v>
      </c>
      <c r="AL255" s="357">
        <v>0</v>
      </c>
      <c r="AM255" s="182">
        <f>SUM(AM253:AM254)</f>
        <v>0</v>
      </c>
      <c r="AN255" s="356">
        <f>SUM(AN253:AN254)</f>
        <v>0</v>
      </c>
      <c r="AO255" s="356">
        <f>SUM(AO253:AO254)</f>
        <v>0</v>
      </c>
      <c r="AP255" s="357">
        <v>0</v>
      </c>
      <c r="AQ255" s="182">
        <f>SUM(AQ253:AQ254)</f>
        <v>0</v>
      </c>
      <c r="AR255" s="356">
        <f>SUM(AR253:AR254)</f>
        <v>0</v>
      </c>
      <c r="AS255" s="356">
        <f>SUM(AS253:AS254)</f>
        <v>0</v>
      </c>
      <c r="AT255" s="357">
        <v>0</v>
      </c>
      <c r="AU255" s="182">
        <f>SUM(AU253:AU254)</f>
        <v>0</v>
      </c>
      <c r="AV255" s="356">
        <f>SUM(AV253:AV254)</f>
        <v>0</v>
      </c>
      <c r="AW255" s="356">
        <f>SUM(AW253:AW254)</f>
        <v>0</v>
      </c>
      <c r="AX255" s="357">
        <v>0</v>
      </c>
      <c r="AY255" s="182">
        <f>SUM(AY253:AY254)</f>
        <v>0</v>
      </c>
      <c r="AZ255" s="356">
        <f>SUM(AZ253:AZ254)</f>
        <v>0</v>
      </c>
      <c r="BA255" s="356">
        <f>SUM(BA253:BA254)</f>
        <v>0</v>
      </c>
      <c r="BB255" s="357">
        <v>0</v>
      </c>
      <c r="BC255" s="182">
        <f>SUM(BC253:BC254)</f>
        <v>0</v>
      </c>
      <c r="BD255" s="356">
        <f>SUM(BD253:BD254)</f>
        <v>0</v>
      </c>
      <c r="BE255" s="356">
        <f>SUM(BE253:BE254)</f>
        <v>0</v>
      </c>
      <c r="BF255" s="357">
        <v>0</v>
      </c>
      <c r="BG255" s="182">
        <f>SUM(BG253:BG254)</f>
        <v>0</v>
      </c>
      <c r="BH255" s="356">
        <f>SUM(BH253:BH254)</f>
        <v>0</v>
      </c>
      <c r="BI255" s="356">
        <f>SUM(BI253:BI254)</f>
        <v>0</v>
      </c>
      <c r="BJ255" s="357">
        <v>0</v>
      </c>
      <c r="BK255" s="182">
        <f>SUM(BK253:BK254)</f>
        <v>0</v>
      </c>
      <c r="BL255" s="356">
        <f>SUM(BL253:BL254)</f>
        <v>0</v>
      </c>
      <c r="BM255" s="356">
        <f>SUM(BM253:BM254)</f>
        <v>0</v>
      </c>
      <c r="BN255" s="357">
        <v>0</v>
      </c>
      <c r="BO255" s="181">
        <v>10.1300706362585</v>
      </c>
      <c r="BP255" s="356">
        <v>10.130070636258509</v>
      </c>
      <c r="BQ255" s="356">
        <v>10.130070636258509</v>
      </c>
      <c r="BR255" s="500">
        <f>BQ255/BP255</f>
        <v>1</v>
      </c>
    </row>
    <row r="256" spans="2:70" x14ac:dyDescent="0.25">
      <c r="B256" s="5"/>
      <c r="C256" s="3"/>
      <c r="D256" s="3"/>
      <c r="E256" s="3"/>
      <c r="G256" s="3"/>
      <c r="H256" s="3"/>
      <c r="I256" s="3"/>
      <c r="T256" s="3"/>
      <c r="U256" s="3"/>
      <c r="X256" s="3"/>
      <c r="Y256" s="3"/>
    </row>
    <row r="257" spans="2:70" ht="15.75" thickBot="1" x14ac:dyDescent="0.3">
      <c r="B257" s="5" t="s">
        <v>136</v>
      </c>
      <c r="C257" s="3"/>
      <c r="D257" s="3"/>
      <c r="E257" s="3"/>
      <c r="G257" s="3"/>
      <c r="H257" s="3"/>
      <c r="I257" s="3"/>
      <c r="T257" s="3"/>
      <c r="U257" s="3"/>
      <c r="X257" s="3"/>
      <c r="Y257" s="3"/>
    </row>
    <row r="258" spans="2:70" ht="27" customHeight="1" thickBot="1" x14ac:dyDescent="0.3">
      <c r="B258" s="949" t="s">
        <v>193</v>
      </c>
      <c r="C258" s="944" t="s">
        <v>225</v>
      </c>
      <c r="D258" s="947"/>
      <c r="E258" s="947"/>
      <c r="F258" s="948"/>
      <c r="G258" s="952" t="s">
        <v>36</v>
      </c>
      <c r="H258" s="953"/>
      <c r="I258" s="953"/>
      <c r="J258" s="954"/>
      <c r="K258" s="944" t="s">
        <v>14</v>
      </c>
      <c r="L258" s="945"/>
      <c r="M258" s="945"/>
      <c r="N258" s="946"/>
      <c r="O258" s="944" t="s">
        <v>37</v>
      </c>
      <c r="P258" s="945"/>
      <c r="Q258" s="945"/>
      <c r="R258" s="946"/>
      <c r="S258" s="944" t="s">
        <v>41</v>
      </c>
      <c r="T258" s="945"/>
      <c r="U258" s="945"/>
      <c r="V258" s="946"/>
      <c r="W258" s="947" t="s">
        <v>1</v>
      </c>
      <c r="X258" s="945"/>
      <c r="Y258" s="945"/>
      <c r="Z258" s="946"/>
      <c r="AA258" s="944" t="s">
        <v>42</v>
      </c>
      <c r="AB258" s="945"/>
      <c r="AC258" s="945"/>
      <c r="AD258" s="946"/>
      <c r="AE258" s="944" t="s">
        <v>43</v>
      </c>
      <c r="AF258" s="945"/>
      <c r="AG258" s="945"/>
      <c r="AH258" s="946"/>
      <c r="AI258" s="944" t="s">
        <v>44</v>
      </c>
      <c r="AJ258" s="945"/>
      <c r="AK258" s="945"/>
      <c r="AL258" s="946"/>
      <c r="AM258" s="944" t="s">
        <v>76</v>
      </c>
      <c r="AN258" s="945"/>
      <c r="AO258" s="945"/>
      <c r="AP258" s="946"/>
      <c r="AQ258" s="944" t="s">
        <v>77</v>
      </c>
      <c r="AR258" s="945"/>
      <c r="AS258" s="945"/>
      <c r="AT258" s="946"/>
      <c r="AU258" s="944" t="s">
        <v>79</v>
      </c>
      <c r="AV258" s="945"/>
      <c r="AW258" s="945"/>
      <c r="AX258" s="946"/>
      <c r="AY258" s="944" t="s">
        <v>45</v>
      </c>
      <c r="AZ258" s="945"/>
      <c r="BA258" s="945"/>
      <c r="BB258" s="946"/>
      <c r="BC258" s="944" t="s">
        <v>81</v>
      </c>
      <c r="BD258" s="945"/>
      <c r="BE258" s="945"/>
      <c r="BF258" s="946"/>
      <c r="BG258" s="944" t="s">
        <v>46</v>
      </c>
      <c r="BH258" s="945"/>
      <c r="BI258" s="945"/>
      <c r="BJ258" s="946"/>
      <c r="BK258" s="944" t="s">
        <v>83</v>
      </c>
      <c r="BL258" s="945"/>
      <c r="BM258" s="945"/>
      <c r="BN258" s="946"/>
      <c r="BO258" s="944" t="s">
        <v>194</v>
      </c>
      <c r="BP258" s="945"/>
      <c r="BQ258" s="945"/>
      <c r="BR258" s="946"/>
    </row>
    <row r="259" spans="2:70" ht="15" customHeight="1" x14ac:dyDescent="0.25">
      <c r="B259" s="950"/>
      <c r="C259" s="939" t="s">
        <v>107</v>
      </c>
      <c r="D259" s="933" t="s">
        <v>108</v>
      </c>
      <c r="E259" s="935" t="s">
        <v>50</v>
      </c>
      <c r="F259" s="937" t="s">
        <v>148</v>
      </c>
      <c r="G259" s="939" t="s">
        <v>107</v>
      </c>
      <c r="H259" s="933" t="s">
        <v>108</v>
      </c>
      <c r="I259" s="935" t="s">
        <v>50</v>
      </c>
      <c r="J259" s="937" t="s">
        <v>148</v>
      </c>
      <c r="K259" s="931" t="s">
        <v>107</v>
      </c>
      <c r="L259" s="933" t="s">
        <v>108</v>
      </c>
      <c r="M259" s="935" t="s">
        <v>50</v>
      </c>
      <c r="N259" s="937" t="s">
        <v>148</v>
      </c>
      <c r="O259" s="931" t="s">
        <v>107</v>
      </c>
      <c r="P259" s="933" t="s">
        <v>108</v>
      </c>
      <c r="Q259" s="935" t="s">
        <v>50</v>
      </c>
      <c r="R259" s="937" t="s">
        <v>148</v>
      </c>
      <c r="S259" s="931" t="s">
        <v>107</v>
      </c>
      <c r="T259" s="933" t="s">
        <v>108</v>
      </c>
      <c r="U259" s="935" t="s">
        <v>50</v>
      </c>
      <c r="V259" s="937" t="s">
        <v>148</v>
      </c>
      <c r="W259" s="939" t="s">
        <v>107</v>
      </c>
      <c r="X259" s="933" t="s">
        <v>108</v>
      </c>
      <c r="Y259" s="935" t="s">
        <v>50</v>
      </c>
      <c r="Z259" s="937" t="s">
        <v>148</v>
      </c>
      <c r="AA259" s="931" t="s">
        <v>107</v>
      </c>
      <c r="AB259" s="933" t="s">
        <v>108</v>
      </c>
      <c r="AC259" s="935" t="s">
        <v>50</v>
      </c>
      <c r="AD259" s="937" t="s">
        <v>148</v>
      </c>
      <c r="AE259" s="931" t="s">
        <v>107</v>
      </c>
      <c r="AF259" s="933" t="s">
        <v>108</v>
      </c>
      <c r="AG259" s="935" t="s">
        <v>50</v>
      </c>
      <c r="AH259" s="937" t="s">
        <v>148</v>
      </c>
      <c r="AI259" s="931" t="s">
        <v>107</v>
      </c>
      <c r="AJ259" s="933" t="s">
        <v>108</v>
      </c>
      <c r="AK259" s="935" t="s">
        <v>50</v>
      </c>
      <c r="AL259" s="937" t="s">
        <v>148</v>
      </c>
      <c r="AM259" s="931" t="s">
        <v>107</v>
      </c>
      <c r="AN259" s="933" t="s">
        <v>108</v>
      </c>
      <c r="AO259" s="935" t="s">
        <v>50</v>
      </c>
      <c r="AP259" s="937" t="s">
        <v>148</v>
      </c>
      <c r="AQ259" s="931" t="s">
        <v>107</v>
      </c>
      <c r="AR259" s="933" t="s">
        <v>108</v>
      </c>
      <c r="AS259" s="935" t="s">
        <v>50</v>
      </c>
      <c r="AT259" s="937" t="s">
        <v>148</v>
      </c>
      <c r="AU259" s="931" t="s">
        <v>107</v>
      </c>
      <c r="AV259" s="933" t="s">
        <v>108</v>
      </c>
      <c r="AW259" s="935" t="s">
        <v>50</v>
      </c>
      <c r="AX259" s="937" t="s">
        <v>148</v>
      </c>
      <c r="AY259" s="931" t="s">
        <v>107</v>
      </c>
      <c r="AZ259" s="933" t="s">
        <v>108</v>
      </c>
      <c r="BA259" s="935" t="s">
        <v>50</v>
      </c>
      <c r="BB259" s="937" t="s">
        <v>148</v>
      </c>
      <c r="BC259" s="931" t="s">
        <v>107</v>
      </c>
      <c r="BD259" s="933" t="s">
        <v>108</v>
      </c>
      <c r="BE259" s="935" t="s">
        <v>50</v>
      </c>
      <c r="BF259" s="937" t="s">
        <v>148</v>
      </c>
      <c r="BG259" s="931" t="s">
        <v>107</v>
      </c>
      <c r="BH259" s="933" t="s">
        <v>108</v>
      </c>
      <c r="BI259" s="935" t="s">
        <v>50</v>
      </c>
      <c r="BJ259" s="937" t="s">
        <v>148</v>
      </c>
      <c r="BK259" s="931" t="s">
        <v>107</v>
      </c>
      <c r="BL259" s="933" t="s">
        <v>108</v>
      </c>
      <c r="BM259" s="935" t="s">
        <v>50</v>
      </c>
      <c r="BN259" s="937" t="s">
        <v>148</v>
      </c>
      <c r="BO259" s="931" t="s">
        <v>107</v>
      </c>
      <c r="BP259" s="933" t="s">
        <v>108</v>
      </c>
      <c r="BQ259" s="935" t="s">
        <v>50</v>
      </c>
      <c r="BR259" s="937" t="s">
        <v>148</v>
      </c>
    </row>
    <row r="260" spans="2:70" ht="30" customHeight="1" thickBot="1" x14ac:dyDescent="0.3">
      <c r="B260" s="951"/>
      <c r="C260" s="940"/>
      <c r="D260" s="934"/>
      <c r="E260" s="936"/>
      <c r="F260" s="938"/>
      <c r="G260" s="940"/>
      <c r="H260" s="934"/>
      <c r="I260" s="936"/>
      <c r="J260" s="938"/>
      <c r="K260" s="932"/>
      <c r="L260" s="934"/>
      <c r="M260" s="936"/>
      <c r="N260" s="938"/>
      <c r="O260" s="932"/>
      <c r="P260" s="934"/>
      <c r="Q260" s="936"/>
      <c r="R260" s="938"/>
      <c r="S260" s="932"/>
      <c r="T260" s="934"/>
      <c r="U260" s="936"/>
      <c r="V260" s="938"/>
      <c r="W260" s="940"/>
      <c r="X260" s="934"/>
      <c r="Y260" s="936"/>
      <c r="Z260" s="938"/>
      <c r="AA260" s="932"/>
      <c r="AB260" s="934"/>
      <c r="AC260" s="936"/>
      <c r="AD260" s="938"/>
      <c r="AE260" s="932"/>
      <c r="AF260" s="934"/>
      <c r="AG260" s="936"/>
      <c r="AH260" s="938"/>
      <c r="AI260" s="932"/>
      <c r="AJ260" s="934"/>
      <c r="AK260" s="936"/>
      <c r="AL260" s="938"/>
      <c r="AM260" s="932"/>
      <c r="AN260" s="934"/>
      <c r="AO260" s="936"/>
      <c r="AP260" s="938"/>
      <c r="AQ260" s="932"/>
      <c r="AR260" s="934"/>
      <c r="AS260" s="936"/>
      <c r="AT260" s="938"/>
      <c r="AU260" s="932"/>
      <c r="AV260" s="934"/>
      <c r="AW260" s="936"/>
      <c r="AX260" s="938"/>
      <c r="AY260" s="932"/>
      <c r="AZ260" s="934"/>
      <c r="BA260" s="936"/>
      <c r="BB260" s="938"/>
      <c r="BC260" s="932"/>
      <c r="BD260" s="934"/>
      <c r="BE260" s="936"/>
      <c r="BF260" s="938"/>
      <c r="BG260" s="932"/>
      <c r="BH260" s="934"/>
      <c r="BI260" s="936"/>
      <c r="BJ260" s="938"/>
      <c r="BK260" s="932"/>
      <c r="BL260" s="934"/>
      <c r="BM260" s="936"/>
      <c r="BN260" s="938"/>
      <c r="BO260" s="932"/>
      <c r="BP260" s="934"/>
      <c r="BQ260" s="936"/>
      <c r="BR260" s="938"/>
    </row>
    <row r="261" spans="2:70" x14ac:dyDescent="0.25">
      <c r="B261" s="316" t="s">
        <v>67</v>
      </c>
      <c r="C261" s="221">
        <v>7387.3770119164046</v>
      </c>
      <c r="D261" s="194">
        <v>7412.5894954664054</v>
      </c>
      <c r="E261" s="194">
        <v>3742.5358417864063</v>
      </c>
      <c r="F261" s="317">
        <v>0.5048891273522389</v>
      </c>
      <c r="G261" s="221">
        <f>G268+G271</f>
        <v>6.2866600000000004</v>
      </c>
      <c r="H261" s="194">
        <f>H268+H271</f>
        <v>6.2732360000000007</v>
      </c>
      <c r="I261" s="194">
        <f>I268+I271</f>
        <v>4.6238879099999997</v>
      </c>
      <c r="J261" s="317">
        <f>I261/H261</f>
        <v>0.7370817724695834</v>
      </c>
      <c r="K261" s="206">
        <f>K268+K271</f>
        <v>211.78648000000001</v>
      </c>
      <c r="L261" s="206">
        <f>L268+L271</f>
        <v>238.35355396</v>
      </c>
      <c r="M261" s="206">
        <f>M268+M271</f>
        <v>183.83124294000001</v>
      </c>
      <c r="N261" s="318">
        <f t="shared" ref="N261:N266" si="361">M261/L261</f>
        <v>0.77125446583796353</v>
      </c>
      <c r="O261" s="208">
        <f>O268+O271</f>
        <v>13.286960000000001</v>
      </c>
      <c r="P261" s="206">
        <f>P268+P271</f>
        <v>12.555314660000001</v>
      </c>
      <c r="Q261" s="206">
        <f>Q268+Q271</f>
        <v>10.37596211</v>
      </c>
      <c r="R261" s="318">
        <f>Q261/P261</f>
        <v>0.82641991785811597</v>
      </c>
      <c r="S261" s="223">
        <f>S268+S271</f>
        <v>1.1161799999999999</v>
      </c>
      <c r="T261" s="224">
        <f>T268+T271</f>
        <v>5.0000000000000001E-3</v>
      </c>
      <c r="U261" s="224">
        <f>U268+U271</f>
        <v>1.25E-3</v>
      </c>
      <c r="V261" s="319">
        <f>U261/T261</f>
        <v>0.25</v>
      </c>
      <c r="W261" s="320">
        <f>W268+W271</f>
        <v>2.8219500000000002</v>
      </c>
      <c r="X261" s="224">
        <f>X268+X271</f>
        <v>3.0869499999999999</v>
      </c>
      <c r="Y261" s="224">
        <f>Y268+Y271</f>
        <v>2.8212784300000004</v>
      </c>
      <c r="Z261" s="319">
        <f>Y261/X261</f>
        <v>0.91393719690957109</v>
      </c>
      <c r="AA261" s="223">
        <f>AA268+AA271</f>
        <v>5.7032500000000006</v>
      </c>
      <c r="AB261" s="224">
        <f>AB268+AB271</f>
        <v>9.7867320000000007</v>
      </c>
      <c r="AC261" s="224">
        <f>AC268+AC271</f>
        <v>6.0853020999999998</v>
      </c>
      <c r="AD261" s="319">
        <f>AC261/AB261</f>
        <v>0.6217910227847252</v>
      </c>
      <c r="AE261" s="223">
        <f>AE268+AE271</f>
        <v>1.7292400000000001</v>
      </c>
      <c r="AF261" s="224">
        <f>AF268+AF271</f>
        <v>1.7292400000000001</v>
      </c>
      <c r="AG261" s="224">
        <f>AG268+AG271</f>
        <v>1.1411321299999999</v>
      </c>
      <c r="AH261" s="319">
        <f>AG261/AF261</f>
        <v>0.65990384793319601</v>
      </c>
      <c r="AI261" s="320">
        <f>AI268+AI271</f>
        <v>1128.0860949999999</v>
      </c>
      <c r="AJ261" s="224">
        <f>AJ268+AJ271</f>
        <v>1153.6320119999998</v>
      </c>
      <c r="AK261" s="224">
        <f>AK268+AK271</f>
        <v>512.36747130000003</v>
      </c>
      <c r="AL261" s="319">
        <f>AK261/AJ261</f>
        <v>0.44413423515504885</v>
      </c>
      <c r="AM261" s="223">
        <f>AM268+AM271</f>
        <v>22.542480000000001</v>
      </c>
      <c r="AN261" s="224">
        <f>AN268+AN271</f>
        <v>21.694683619999999</v>
      </c>
      <c r="AO261" s="224">
        <f>AO268+AO271</f>
        <v>20.947883600000001</v>
      </c>
      <c r="AP261" s="319">
        <f>AO261/AN261</f>
        <v>0.96557681904558701</v>
      </c>
      <c r="AQ261" s="223">
        <f>AQ268+AQ271</f>
        <v>46.327659999999995</v>
      </c>
      <c r="AR261" s="224">
        <f>AR268+AR271</f>
        <v>46.986925730000003</v>
      </c>
      <c r="AS261" s="224">
        <f>AS268+AS271</f>
        <v>45.121848389999997</v>
      </c>
      <c r="AT261" s="319">
        <f>AS261/AR261</f>
        <v>0.9603064616162108</v>
      </c>
      <c r="AU261" s="223">
        <f>AU268+AU271</f>
        <v>9.561121</v>
      </c>
      <c r="AV261" s="224">
        <f>AV268+AV271</f>
        <v>15.1449336</v>
      </c>
      <c r="AW261" s="224">
        <f>AW268+AW271</f>
        <v>13.84145386</v>
      </c>
      <c r="AX261" s="319">
        <f>AW261/AV261</f>
        <v>0.91393295114875905</v>
      </c>
      <c r="AY261" s="223">
        <f>AY268+AY271</f>
        <v>1.68451</v>
      </c>
      <c r="AZ261" s="224">
        <f>AZ268+AZ271</f>
        <v>1.68451</v>
      </c>
      <c r="BA261" s="224">
        <f>BA268+BA271</f>
        <v>0.61006362000000003</v>
      </c>
      <c r="BB261" s="319">
        <f>BA261/AZ261</f>
        <v>0.36216087764394395</v>
      </c>
      <c r="BC261" s="223">
        <f>BC268+BC271</f>
        <v>13.485339999999999</v>
      </c>
      <c r="BD261" s="224">
        <f>BD268+BD271</f>
        <v>15.121332219999999</v>
      </c>
      <c r="BE261" s="224">
        <f>BE268+BE271</f>
        <v>12.070651649999999</v>
      </c>
      <c r="BF261" s="319">
        <f>BE261/BD261</f>
        <v>0.79825318790595279</v>
      </c>
      <c r="BG261" s="223">
        <f>BG268+BG271</f>
        <v>1.91195</v>
      </c>
      <c r="BH261" s="224">
        <f>BH268+BH271</f>
        <v>2.36191</v>
      </c>
      <c r="BI261" s="224">
        <f>BI268+BI271</f>
        <v>1.1186359100000001</v>
      </c>
      <c r="BJ261" s="319">
        <f>BI261/BH261</f>
        <v>0.47361495992650021</v>
      </c>
      <c r="BK261" s="223">
        <f>BK268+BK271</f>
        <v>642.25378999999998</v>
      </c>
      <c r="BL261" s="224">
        <f>BL268+BL271</f>
        <v>556.12578568000004</v>
      </c>
      <c r="BM261" s="224">
        <f>BM268+BM271</f>
        <v>291.62904404</v>
      </c>
      <c r="BN261" s="319">
        <f t="shared" ref="BN261:BN269" si="362">BM261/BL261</f>
        <v>0.52439403377675076</v>
      </c>
      <c r="BO261" s="223">
        <f>BO268+BO271</f>
        <v>5278.7933459164051</v>
      </c>
      <c r="BP261" s="224">
        <f>BP268+BP271</f>
        <v>5328.0473759964061</v>
      </c>
      <c r="BQ261" s="224">
        <f>BQ268+BQ271</f>
        <v>2635.948733796406</v>
      </c>
      <c r="BR261" s="319">
        <f t="shared" ref="BR261:BR270" si="363">BQ261/BP261</f>
        <v>0.49473072361775938</v>
      </c>
    </row>
    <row r="262" spans="2:70" x14ac:dyDescent="0.25">
      <c r="B262" s="8" t="s">
        <v>57</v>
      </c>
      <c r="C262" s="257">
        <v>625.80871000000002</v>
      </c>
      <c r="D262" s="321">
        <v>640.29504083999996</v>
      </c>
      <c r="E262" s="321">
        <v>593.61041783999997</v>
      </c>
      <c r="F262" s="12">
        <v>0.92708888868051409</v>
      </c>
      <c r="G262" s="257">
        <v>0</v>
      </c>
      <c r="H262" s="321">
        <v>0</v>
      </c>
      <c r="I262" s="321">
        <v>0</v>
      </c>
      <c r="J262" s="12">
        <v>0</v>
      </c>
      <c r="K262" s="321">
        <v>79.770570000000006</v>
      </c>
      <c r="L262" s="321">
        <v>80.869349</v>
      </c>
      <c r="M262" s="321">
        <v>66.643103780000004</v>
      </c>
      <c r="N262" s="85">
        <f t="shared" si="361"/>
        <v>0.82408359414393217</v>
      </c>
      <c r="O262" s="322">
        <v>4.3710899999999997</v>
      </c>
      <c r="P262" s="321">
        <v>4.4004300599999997</v>
      </c>
      <c r="Q262" s="321">
        <v>4.3882395399999989</v>
      </c>
      <c r="R262" s="85">
        <f>Q262/P262</f>
        <v>0.99722969804455863</v>
      </c>
      <c r="S262" s="322">
        <v>0</v>
      </c>
      <c r="T262" s="321">
        <v>0</v>
      </c>
      <c r="U262" s="321">
        <v>0</v>
      </c>
      <c r="V262" s="12">
        <v>0</v>
      </c>
      <c r="W262" s="257">
        <v>0</v>
      </c>
      <c r="X262" s="321">
        <v>0</v>
      </c>
      <c r="Y262" s="321">
        <v>0</v>
      </c>
      <c r="Z262" s="12">
        <v>0</v>
      </c>
      <c r="AA262" s="322">
        <v>0.27803</v>
      </c>
      <c r="AB262" s="321">
        <v>0</v>
      </c>
      <c r="AC262" s="321">
        <v>0</v>
      </c>
      <c r="AD262" s="12">
        <v>0</v>
      </c>
      <c r="AE262" s="322">
        <v>0</v>
      </c>
      <c r="AF262" s="321">
        <v>0</v>
      </c>
      <c r="AG262" s="321">
        <v>0</v>
      </c>
      <c r="AH262" s="12">
        <v>0</v>
      </c>
      <c r="AI262" s="323">
        <v>0</v>
      </c>
      <c r="AJ262" s="59">
        <v>0</v>
      </c>
      <c r="AK262" s="59">
        <v>0</v>
      </c>
      <c r="AL262" s="324">
        <v>0</v>
      </c>
      <c r="AM262" s="322">
        <v>0</v>
      </c>
      <c r="AN262" s="321">
        <v>0</v>
      </c>
      <c r="AO262" s="321">
        <v>0</v>
      </c>
      <c r="AP262" s="12">
        <v>0</v>
      </c>
      <c r="AQ262" s="322">
        <v>10.050929999999999</v>
      </c>
      <c r="AR262" s="321">
        <v>10.79247009</v>
      </c>
      <c r="AS262" s="321">
        <v>10.738158360000002</v>
      </c>
      <c r="AT262" s="85">
        <f>AS262/AR262</f>
        <v>0.99496762747109002</v>
      </c>
      <c r="AU262" s="322">
        <v>0</v>
      </c>
      <c r="AV262" s="321">
        <v>0</v>
      </c>
      <c r="AW262" s="321">
        <v>0</v>
      </c>
      <c r="AX262" s="12">
        <v>0</v>
      </c>
      <c r="AY262" s="322">
        <v>0</v>
      </c>
      <c r="AZ262" s="321">
        <v>0</v>
      </c>
      <c r="BA262" s="321">
        <v>0</v>
      </c>
      <c r="BB262" s="12">
        <v>0</v>
      </c>
      <c r="BC262" s="322">
        <v>5.7238899999999999</v>
      </c>
      <c r="BD262" s="321">
        <v>5.7733739799999997</v>
      </c>
      <c r="BE262" s="321">
        <v>5.0575162600000008</v>
      </c>
      <c r="BF262" s="85">
        <f>BE262/BD262</f>
        <v>0.87600704155319609</v>
      </c>
      <c r="BG262" s="322">
        <v>0</v>
      </c>
      <c r="BH262" s="321">
        <v>0</v>
      </c>
      <c r="BI262" s="321">
        <v>0</v>
      </c>
      <c r="BJ262" s="12">
        <v>0</v>
      </c>
      <c r="BK262" s="322">
        <v>3.5822500000000002</v>
      </c>
      <c r="BL262" s="321">
        <v>3.1091003599999998</v>
      </c>
      <c r="BM262" s="321">
        <v>2.8139136300000001</v>
      </c>
      <c r="BN262" s="85">
        <f t="shared" si="362"/>
        <v>0.90505718831154114</v>
      </c>
      <c r="BO262" s="322">
        <v>522.03195000000005</v>
      </c>
      <c r="BP262" s="321">
        <v>535.35031735000007</v>
      </c>
      <c r="BQ262" s="321">
        <v>503.96948627000006</v>
      </c>
      <c r="BR262" s="85">
        <f t="shared" si="363"/>
        <v>0.94138262355883895</v>
      </c>
    </row>
    <row r="263" spans="2:70" x14ac:dyDescent="0.25">
      <c r="B263" s="8" t="s">
        <v>58</v>
      </c>
      <c r="C263" s="257">
        <v>268.39120000000003</v>
      </c>
      <c r="D263" s="321">
        <v>317.28196064000002</v>
      </c>
      <c r="E263" s="321">
        <v>292.80020033999989</v>
      </c>
      <c r="F263" s="85">
        <v>0.92283910421311954</v>
      </c>
      <c r="G263" s="257">
        <v>0.52700000000000002</v>
      </c>
      <c r="H263" s="321">
        <v>0.51357600000000003</v>
      </c>
      <c r="I263" s="321">
        <v>0.47429466999999997</v>
      </c>
      <c r="J263" s="85">
        <f>I263/H263</f>
        <v>0.92351408554916881</v>
      </c>
      <c r="K263" s="321">
        <v>43.855020000000003</v>
      </c>
      <c r="L263" s="321">
        <v>45.57386786</v>
      </c>
      <c r="M263" s="321">
        <v>41.228630869999996</v>
      </c>
      <c r="N263" s="85">
        <f t="shared" si="361"/>
        <v>0.90465507550624635</v>
      </c>
      <c r="O263" s="322">
        <v>2.4914200000000002</v>
      </c>
      <c r="P263" s="321">
        <v>1.7127421</v>
      </c>
      <c r="Q263" s="321">
        <v>1.2532483000000001</v>
      </c>
      <c r="R263" s="85">
        <f>Q263/P263</f>
        <v>0.73172037985170102</v>
      </c>
      <c r="S263" s="322">
        <v>0</v>
      </c>
      <c r="T263" s="321">
        <v>0</v>
      </c>
      <c r="U263" s="321">
        <v>0</v>
      </c>
      <c r="V263" s="12">
        <v>0</v>
      </c>
      <c r="W263" s="257">
        <v>0</v>
      </c>
      <c r="X263" s="321">
        <v>0</v>
      </c>
      <c r="Y263" s="321">
        <v>0</v>
      </c>
      <c r="Z263" s="12">
        <v>0</v>
      </c>
      <c r="AA263" s="322">
        <v>0</v>
      </c>
      <c r="AB263" s="321">
        <v>0</v>
      </c>
      <c r="AC263" s="321">
        <v>0</v>
      </c>
      <c r="AD263" s="12">
        <v>0</v>
      </c>
      <c r="AE263" s="322">
        <v>0</v>
      </c>
      <c r="AF263" s="321">
        <v>0</v>
      </c>
      <c r="AG263" s="321">
        <v>0</v>
      </c>
      <c r="AH263" s="12">
        <v>0</v>
      </c>
      <c r="AI263" s="257">
        <v>0</v>
      </c>
      <c r="AJ263" s="321">
        <v>0</v>
      </c>
      <c r="AK263" s="321">
        <v>0</v>
      </c>
      <c r="AL263" s="12">
        <v>0</v>
      </c>
      <c r="AM263" s="322">
        <v>0</v>
      </c>
      <c r="AN263" s="321">
        <v>0</v>
      </c>
      <c r="AO263" s="321">
        <v>0</v>
      </c>
      <c r="AP263" s="12">
        <v>0</v>
      </c>
      <c r="AQ263" s="322">
        <v>16.57686</v>
      </c>
      <c r="AR263" s="321">
        <v>15.825222980000001</v>
      </c>
      <c r="AS263" s="321">
        <v>15.47348564</v>
      </c>
      <c r="AT263" s="85">
        <f>AS263/AR263</f>
        <v>0.97777362502604048</v>
      </c>
      <c r="AU263" s="322">
        <v>0</v>
      </c>
      <c r="AV263" s="321">
        <v>0</v>
      </c>
      <c r="AW263" s="321">
        <v>0</v>
      </c>
      <c r="AX263" s="12">
        <v>0</v>
      </c>
      <c r="AY263" s="322">
        <v>0</v>
      </c>
      <c r="AZ263" s="321">
        <v>0</v>
      </c>
      <c r="BA263" s="321">
        <v>0</v>
      </c>
      <c r="BB263" s="12">
        <v>0</v>
      </c>
      <c r="BC263" s="322">
        <v>5.0075599999999998</v>
      </c>
      <c r="BD263" s="321">
        <v>6.7077175700000007</v>
      </c>
      <c r="BE263" s="321">
        <v>5.0121578999999992</v>
      </c>
      <c r="BF263" s="85">
        <f>BE263/BD263</f>
        <v>0.74722256083301353</v>
      </c>
      <c r="BG263" s="322">
        <v>0</v>
      </c>
      <c r="BH263" s="321">
        <v>0</v>
      </c>
      <c r="BI263" s="321">
        <v>0</v>
      </c>
      <c r="BJ263" s="12">
        <v>0</v>
      </c>
      <c r="BK263" s="322">
        <v>0</v>
      </c>
      <c r="BL263" s="321">
        <v>0</v>
      </c>
      <c r="BM263" s="321">
        <v>0</v>
      </c>
      <c r="BN263" s="12">
        <v>0</v>
      </c>
      <c r="BO263" s="322">
        <v>199.93333999999999</v>
      </c>
      <c r="BP263" s="321">
        <v>246.94883413000002</v>
      </c>
      <c r="BQ263" s="321">
        <v>229.35838296000003</v>
      </c>
      <c r="BR263" s="85">
        <f t="shared" si="363"/>
        <v>0.92876884301976526</v>
      </c>
    </row>
    <row r="264" spans="2:70" x14ac:dyDescent="0.25">
      <c r="B264" s="8" t="s">
        <v>59</v>
      </c>
      <c r="C264" s="257">
        <v>2.5407099999999998</v>
      </c>
      <c r="D264" s="321">
        <v>3.0002107800000002</v>
      </c>
      <c r="E264" s="321">
        <v>2.7236094100000003</v>
      </c>
      <c r="F264" s="12">
        <v>0.90780602088230622</v>
      </c>
      <c r="G264" s="257">
        <v>0</v>
      </c>
      <c r="H264" s="321">
        <v>0</v>
      </c>
      <c r="I264" s="321">
        <v>0</v>
      </c>
      <c r="J264" s="12">
        <v>0</v>
      </c>
      <c r="K264" s="321">
        <v>1.17</v>
      </c>
      <c r="L264" s="321">
        <v>1.17</v>
      </c>
      <c r="M264" s="321">
        <v>0.73516093000000005</v>
      </c>
      <c r="N264" s="85">
        <f t="shared" si="361"/>
        <v>0.62834267521367526</v>
      </c>
      <c r="O264" s="322">
        <v>0</v>
      </c>
      <c r="P264" s="321">
        <v>0</v>
      </c>
      <c r="Q264" s="321">
        <v>0</v>
      </c>
      <c r="R264" s="12">
        <v>0</v>
      </c>
      <c r="S264" s="322">
        <v>0</v>
      </c>
      <c r="T264" s="321">
        <v>0</v>
      </c>
      <c r="U264" s="321">
        <v>0</v>
      </c>
      <c r="V264" s="12">
        <v>0</v>
      </c>
      <c r="W264" s="257">
        <v>0</v>
      </c>
      <c r="X264" s="321">
        <v>0</v>
      </c>
      <c r="Y264" s="321">
        <v>0</v>
      </c>
      <c r="Z264" s="12">
        <v>0</v>
      </c>
      <c r="AA264" s="322">
        <v>0</v>
      </c>
      <c r="AB264" s="321">
        <v>0</v>
      </c>
      <c r="AC264" s="321">
        <v>0</v>
      </c>
      <c r="AD264" s="12">
        <v>0</v>
      </c>
      <c r="AE264" s="322">
        <v>0</v>
      </c>
      <c r="AF264" s="321">
        <v>0</v>
      </c>
      <c r="AG264" s="321">
        <v>0</v>
      </c>
      <c r="AH264" s="12">
        <v>0</v>
      </c>
      <c r="AI264" s="257">
        <v>0</v>
      </c>
      <c r="AJ264" s="321">
        <v>0</v>
      </c>
      <c r="AK264" s="321">
        <v>0</v>
      </c>
      <c r="AL264" s="12">
        <v>0</v>
      </c>
      <c r="AM264" s="322">
        <v>0</v>
      </c>
      <c r="AN264" s="321">
        <v>0</v>
      </c>
      <c r="AO264" s="321">
        <v>0</v>
      </c>
      <c r="AP264" s="12">
        <v>0</v>
      </c>
      <c r="AQ264" s="322">
        <v>0</v>
      </c>
      <c r="AR264" s="321">
        <v>0</v>
      </c>
      <c r="AS264" s="321">
        <v>0</v>
      </c>
      <c r="AT264" s="12">
        <v>0</v>
      </c>
      <c r="AU264" s="322">
        <v>0</v>
      </c>
      <c r="AV264" s="321">
        <v>0</v>
      </c>
      <c r="AW264" s="321">
        <v>0</v>
      </c>
      <c r="AX264" s="12">
        <v>0</v>
      </c>
      <c r="AY264" s="322">
        <v>0</v>
      </c>
      <c r="AZ264" s="321">
        <v>0</v>
      </c>
      <c r="BA264" s="321">
        <v>0</v>
      </c>
      <c r="BB264" s="12">
        <v>0</v>
      </c>
      <c r="BC264" s="322">
        <v>0</v>
      </c>
      <c r="BD264" s="321">
        <v>0</v>
      </c>
      <c r="BE264" s="321">
        <v>0</v>
      </c>
      <c r="BF264" s="12">
        <v>0</v>
      </c>
      <c r="BG264" s="322">
        <v>0</v>
      </c>
      <c r="BH264" s="321">
        <v>0</v>
      </c>
      <c r="BI264" s="321">
        <v>0</v>
      </c>
      <c r="BJ264" s="12">
        <v>0</v>
      </c>
      <c r="BK264" s="322">
        <v>0</v>
      </c>
      <c r="BL264" s="321">
        <v>0</v>
      </c>
      <c r="BM264" s="321">
        <v>0</v>
      </c>
      <c r="BN264" s="12">
        <v>0</v>
      </c>
      <c r="BO264" s="322">
        <v>1.3707100000000001</v>
      </c>
      <c r="BP264" s="321">
        <v>1.83021078</v>
      </c>
      <c r="BQ264" s="321">
        <v>1.9884484800000004</v>
      </c>
      <c r="BR264" s="85">
        <f t="shared" si="363"/>
        <v>1.0864587301797011</v>
      </c>
    </row>
    <row r="265" spans="2:70" x14ac:dyDescent="0.25">
      <c r="B265" s="8" t="s">
        <v>60</v>
      </c>
      <c r="C265" s="257">
        <v>345.46793269418703</v>
      </c>
      <c r="D265" s="321">
        <v>349.09774985418727</v>
      </c>
      <c r="E265" s="321">
        <v>295.67428375418706</v>
      </c>
      <c r="F265" s="85">
        <v>0.84696702822543435</v>
      </c>
      <c r="G265" s="257">
        <v>4.4000000000000004</v>
      </c>
      <c r="H265" s="321">
        <v>4.4000000000000004</v>
      </c>
      <c r="I265" s="321">
        <v>3</v>
      </c>
      <c r="J265" s="85">
        <f>I265/H265</f>
        <v>0.68181818181818177</v>
      </c>
      <c r="K265" s="321">
        <v>1.25495</v>
      </c>
      <c r="L265" s="321">
        <v>1.2718147100000001</v>
      </c>
      <c r="M265" s="321">
        <v>1.01189441</v>
      </c>
      <c r="N265" s="85">
        <f t="shared" si="361"/>
        <v>0.79563037134552406</v>
      </c>
      <c r="O265" s="322">
        <v>0</v>
      </c>
      <c r="P265" s="321">
        <v>0</v>
      </c>
      <c r="Q265" s="321">
        <v>0</v>
      </c>
      <c r="R265" s="12">
        <v>0</v>
      </c>
      <c r="S265" s="322">
        <v>5.0000000000000001E-3</v>
      </c>
      <c r="T265" s="321">
        <v>5.0000000000000001E-3</v>
      </c>
      <c r="U265" s="321">
        <v>1.25E-3</v>
      </c>
      <c r="V265" s="85">
        <f>U265/T265</f>
        <v>0.25</v>
      </c>
      <c r="W265" s="257">
        <v>0.88195000000000001</v>
      </c>
      <c r="X265" s="321">
        <v>1.1469499999999999</v>
      </c>
      <c r="Y265" s="321">
        <v>1.1415</v>
      </c>
      <c r="Z265" s="85">
        <f>Y265/X265</f>
        <v>0.99524826714329317</v>
      </c>
      <c r="AA265" s="322">
        <v>5.4252200000000004</v>
      </c>
      <c r="AB265" s="321">
        <v>9.7867320000000007</v>
      </c>
      <c r="AC265" s="321">
        <v>6.0853020999999998</v>
      </c>
      <c r="AD265" s="85">
        <f>AC265/AB265</f>
        <v>0.6217910227847252</v>
      </c>
      <c r="AE265" s="322">
        <v>1.7292400000000001</v>
      </c>
      <c r="AF265" s="321">
        <v>1.7292400000000001</v>
      </c>
      <c r="AG265" s="321">
        <v>1.1411321299999999</v>
      </c>
      <c r="AH265" s="85">
        <f>AG265/AF265</f>
        <v>0.65990384793319601</v>
      </c>
      <c r="AI265" s="257">
        <v>10.361694999999999</v>
      </c>
      <c r="AJ265" s="321">
        <v>10.461695000000001</v>
      </c>
      <c r="AK265" s="321">
        <v>8.6742963</v>
      </c>
      <c r="AL265" s="85">
        <f>AK265/AJ265</f>
        <v>0.82914826899465144</v>
      </c>
      <c r="AM265" s="322">
        <v>0.78300000000000003</v>
      </c>
      <c r="AN265" s="321">
        <v>0.98299999999999998</v>
      </c>
      <c r="AO265" s="321">
        <v>0.42239139000000003</v>
      </c>
      <c r="AP265" s="85">
        <f>AO265/AN265</f>
        <v>0.42969622583926759</v>
      </c>
      <c r="AQ265" s="322">
        <v>0.495</v>
      </c>
      <c r="AR265" s="321">
        <v>0.495</v>
      </c>
      <c r="AS265" s="321">
        <v>0.12046553</v>
      </c>
      <c r="AT265" s="85">
        <f>AS265/AR265</f>
        <v>0.24336470707070706</v>
      </c>
      <c r="AU265" s="322">
        <v>6.0009800000000002</v>
      </c>
      <c r="AV265" s="321">
        <v>11.5847926</v>
      </c>
      <c r="AW265" s="321">
        <v>10.996723449999999</v>
      </c>
      <c r="AX265" s="85">
        <f>AW265/AV265</f>
        <v>0.94923783529797501</v>
      </c>
      <c r="AY265" s="322">
        <v>1.25851</v>
      </c>
      <c r="AZ265" s="321">
        <v>1.25851</v>
      </c>
      <c r="BA265" s="321">
        <v>0.61006362000000003</v>
      </c>
      <c r="BB265" s="85">
        <f>BA265/AZ265</f>
        <v>0.48475071314490947</v>
      </c>
      <c r="BC265" s="322">
        <v>1.1271899999999999</v>
      </c>
      <c r="BD265" s="321">
        <v>1.0038899999999999</v>
      </c>
      <c r="BE265" s="321">
        <v>0.85986359000000001</v>
      </c>
      <c r="BF265" s="85">
        <f>BE265/BD265</f>
        <v>0.85653168175796157</v>
      </c>
      <c r="BG265" s="322">
        <v>1.30216</v>
      </c>
      <c r="BH265" s="321">
        <v>1.3021199999999999</v>
      </c>
      <c r="BI265" s="321">
        <v>5.8845910000000001E-2</v>
      </c>
      <c r="BJ265" s="85">
        <f>BI265/BH265</f>
        <v>4.5192386262402851E-2</v>
      </c>
      <c r="BK265" s="322">
        <v>2.2328399999999999</v>
      </c>
      <c r="BL265" s="321">
        <v>2.2328399999999999</v>
      </c>
      <c r="BM265" s="321">
        <v>1.12784</v>
      </c>
      <c r="BN265" s="85">
        <f t="shared" si="362"/>
        <v>0.50511456261980259</v>
      </c>
      <c r="BO265" s="322">
        <v>308.21019769418712</v>
      </c>
      <c r="BP265" s="321">
        <v>301.43616554418713</v>
      </c>
      <c r="BQ265" s="321">
        <v>260.42271532418715</v>
      </c>
      <c r="BR265" s="85">
        <f t="shared" si="363"/>
        <v>0.86393984893631526</v>
      </c>
    </row>
    <row r="266" spans="2:70" x14ac:dyDescent="0.25">
      <c r="B266" s="8" t="s">
        <v>61</v>
      </c>
      <c r="C266" s="257">
        <v>335.94154099999997</v>
      </c>
      <c r="D266" s="321">
        <v>411.97551207000004</v>
      </c>
      <c r="E266" s="321">
        <v>331.09703650000006</v>
      </c>
      <c r="F266" s="85">
        <v>0.80368135192400059</v>
      </c>
      <c r="G266" s="257">
        <v>1.3596600000000001</v>
      </c>
      <c r="H266" s="321">
        <v>1.3596600000000001</v>
      </c>
      <c r="I266" s="321">
        <v>1.14959324</v>
      </c>
      <c r="J266" s="85">
        <f>I266/H266</f>
        <v>0.84550052218937077</v>
      </c>
      <c r="K266" s="321">
        <v>84.795940000000002</v>
      </c>
      <c r="L266" s="321">
        <v>108.52852239000001</v>
      </c>
      <c r="M266" s="321">
        <v>73.638268139999994</v>
      </c>
      <c r="N266" s="85">
        <f t="shared" si="361"/>
        <v>0.67851534802417202</v>
      </c>
      <c r="O266" s="322">
        <v>6.3887099999999997</v>
      </c>
      <c r="P266" s="321">
        <v>6.4064025000000004</v>
      </c>
      <c r="Q266" s="321">
        <v>4.72626086</v>
      </c>
      <c r="R266" s="85">
        <f>Q266/P266</f>
        <v>0.737740230964258</v>
      </c>
      <c r="S266" s="322">
        <v>0</v>
      </c>
      <c r="T266" s="321">
        <v>0</v>
      </c>
      <c r="U266" s="321">
        <v>0</v>
      </c>
      <c r="V266" s="12">
        <v>0</v>
      </c>
      <c r="W266" s="257">
        <v>1.94</v>
      </c>
      <c r="X266" s="321">
        <v>1.94</v>
      </c>
      <c r="Y266" s="321">
        <v>1.6797784300000003</v>
      </c>
      <c r="Z266" s="12">
        <v>0.86586517010309294</v>
      </c>
      <c r="AA266" s="322">
        <v>0</v>
      </c>
      <c r="AB266" s="321">
        <v>0</v>
      </c>
      <c r="AC266" s="321">
        <v>0</v>
      </c>
      <c r="AD266" s="12">
        <v>0</v>
      </c>
      <c r="AE266" s="322">
        <v>0</v>
      </c>
      <c r="AF266" s="321">
        <v>0</v>
      </c>
      <c r="AG266" s="321">
        <v>0</v>
      </c>
      <c r="AH266" s="12">
        <v>0</v>
      </c>
      <c r="AI266" s="257">
        <v>0</v>
      </c>
      <c r="AJ266" s="321">
        <v>0</v>
      </c>
      <c r="AK266" s="321">
        <v>0</v>
      </c>
      <c r="AL266" s="12">
        <v>0</v>
      </c>
      <c r="AM266" s="322">
        <v>0</v>
      </c>
      <c r="AN266" s="321">
        <v>0</v>
      </c>
      <c r="AO266" s="321">
        <v>0</v>
      </c>
      <c r="AP266" s="12">
        <v>0</v>
      </c>
      <c r="AQ266" s="322">
        <v>19.20487</v>
      </c>
      <c r="AR266" s="321">
        <v>19.874232660000001</v>
      </c>
      <c r="AS266" s="321">
        <v>18.78973886</v>
      </c>
      <c r="AT266" s="85">
        <f>AS266/AR266</f>
        <v>0.94543216744248371</v>
      </c>
      <c r="AU266" s="322">
        <v>8.3731E-2</v>
      </c>
      <c r="AV266" s="321">
        <v>8.3731E-2</v>
      </c>
      <c r="AW266" s="321">
        <v>8.3731E-2</v>
      </c>
      <c r="AX266" s="85">
        <f>AW266/AV266</f>
        <v>1</v>
      </c>
      <c r="AY266" s="322">
        <v>0</v>
      </c>
      <c r="AZ266" s="321">
        <v>0</v>
      </c>
      <c r="BA266" s="321">
        <v>0</v>
      </c>
      <c r="BB266" s="12">
        <v>0</v>
      </c>
      <c r="BC266" s="322">
        <v>1.40465</v>
      </c>
      <c r="BD266" s="321">
        <v>1.4143006699999998</v>
      </c>
      <c r="BE266" s="321">
        <v>1.0938819900000001</v>
      </c>
      <c r="BF266" s="85">
        <f>BE266/BD266</f>
        <v>0.77344373314904835</v>
      </c>
      <c r="BG266" s="322">
        <v>0</v>
      </c>
      <c r="BH266" s="321">
        <v>0</v>
      </c>
      <c r="BI266" s="321">
        <v>0</v>
      </c>
      <c r="BJ266" s="12">
        <v>0</v>
      </c>
      <c r="BK266" s="322">
        <v>9.4176400000000005</v>
      </c>
      <c r="BL266" s="321">
        <v>11.41764</v>
      </c>
      <c r="BM266" s="321">
        <v>5.7009406199999999</v>
      </c>
      <c r="BN266" s="85">
        <f t="shared" si="362"/>
        <v>0.49930989416376764</v>
      </c>
      <c r="BO266" s="322">
        <v>211.34634</v>
      </c>
      <c r="BP266" s="321">
        <v>260.95102285000002</v>
      </c>
      <c r="BQ266" s="321">
        <v>224.23484336000004</v>
      </c>
      <c r="BR266" s="85">
        <f t="shared" si="363"/>
        <v>0.85929857990591141</v>
      </c>
    </row>
    <row r="267" spans="2:70" x14ac:dyDescent="0.25">
      <c r="B267" s="8" t="s">
        <v>62</v>
      </c>
      <c r="C267" s="257">
        <v>1355.1052382222185</v>
      </c>
      <c r="D267" s="321">
        <v>1285.5245645622185</v>
      </c>
      <c r="E267" s="321">
        <v>1150.9147107822189</v>
      </c>
      <c r="F267" s="85">
        <v>0.89528799566281281</v>
      </c>
      <c r="G267" s="257">
        <v>0</v>
      </c>
      <c r="H267" s="321">
        <v>0</v>
      </c>
      <c r="I267" s="321">
        <v>0</v>
      </c>
      <c r="J267" s="12">
        <v>0</v>
      </c>
      <c r="K267" s="321">
        <v>0</v>
      </c>
      <c r="L267" s="321">
        <v>0</v>
      </c>
      <c r="M267" s="321">
        <v>0</v>
      </c>
      <c r="N267" s="12">
        <v>0</v>
      </c>
      <c r="O267" s="322">
        <v>0</v>
      </c>
      <c r="P267" s="321">
        <v>0</v>
      </c>
      <c r="Q267" s="321">
        <v>0</v>
      </c>
      <c r="R267" s="12">
        <v>0</v>
      </c>
      <c r="S267" s="322">
        <v>1.1111800000000001</v>
      </c>
      <c r="T267" s="321">
        <v>0</v>
      </c>
      <c r="U267" s="321">
        <v>0</v>
      </c>
      <c r="V267" s="12">
        <v>0</v>
      </c>
      <c r="W267" s="257">
        <v>0</v>
      </c>
      <c r="X267" s="321">
        <v>0</v>
      </c>
      <c r="Y267" s="321">
        <v>0</v>
      </c>
      <c r="Z267" s="12">
        <v>0</v>
      </c>
      <c r="AA267" s="322">
        <v>0</v>
      </c>
      <c r="AB267" s="321">
        <v>0</v>
      </c>
      <c r="AC267" s="321">
        <v>0</v>
      </c>
      <c r="AD267" s="12">
        <v>0</v>
      </c>
      <c r="AE267" s="322">
        <v>0</v>
      </c>
      <c r="AF267" s="321">
        <v>0</v>
      </c>
      <c r="AG267" s="321">
        <v>0</v>
      </c>
      <c r="AH267" s="12">
        <v>0</v>
      </c>
      <c r="AI267" s="257">
        <v>21.32</v>
      </c>
      <c r="AJ267" s="321">
        <v>16.765917000000002</v>
      </c>
      <c r="AK267" s="321">
        <v>16.671111</v>
      </c>
      <c r="AL267" s="85">
        <f>AK267/AJ267</f>
        <v>0.99434531376959567</v>
      </c>
      <c r="AM267" s="322">
        <v>21.75948</v>
      </c>
      <c r="AN267" s="321">
        <v>20.711683619999999</v>
      </c>
      <c r="AO267" s="321">
        <v>20.525492209999999</v>
      </c>
      <c r="AP267" s="85">
        <f>AO267/AN267</f>
        <v>0.9910103199036796</v>
      </c>
      <c r="AQ267" s="322">
        <v>0</v>
      </c>
      <c r="AR267" s="321">
        <v>0</v>
      </c>
      <c r="AS267" s="321">
        <v>0</v>
      </c>
      <c r="AT267" s="12">
        <v>0</v>
      </c>
      <c r="AU267" s="322">
        <v>3.47641</v>
      </c>
      <c r="AV267" s="321">
        <v>3.47641</v>
      </c>
      <c r="AW267" s="321">
        <v>2.7609994100000002</v>
      </c>
      <c r="AX267" s="85">
        <f>AW267/AV267</f>
        <v>0.7942099493442949</v>
      </c>
      <c r="AY267" s="322">
        <v>0.42599999999999999</v>
      </c>
      <c r="AZ267" s="321">
        <v>0.42599999999999999</v>
      </c>
      <c r="BA267" s="321">
        <v>0</v>
      </c>
      <c r="BB267" s="85">
        <f>BA267/AZ267</f>
        <v>0</v>
      </c>
      <c r="BC267" s="322">
        <v>0.2</v>
      </c>
      <c r="BD267" s="321">
        <v>0.2</v>
      </c>
      <c r="BE267" s="321">
        <v>3.5509110000000003E-2</v>
      </c>
      <c r="BF267" s="85">
        <f>BE267/BD267</f>
        <v>0.17754555</v>
      </c>
      <c r="BG267" s="322">
        <v>0.60979000000000005</v>
      </c>
      <c r="BH267" s="321">
        <v>1.05979</v>
      </c>
      <c r="BI267" s="321">
        <v>1.05979</v>
      </c>
      <c r="BJ267" s="85">
        <f>BI267/BH267</f>
        <v>1</v>
      </c>
      <c r="BK267" s="322">
        <v>82.149330000000006</v>
      </c>
      <c r="BL267" s="321">
        <v>73.494475319999992</v>
      </c>
      <c r="BM267" s="321">
        <v>54.668717879999996</v>
      </c>
      <c r="BN267" s="85">
        <f t="shared" si="362"/>
        <v>0.74384799186562855</v>
      </c>
      <c r="BO267" s="322">
        <v>1224.0530482222184</v>
      </c>
      <c r="BP267" s="321">
        <v>1169.3902886222186</v>
      </c>
      <c r="BQ267" s="321">
        <v>1055.1930911722186</v>
      </c>
      <c r="BR267" s="85">
        <f t="shared" si="363"/>
        <v>0.90234466750656217</v>
      </c>
    </row>
    <row r="268" spans="2:70" x14ac:dyDescent="0.25">
      <c r="B268" s="187" t="s">
        <v>63</v>
      </c>
      <c r="C268" s="325">
        <v>2933.2553319164053</v>
      </c>
      <c r="D268" s="326">
        <v>3007.1750387464058</v>
      </c>
      <c r="E268" s="326">
        <v>2666.820258626406</v>
      </c>
      <c r="F268" s="178">
        <v>0.88681909907649314</v>
      </c>
      <c r="G268" s="325">
        <f>SUM(G262:G267)</f>
        <v>6.2866600000000004</v>
      </c>
      <c r="H268" s="326">
        <f>SUM(H262:H267)</f>
        <v>6.2732360000000007</v>
      </c>
      <c r="I268" s="326">
        <f>SUM(I262:I267)</f>
        <v>4.6238879099999997</v>
      </c>
      <c r="J268" s="178">
        <f>I268/H268</f>
        <v>0.7370817724695834</v>
      </c>
      <c r="K268" s="326">
        <f>SUM(K262:K267)</f>
        <v>210.84648000000001</v>
      </c>
      <c r="L268" s="326">
        <f>SUM(L262:L267)</f>
        <v>237.41355396</v>
      </c>
      <c r="M268" s="326">
        <f>SUM(M262:M267)</f>
        <v>183.25705813000002</v>
      </c>
      <c r="N268" s="178">
        <f t="shared" ref="N268:N277" si="364">M268/L268</f>
        <v>0.7718896207622401</v>
      </c>
      <c r="O268" s="327">
        <f>SUM(O262:O267)</f>
        <v>13.25122</v>
      </c>
      <c r="P268" s="326">
        <f>SUM(P262:P267)</f>
        <v>12.51957466</v>
      </c>
      <c r="Q268" s="326">
        <f>SUM(Q262:Q267)</f>
        <v>10.3677487</v>
      </c>
      <c r="R268" s="178">
        <f>Q268/P268</f>
        <v>0.82812307778513616</v>
      </c>
      <c r="S268" s="327">
        <f>SUM(S262:S267)</f>
        <v>1.1161799999999999</v>
      </c>
      <c r="T268" s="326">
        <f>SUM(T262:T267)</f>
        <v>5.0000000000000001E-3</v>
      </c>
      <c r="U268" s="326">
        <f>SUM(U262:U267)</f>
        <v>1.25E-3</v>
      </c>
      <c r="V268" s="178">
        <f>U268/T268</f>
        <v>0.25</v>
      </c>
      <c r="W268" s="325">
        <f>SUM(W262:W267)</f>
        <v>2.8219500000000002</v>
      </c>
      <c r="X268" s="326">
        <f>SUM(X262:X267)</f>
        <v>3.0869499999999999</v>
      </c>
      <c r="Y268" s="326">
        <f>SUM(Y262:Y267)</f>
        <v>2.8212784300000004</v>
      </c>
      <c r="Z268" s="178">
        <f>Y268/X268</f>
        <v>0.91393719690957109</v>
      </c>
      <c r="AA268" s="327">
        <f>SUM(AA262:AA267)</f>
        <v>5.7032500000000006</v>
      </c>
      <c r="AB268" s="326">
        <f>SUM(AB262:AB267)</f>
        <v>9.7867320000000007</v>
      </c>
      <c r="AC268" s="326">
        <f>SUM(AC262:AC267)</f>
        <v>6.0853020999999998</v>
      </c>
      <c r="AD268" s="178">
        <f>AC268/AB268</f>
        <v>0.6217910227847252</v>
      </c>
      <c r="AE268" s="327">
        <f>SUM(AE262:AE267)</f>
        <v>1.7292400000000001</v>
      </c>
      <c r="AF268" s="326">
        <f>SUM(AF262:AF267)</f>
        <v>1.7292400000000001</v>
      </c>
      <c r="AG268" s="326">
        <f>SUM(AG262:AG267)</f>
        <v>1.1411321299999999</v>
      </c>
      <c r="AH268" s="178">
        <f>AG268/AF268</f>
        <v>0.65990384793319601</v>
      </c>
      <c r="AI268" s="325">
        <f>SUM(AI262:AI267)</f>
        <v>31.681694999999998</v>
      </c>
      <c r="AJ268" s="326">
        <f>SUM(AJ262:AJ267)</f>
        <v>27.227612000000001</v>
      </c>
      <c r="AK268" s="326">
        <f>SUM(AK262:AK267)</f>
        <v>25.345407299999998</v>
      </c>
      <c r="AL268" s="178">
        <f>AK268/AJ268</f>
        <v>0.93087147341456156</v>
      </c>
      <c r="AM268" s="327">
        <f>SUM(AM262:AM267)</f>
        <v>22.542480000000001</v>
      </c>
      <c r="AN268" s="326">
        <f>SUM(AN262:AN267)</f>
        <v>21.694683619999999</v>
      </c>
      <c r="AO268" s="326">
        <f>SUM(AO262:AO267)</f>
        <v>20.947883600000001</v>
      </c>
      <c r="AP268" s="178">
        <f>AO268/AN268</f>
        <v>0.96557681904558701</v>
      </c>
      <c r="AQ268" s="327">
        <f>SUM(AQ262:AQ267)</f>
        <v>46.327659999999995</v>
      </c>
      <c r="AR268" s="326">
        <f>SUM(AR262:AR267)</f>
        <v>46.986925730000003</v>
      </c>
      <c r="AS268" s="326">
        <f>SUM(AS262:AS267)</f>
        <v>45.121848389999997</v>
      </c>
      <c r="AT268" s="178">
        <f>AS268/AR268</f>
        <v>0.9603064616162108</v>
      </c>
      <c r="AU268" s="327">
        <f>SUM(AU262:AU267)</f>
        <v>9.561121</v>
      </c>
      <c r="AV268" s="326">
        <f>SUM(AV262:AV267)</f>
        <v>15.1449336</v>
      </c>
      <c r="AW268" s="326">
        <f>SUM(AW262:AW267)</f>
        <v>13.84145386</v>
      </c>
      <c r="AX268" s="178">
        <f>AW268/AV268</f>
        <v>0.91393295114875905</v>
      </c>
      <c r="AY268" s="327">
        <f>SUM(AY262:AY267)</f>
        <v>1.68451</v>
      </c>
      <c r="AZ268" s="326">
        <f>SUM(AZ262:AZ267)</f>
        <v>1.68451</v>
      </c>
      <c r="BA268" s="326">
        <f>SUM(BA262:BA267)</f>
        <v>0.61006362000000003</v>
      </c>
      <c r="BB268" s="178">
        <f>BA268/AZ268</f>
        <v>0.36216087764394395</v>
      </c>
      <c r="BC268" s="327">
        <f>SUM(BC262:BC267)</f>
        <v>13.463289999999999</v>
      </c>
      <c r="BD268" s="326">
        <f>SUM(BD262:BD267)</f>
        <v>15.099282219999999</v>
      </c>
      <c r="BE268" s="326">
        <f>SUM(BE262:BE267)</f>
        <v>12.058928849999999</v>
      </c>
      <c r="BF268" s="178">
        <f>BE268/BD268</f>
        <v>0.79864252315432249</v>
      </c>
      <c r="BG268" s="327">
        <f>SUM(BG262:BG267)</f>
        <v>1.91195</v>
      </c>
      <c r="BH268" s="326">
        <f>SUM(BH262:BH267)</f>
        <v>2.36191</v>
      </c>
      <c r="BI268" s="326">
        <f>SUM(BI262:BI267)</f>
        <v>1.1186359100000001</v>
      </c>
      <c r="BJ268" s="178">
        <f>BI268/BH268</f>
        <v>0.47361495992650021</v>
      </c>
      <c r="BK268" s="327">
        <f>SUM(BK262:BK267)</f>
        <v>97.38206000000001</v>
      </c>
      <c r="BL268" s="326">
        <f>SUM(BL262:BL267)</f>
        <v>90.254055679999993</v>
      </c>
      <c r="BM268" s="326">
        <f>SUM(BM262:BM267)</f>
        <v>64.311412129999994</v>
      </c>
      <c r="BN268" s="178">
        <f t="shared" si="362"/>
        <v>0.71255980294136734</v>
      </c>
      <c r="BO268" s="327">
        <f>SUM(BO262:BO267)</f>
        <v>2466.9455859164054</v>
      </c>
      <c r="BP268" s="326">
        <f>SUM(BP262:BP267)</f>
        <v>2515.9068392764057</v>
      </c>
      <c r="BQ268" s="326">
        <f>SUM(BQ262:BQ267)</f>
        <v>2275.1669675664061</v>
      </c>
      <c r="BR268" s="178">
        <f t="shared" si="363"/>
        <v>0.90431288315141345</v>
      </c>
    </row>
    <row r="269" spans="2:70" x14ac:dyDescent="0.25">
      <c r="B269" s="8" t="s">
        <v>64</v>
      </c>
      <c r="C269" s="257">
        <v>4442.2447199999997</v>
      </c>
      <c r="D269" s="321">
        <v>4393.2447199999997</v>
      </c>
      <c r="E269" s="321">
        <v>1074.58646634</v>
      </c>
      <c r="F269" s="85">
        <v>0.24459972863519427</v>
      </c>
      <c r="G269" s="257">
        <v>0</v>
      </c>
      <c r="H269" s="321">
        <v>0</v>
      </c>
      <c r="I269" s="321">
        <v>0</v>
      </c>
      <c r="J269" s="12">
        <v>0</v>
      </c>
      <c r="K269" s="321">
        <v>0.32</v>
      </c>
      <c r="L269" s="321">
        <v>0.32</v>
      </c>
      <c r="M269" s="321">
        <v>0.11481711</v>
      </c>
      <c r="N269" s="85">
        <f t="shared" si="364"/>
        <v>0.35880346874999997</v>
      </c>
      <c r="O269" s="322">
        <v>3.5740000000000001E-2</v>
      </c>
      <c r="P269" s="321">
        <v>3.5740000000000001E-2</v>
      </c>
      <c r="Q269" s="321">
        <v>8.2134099999999991E-3</v>
      </c>
      <c r="R269" s="85">
        <f>Q269/P269</f>
        <v>0.22981001678791269</v>
      </c>
      <c r="S269" s="322">
        <v>0</v>
      </c>
      <c r="T269" s="321">
        <v>0</v>
      </c>
      <c r="U269" s="321">
        <v>0</v>
      </c>
      <c r="V269" s="12">
        <v>0</v>
      </c>
      <c r="W269" s="257">
        <v>0</v>
      </c>
      <c r="X269" s="321">
        <v>0</v>
      </c>
      <c r="Y269" s="321">
        <v>0</v>
      </c>
      <c r="Z269" s="12">
        <v>0</v>
      </c>
      <c r="AA269" s="322">
        <v>0</v>
      </c>
      <c r="AB269" s="321">
        <v>0</v>
      </c>
      <c r="AC269" s="321">
        <v>0</v>
      </c>
      <c r="AD269" s="12">
        <v>0</v>
      </c>
      <c r="AE269" s="322">
        <v>0</v>
      </c>
      <c r="AF269" s="321">
        <v>0</v>
      </c>
      <c r="AG269" s="321">
        <v>0</v>
      </c>
      <c r="AH269" s="12">
        <v>0</v>
      </c>
      <c r="AI269" s="257">
        <v>1096.4043999999999</v>
      </c>
      <c r="AJ269" s="321">
        <v>1126.4043999999999</v>
      </c>
      <c r="AK269" s="321">
        <v>487.022064</v>
      </c>
      <c r="AL269" s="85">
        <f>AK269/AJ269</f>
        <v>0.43236875140047398</v>
      </c>
      <c r="AM269" s="322">
        <v>0</v>
      </c>
      <c r="AN269" s="321">
        <v>0</v>
      </c>
      <c r="AO269" s="321">
        <v>0</v>
      </c>
      <c r="AP269" s="12">
        <v>0</v>
      </c>
      <c r="AQ269" s="322">
        <v>0</v>
      </c>
      <c r="AR269" s="321">
        <v>0</v>
      </c>
      <c r="AS269" s="321">
        <v>0</v>
      </c>
      <c r="AT269" s="12">
        <v>0</v>
      </c>
      <c r="AU269" s="322">
        <v>0</v>
      </c>
      <c r="AV269" s="321">
        <v>0</v>
      </c>
      <c r="AW269" s="321">
        <v>0</v>
      </c>
      <c r="AX269" s="12">
        <v>0</v>
      </c>
      <c r="AY269" s="322">
        <v>0</v>
      </c>
      <c r="AZ269" s="321">
        <v>0</v>
      </c>
      <c r="BA269" s="321">
        <v>0</v>
      </c>
      <c r="BB269" s="12">
        <v>0</v>
      </c>
      <c r="BC269" s="322">
        <v>2.205E-2</v>
      </c>
      <c r="BD269" s="321">
        <v>2.205E-2</v>
      </c>
      <c r="BE269" s="321">
        <v>1.1722799999999998E-2</v>
      </c>
      <c r="BF269" s="12">
        <v>0</v>
      </c>
      <c r="BG269" s="322">
        <v>0</v>
      </c>
      <c r="BH269" s="321">
        <v>0</v>
      </c>
      <c r="BI269" s="321">
        <v>0</v>
      </c>
      <c r="BJ269" s="12">
        <v>0</v>
      </c>
      <c r="BK269" s="322">
        <v>544.87172999999996</v>
      </c>
      <c r="BL269" s="321">
        <v>465.87173000000001</v>
      </c>
      <c r="BM269" s="321">
        <v>227.31763190999999</v>
      </c>
      <c r="BN269" s="85">
        <f t="shared" si="362"/>
        <v>0.48794038631620762</v>
      </c>
      <c r="BO269" s="322">
        <v>2800.5907999999999</v>
      </c>
      <c r="BP269" s="321">
        <v>2800.5907999999999</v>
      </c>
      <c r="BQ269" s="321">
        <v>360.11201711000001</v>
      </c>
      <c r="BR269" s="85">
        <f t="shared" si="363"/>
        <v>0.12858430339412671</v>
      </c>
    </row>
    <row r="270" spans="2:70" x14ac:dyDescent="0.25">
      <c r="B270" s="8" t="s">
        <v>65</v>
      </c>
      <c r="C270" s="257">
        <v>11.87696</v>
      </c>
      <c r="D270" s="321">
        <v>12.16973672</v>
      </c>
      <c r="E270" s="321">
        <v>1.1291168200000001</v>
      </c>
      <c r="F270" s="85">
        <v>9.2780710542766792E-2</v>
      </c>
      <c r="G270" s="257">
        <v>0</v>
      </c>
      <c r="H270" s="321">
        <v>0</v>
      </c>
      <c r="I270" s="321">
        <v>0</v>
      </c>
      <c r="J270" s="12">
        <v>0</v>
      </c>
      <c r="K270" s="321">
        <v>0.62</v>
      </c>
      <c r="L270" s="321">
        <v>0.62</v>
      </c>
      <c r="M270" s="321">
        <v>0.45936769999999999</v>
      </c>
      <c r="N270" s="85">
        <f t="shared" si="364"/>
        <v>0.74091564516129027</v>
      </c>
      <c r="O270" s="322">
        <v>0</v>
      </c>
      <c r="P270" s="321">
        <v>0</v>
      </c>
      <c r="Q270" s="321">
        <v>0</v>
      </c>
      <c r="R270" s="12">
        <v>0</v>
      </c>
      <c r="S270" s="322">
        <v>0</v>
      </c>
      <c r="T270" s="321">
        <v>0</v>
      </c>
      <c r="U270" s="321">
        <v>0</v>
      </c>
      <c r="V270" s="12">
        <v>0</v>
      </c>
      <c r="W270" s="257">
        <v>0</v>
      </c>
      <c r="X270" s="321">
        <v>0</v>
      </c>
      <c r="Y270" s="321">
        <v>0</v>
      </c>
      <c r="Z270" s="12">
        <v>0</v>
      </c>
      <c r="AA270" s="322">
        <v>0</v>
      </c>
      <c r="AB270" s="321">
        <v>0</v>
      </c>
      <c r="AC270" s="321">
        <v>0</v>
      </c>
      <c r="AD270" s="12">
        <v>0</v>
      </c>
      <c r="AE270" s="322">
        <v>0</v>
      </c>
      <c r="AF270" s="321">
        <v>0</v>
      </c>
      <c r="AG270" s="321">
        <v>0</v>
      </c>
      <c r="AH270" s="12">
        <v>0</v>
      </c>
      <c r="AI270" s="257">
        <v>0</v>
      </c>
      <c r="AJ270" s="321">
        <v>0</v>
      </c>
      <c r="AK270" s="321">
        <v>0</v>
      </c>
      <c r="AL270" s="12">
        <v>0</v>
      </c>
      <c r="AM270" s="322">
        <v>0</v>
      </c>
      <c r="AN270" s="321">
        <v>0</v>
      </c>
      <c r="AO270" s="321">
        <v>0</v>
      </c>
      <c r="AP270" s="12">
        <v>0</v>
      </c>
      <c r="AQ270" s="322">
        <v>0</v>
      </c>
      <c r="AR270" s="321">
        <v>0</v>
      </c>
      <c r="AS270" s="321">
        <v>0</v>
      </c>
      <c r="AT270" s="12">
        <v>0</v>
      </c>
      <c r="AU270" s="322">
        <v>0</v>
      </c>
      <c r="AV270" s="321">
        <v>0</v>
      </c>
      <c r="AW270" s="321">
        <v>0</v>
      </c>
      <c r="AX270" s="12">
        <v>0</v>
      </c>
      <c r="AY270" s="322">
        <v>0</v>
      </c>
      <c r="AZ270" s="321">
        <v>0</v>
      </c>
      <c r="BA270" s="321">
        <v>0</v>
      </c>
      <c r="BB270" s="12">
        <v>0</v>
      </c>
      <c r="BC270" s="322">
        <v>0</v>
      </c>
      <c r="BD270" s="321">
        <v>0</v>
      </c>
      <c r="BE270" s="321">
        <v>0</v>
      </c>
      <c r="BF270" s="12">
        <v>0</v>
      </c>
      <c r="BG270" s="322">
        <v>0</v>
      </c>
      <c r="BH270" s="321">
        <v>0</v>
      </c>
      <c r="BI270" s="321">
        <v>0</v>
      </c>
      <c r="BJ270" s="12">
        <v>0</v>
      </c>
      <c r="BK270" s="322">
        <v>0</v>
      </c>
      <c r="BL270" s="321">
        <v>0</v>
      </c>
      <c r="BM270" s="321">
        <v>0</v>
      </c>
      <c r="BN270" s="12">
        <v>0</v>
      </c>
      <c r="BO270" s="322">
        <v>11.256959999999999</v>
      </c>
      <c r="BP270" s="321">
        <v>11.54973672</v>
      </c>
      <c r="BQ270" s="321">
        <v>0.66974911999999986</v>
      </c>
      <c r="BR270" s="85">
        <f t="shared" si="363"/>
        <v>5.7988258627595789E-2</v>
      </c>
    </row>
    <row r="271" spans="2:70" x14ac:dyDescent="0.25">
      <c r="B271" s="328" t="s">
        <v>66</v>
      </c>
      <c r="C271" s="329">
        <v>4454.1216799999993</v>
      </c>
      <c r="D271" s="330">
        <v>4405.4144567200001</v>
      </c>
      <c r="E271" s="330">
        <v>1075.7155831600001</v>
      </c>
      <c r="F271" s="178">
        <v>0.2441803362040337</v>
      </c>
      <c r="G271" s="329">
        <v>0</v>
      </c>
      <c r="H271" s="330">
        <v>0</v>
      </c>
      <c r="I271" s="330">
        <v>0</v>
      </c>
      <c r="J271" s="331">
        <v>0</v>
      </c>
      <c r="K271" s="330">
        <f>SUM(K269:K270)</f>
        <v>0.94</v>
      </c>
      <c r="L271" s="330">
        <f>SUM(L269:L270)</f>
        <v>0.94</v>
      </c>
      <c r="M271" s="330">
        <f>SUM(M269:M270)</f>
        <v>0.57418480999999999</v>
      </c>
      <c r="N271" s="178">
        <f t="shared" si="364"/>
        <v>0.61083490425531917</v>
      </c>
      <c r="O271" s="332">
        <f>SUM(O269:O270)</f>
        <v>3.5740000000000001E-2</v>
      </c>
      <c r="P271" s="329">
        <f>SUM(P269:P270)</f>
        <v>3.5740000000000001E-2</v>
      </c>
      <c r="Q271" s="329">
        <f>SUM(Q269:Q270)</f>
        <v>8.2134099999999991E-3</v>
      </c>
      <c r="R271" s="178">
        <f>Q271/P271</f>
        <v>0.22981001678791269</v>
      </c>
      <c r="S271" s="333">
        <v>0</v>
      </c>
      <c r="T271" s="334">
        <v>0</v>
      </c>
      <c r="U271" s="334">
        <v>0</v>
      </c>
      <c r="V271" s="335">
        <v>0</v>
      </c>
      <c r="W271" s="336">
        <v>0</v>
      </c>
      <c r="X271" s="334">
        <v>0</v>
      </c>
      <c r="Y271" s="334">
        <v>0</v>
      </c>
      <c r="Z271" s="335">
        <v>0</v>
      </c>
      <c r="AA271" s="333">
        <v>0</v>
      </c>
      <c r="AB271" s="334">
        <v>0</v>
      </c>
      <c r="AC271" s="334">
        <v>0</v>
      </c>
      <c r="AD271" s="335">
        <v>0</v>
      </c>
      <c r="AE271" s="333">
        <v>0</v>
      </c>
      <c r="AF271" s="334">
        <v>0</v>
      </c>
      <c r="AG271" s="334">
        <v>0</v>
      </c>
      <c r="AH271" s="335">
        <v>0</v>
      </c>
      <c r="AI271" s="337">
        <f>SUM(AI269:AI270)</f>
        <v>1096.4043999999999</v>
      </c>
      <c r="AJ271" s="338">
        <f>SUM(AJ269:AJ270)</f>
        <v>1126.4043999999999</v>
      </c>
      <c r="AK271" s="334">
        <f>SUM(AK269:AK270)</f>
        <v>487.022064</v>
      </c>
      <c r="AL271" s="339">
        <f>AK271/AJ271</f>
        <v>0.43236875140047398</v>
      </c>
      <c r="AM271" s="340">
        <f t="shared" ref="AM271:AW271" si="365">SUM(AM269:AM270)</f>
        <v>0</v>
      </c>
      <c r="AN271" s="334">
        <f t="shared" si="365"/>
        <v>0</v>
      </c>
      <c r="AO271" s="334">
        <f t="shared" si="365"/>
        <v>0</v>
      </c>
      <c r="AP271" s="341">
        <f t="shared" si="365"/>
        <v>0</v>
      </c>
      <c r="AQ271" s="340">
        <f t="shared" si="365"/>
        <v>0</v>
      </c>
      <c r="AR271" s="334">
        <f t="shared" si="365"/>
        <v>0</v>
      </c>
      <c r="AS271" s="334">
        <f t="shared" si="365"/>
        <v>0</v>
      </c>
      <c r="AT271" s="341">
        <f t="shared" si="365"/>
        <v>0</v>
      </c>
      <c r="AU271" s="340">
        <f t="shared" si="365"/>
        <v>0</v>
      </c>
      <c r="AV271" s="334">
        <f t="shared" si="365"/>
        <v>0</v>
      </c>
      <c r="AW271" s="334">
        <f t="shared" si="365"/>
        <v>0</v>
      </c>
      <c r="AX271" s="335">
        <v>0</v>
      </c>
      <c r="AY271" s="176">
        <f>SUM(AY269:AY270)</f>
        <v>0</v>
      </c>
      <c r="AZ271" s="330">
        <f>SUM(AZ269:AZ270)</f>
        <v>0</v>
      </c>
      <c r="BA271" s="330">
        <f>SUM(BA269:BA270)</f>
        <v>0</v>
      </c>
      <c r="BB271" s="331">
        <v>0</v>
      </c>
      <c r="BC271" s="176">
        <f>SUM(BC269:BC270)</f>
        <v>2.205E-2</v>
      </c>
      <c r="BD271" s="330">
        <f>SUM(BD269:BD270)</f>
        <v>2.205E-2</v>
      </c>
      <c r="BE271" s="330">
        <f>SUM(BE269:BE270)</f>
        <v>1.1722799999999998E-2</v>
      </c>
      <c r="BF271" s="178">
        <f>BE271/BD271</f>
        <v>0.5316462585034013</v>
      </c>
      <c r="BG271" s="176">
        <f>SUM(BG269:BG270)</f>
        <v>0</v>
      </c>
      <c r="BH271" s="330">
        <f>SUM(BH269:BH270)</f>
        <v>0</v>
      </c>
      <c r="BI271" s="330">
        <f>SUM(BI269:BI270)</f>
        <v>0</v>
      </c>
      <c r="BJ271" s="331">
        <v>0</v>
      </c>
      <c r="BK271" s="176">
        <f>SUM(BK269:BK270)</f>
        <v>544.87172999999996</v>
      </c>
      <c r="BL271" s="330">
        <f>SUM(BL269:BL270)</f>
        <v>465.87173000000001</v>
      </c>
      <c r="BM271" s="330">
        <f>SUM(BM269:BM270)</f>
        <v>227.31763190999999</v>
      </c>
      <c r="BN271" s="350">
        <f t="shared" ref="BN271" si="366">BM271/BL271</f>
        <v>0.48794038631620762</v>
      </c>
      <c r="BO271" s="176">
        <f>SUM(BO269:BO270)</f>
        <v>2811.8477600000001</v>
      </c>
      <c r="BP271" s="330">
        <f>SUM(BP269:BP270)</f>
        <v>2812.14053672</v>
      </c>
      <c r="BQ271" s="330">
        <f>SUM(BQ269:BQ270)</f>
        <v>360.78176623000002</v>
      </c>
      <c r="BR271" s="350">
        <f t="shared" ref="BR271:BR283" si="367">BQ271/BP271</f>
        <v>0.12829435852121585</v>
      </c>
    </row>
    <row r="272" spans="2:70" x14ac:dyDescent="0.25">
      <c r="B272" s="342" t="s">
        <v>175</v>
      </c>
      <c r="C272" s="343">
        <v>7069.6512499999999</v>
      </c>
      <c r="D272" s="206">
        <v>7070.3351673300003</v>
      </c>
      <c r="E272" s="206">
        <v>3630.5541732900001</v>
      </c>
      <c r="F272" s="318">
        <v>0.51349109870572385</v>
      </c>
      <c r="G272" s="343">
        <f>G279+G282</f>
        <v>1.88666</v>
      </c>
      <c r="H272" s="206">
        <f>H279+H282</f>
        <v>1.8732360000000001</v>
      </c>
      <c r="I272" s="206">
        <f>I279+I282</f>
        <v>1.6238879099999999</v>
      </c>
      <c r="J272" s="318">
        <f>I272/H272</f>
        <v>0.86688912128530504</v>
      </c>
      <c r="K272" s="206">
        <f>K279+K282</f>
        <v>211.59748000000002</v>
      </c>
      <c r="L272" s="206">
        <f>L279+L282</f>
        <v>216.39621296000001</v>
      </c>
      <c r="M272" s="206">
        <f>M279+M282</f>
        <v>162.18936601999999</v>
      </c>
      <c r="N272" s="318">
        <f t="shared" si="364"/>
        <v>0.74950186882420189</v>
      </c>
      <c r="O272" s="208">
        <f>O279+O282</f>
        <v>13.286960000000001</v>
      </c>
      <c r="P272" s="206">
        <f>P279+P282</f>
        <v>12.555314660000001</v>
      </c>
      <c r="Q272" s="206">
        <f>Q279+Q282</f>
        <v>10.37596211</v>
      </c>
      <c r="R272" s="318">
        <f>Q272/P272</f>
        <v>0.82641991785811597</v>
      </c>
      <c r="S272" s="223">
        <f t="shared" ref="S272:AS272" si="368">S279+S282</f>
        <v>0</v>
      </c>
      <c r="T272" s="224">
        <f t="shared" si="368"/>
        <v>0</v>
      </c>
      <c r="U272" s="224">
        <f t="shared" si="368"/>
        <v>0</v>
      </c>
      <c r="V272" s="344">
        <f t="shared" si="368"/>
        <v>0</v>
      </c>
      <c r="W272" s="320">
        <f t="shared" si="368"/>
        <v>1.94</v>
      </c>
      <c r="X272" s="224">
        <f t="shared" si="368"/>
        <v>1.94</v>
      </c>
      <c r="Y272" s="224">
        <f t="shared" si="368"/>
        <v>1.6797784300000003</v>
      </c>
      <c r="Z272" s="318">
        <f>Y272/X272</f>
        <v>0.86586517010309294</v>
      </c>
      <c r="AA272" s="223">
        <f t="shared" si="368"/>
        <v>0.27803</v>
      </c>
      <c r="AB272" s="224">
        <f t="shared" si="368"/>
        <v>0</v>
      </c>
      <c r="AC272" s="224">
        <f t="shared" si="368"/>
        <v>0</v>
      </c>
      <c r="AD272" s="344">
        <f t="shared" si="368"/>
        <v>0</v>
      </c>
      <c r="AE272" s="223">
        <f t="shared" si="368"/>
        <v>0</v>
      </c>
      <c r="AF272" s="224">
        <f t="shared" si="368"/>
        <v>0</v>
      </c>
      <c r="AG272" s="224">
        <f t="shared" si="368"/>
        <v>0</v>
      </c>
      <c r="AH272" s="344">
        <f t="shared" si="368"/>
        <v>0</v>
      </c>
      <c r="AI272" s="320">
        <f t="shared" si="368"/>
        <v>863.78969999999993</v>
      </c>
      <c r="AJ272" s="224">
        <f t="shared" si="368"/>
        <v>895.27469999999994</v>
      </c>
      <c r="AK272" s="224">
        <f t="shared" si="368"/>
        <v>473.313064</v>
      </c>
      <c r="AL272" s="318">
        <f>AK272/AJ272</f>
        <v>0.52867914618831524</v>
      </c>
      <c r="AM272" s="223">
        <f t="shared" si="368"/>
        <v>0</v>
      </c>
      <c r="AN272" s="224">
        <f t="shared" si="368"/>
        <v>0</v>
      </c>
      <c r="AO272" s="224">
        <f t="shared" si="368"/>
        <v>0</v>
      </c>
      <c r="AP272" s="344">
        <f t="shared" si="368"/>
        <v>0</v>
      </c>
      <c r="AQ272" s="223">
        <f t="shared" si="368"/>
        <v>45.832659999999997</v>
      </c>
      <c r="AR272" s="224">
        <f t="shared" si="368"/>
        <v>46.491925730000006</v>
      </c>
      <c r="AS272" s="224">
        <f t="shared" si="368"/>
        <v>45.00138286</v>
      </c>
      <c r="AT272" s="318">
        <f>AS272/AR272</f>
        <v>0.96793974767454727</v>
      </c>
      <c r="AU272" s="223">
        <f t="shared" ref="AU272:BM272" si="369">AU279+AU282</f>
        <v>0</v>
      </c>
      <c r="AV272" s="224">
        <f t="shared" si="369"/>
        <v>0</v>
      </c>
      <c r="AW272" s="224">
        <f t="shared" si="369"/>
        <v>0</v>
      </c>
      <c r="AX272" s="344">
        <f t="shared" si="369"/>
        <v>0</v>
      </c>
      <c r="AY272" s="208">
        <f t="shared" si="369"/>
        <v>0</v>
      </c>
      <c r="AZ272" s="206">
        <f t="shared" si="369"/>
        <v>0</v>
      </c>
      <c r="BA272" s="206">
        <f t="shared" si="369"/>
        <v>0</v>
      </c>
      <c r="BB272" s="345">
        <f t="shared" si="369"/>
        <v>0</v>
      </c>
      <c r="BC272" s="208">
        <f t="shared" si="369"/>
        <v>12.680339999999999</v>
      </c>
      <c r="BD272" s="206">
        <f t="shared" si="369"/>
        <v>14.31633222</v>
      </c>
      <c r="BE272" s="206">
        <f t="shared" si="369"/>
        <v>11.424670039999999</v>
      </c>
      <c r="BF272" s="346">
        <f>BE272/BD272</f>
        <v>0.7980165495209498</v>
      </c>
      <c r="BG272" s="208">
        <f t="shared" si="369"/>
        <v>0</v>
      </c>
      <c r="BH272" s="206">
        <f t="shared" si="369"/>
        <v>0</v>
      </c>
      <c r="BI272" s="206">
        <f t="shared" si="369"/>
        <v>0</v>
      </c>
      <c r="BJ272" s="345">
        <f t="shared" si="369"/>
        <v>0</v>
      </c>
      <c r="BK272" s="208">
        <f t="shared" si="369"/>
        <v>642.25378999999998</v>
      </c>
      <c r="BL272" s="206">
        <f t="shared" si="369"/>
        <v>556.12578568000004</v>
      </c>
      <c r="BM272" s="206">
        <f t="shared" si="369"/>
        <v>291.62904404</v>
      </c>
      <c r="BN272" s="346">
        <f t="shared" ref="BN272:BN282" si="370">BM272/BL272</f>
        <v>0.52439403377675076</v>
      </c>
      <c r="BO272" s="208">
        <f>BO279+BO282</f>
        <v>5276.10563</v>
      </c>
      <c r="BP272" s="206">
        <f>BP279+BP282</f>
        <v>5325.3616600799996</v>
      </c>
      <c r="BQ272" s="206">
        <f>BQ279+BQ282</f>
        <v>2633.3170178800005</v>
      </c>
      <c r="BR272" s="346">
        <f t="shared" si="367"/>
        <v>0.4944860435714411</v>
      </c>
    </row>
    <row r="273" spans="2:70" x14ac:dyDescent="0.25">
      <c r="B273" s="8" t="s">
        <v>57</v>
      </c>
      <c r="C273" s="257">
        <v>625.80871000000002</v>
      </c>
      <c r="D273" s="321">
        <v>640.29504083999996</v>
      </c>
      <c r="E273" s="321">
        <v>593.61041783999997</v>
      </c>
      <c r="F273" s="85">
        <v>0.92708888868051409</v>
      </c>
      <c r="G273" s="257">
        <v>0</v>
      </c>
      <c r="H273" s="321">
        <v>0</v>
      </c>
      <c r="I273" s="321">
        <v>0</v>
      </c>
      <c r="J273" s="12">
        <v>0</v>
      </c>
      <c r="K273" s="321">
        <v>79.770570000000006</v>
      </c>
      <c r="L273" s="321">
        <v>80.869349</v>
      </c>
      <c r="M273" s="321">
        <v>66.643103780000004</v>
      </c>
      <c r="N273" s="85">
        <f t="shared" si="364"/>
        <v>0.82408359414393217</v>
      </c>
      <c r="O273" s="322">
        <v>4.3710899999999997</v>
      </c>
      <c r="P273" s="321">
        <v>4.4004300599999997</v>
      </c>
      <c r="Q273" s="321">
        <v>4.3882395399999989</v>
      </c>
      <c r="R273" s="85">
        <f>Q273/P273</f>
        <v>0.99722969804455863</v>
      </c>
      <c r="S273" s="322">
        <v>0</v>
      </c>
      <c r="T273" s="321">
        <v>0</v>
      </c>
      <c r="U273" s="321">
        <v>0</v>
      </c>
      <c r="V273" s="12">
        <v>0</v>
      </c>
      <c r="W273" s="257">
        <v>0</v>
      </c>
      <c r="X273" s="321">
        <v>0</v>
      </c>
      <c r="Y273" s="321">
        <v>0</v>
      </c>
      <c r="Z273" s="12">
        <v>0</v>
      </c>
      <c r="AA273" s="322">
        <v>0.27803</v>
      </c>
      <c r="AB273" s="321">
        <v>0</v>
      </c>
      <c r="AC273" s="321">
        <v>0</v>
      </c>
      <c r="AD273" s="12">
        <v>0</v>
      </c>
      <c r="AE273" s="322">
        <v>0</v>
      </c>
      <c r="AF273" s="321">
        <v>0</v>
      </c>
      <c r="AG273" s="321">
        <v>0</v>
      </c>
      <c r="AH273" s="12">
        <v>0</v>
      </c>
      <c r="AI273" s="257">
        <v>0</v>
      </c>
      <c r="AJ273" s="321">
        <v>0</v>
      </c>
      <c r="AK273" s="321">
        <v>0</v>
      </c>
      <c r="AL273" s="12">
        <v>0</v>
      </c>
      <c r="AM273" s="322">
        <v>0</v>
      </c>
      <c r="AN273" s="321">
        <v>0</v>
      </c>
      <c r="AO273" s="321">
        <v>0</v>
      </c>
      <c r="AP273" s="12">
        <v>0</v>
      </c>
      <c r="AQ273" s="322">
        <v>10.050929999999999</v>
      </c>
      <c r="AR273" s="321">
        <v>10.79247009</v>
      </c>
      <c r="AS273" s="321">
        <v>10.738158360000002</v>
      </c>
      <c r="AT273" s="85">
        <f>AS273/AR273</f>
        <v>0.99496762747109002</v>
      </c>
      <c r="AU273" s="322">
        <v>0</v>
      </c>
      <c r="AV273" s="321">
        <v>0</v>
      </c>
      <c r="AW273" s="321">
        <v>0</v>
      </c>
      <c r="AX273" s="12">
        <v>0</v>
      </c>
      <c r="AY273" s="322">
        <v>0</v>
      </c>
      <c r="AZ273" s="321">
        <v>0</v>
      </c>
      <c r="BA273" s="321">
        <v>0</v>
      </c>
      <c r="BB273" s="12">
        <v>0</v>
      </c>
      <c r="BC273" s="322">
        <v>5.7238899999999999</v>
      </c>
      <c r="BD273" s="321">
        <v>5.7733739799999997</v>
      </c>
      <c r="BE273" s="321">
        <v>5.0575162600000008</v>
      </c>
      <c r="BF273" s="85">
        <f>BE273/BD273</f>
        <v>0.87600704155319609</v>
      </c>
      <c r="BG273" s="322">
        <v>0</v>
      </c>
      <c r="BH273" s="321">
        <v>0</v>
      </c>
      <c r="BI273" s="321">
        <v>0</v>
      </c>
      <c r="BJ273" s="12">
        <v>0</v>
      </c>
      <c r="BK273" s="322">
        <v>3.5822500000000002</v>
      </c>
      <c r="BL273" s="321">
        <v>3.1091003599999998</v>
      </c>
      <c r="BM273" s="321">
        <v>2.8139136300000001</v>
      </c>
      <c r="BN273" s="85">
        <f t="shared" si="370"/>
        <v>0.90505718831154114</v>
      </c>
      <c r="BO273" s="322">
        <v>522.03195000000005</v>
      </c>
      <c r="BP273" s="321">
        <v>535.35031735000007</v>
      </c>
      <c r="BQ273" s="321">
        <v>503.96948627000006</v>
      </c>
      <c r="BR273" s="85">
        <f t="shared" si="367"/>
        <v>0.94138262355883895</v>
      </c>
    </row>
    <row r="274" spans="2:70" x14ac:dyDescent="0.25">
      <c r="B274" s="8" t="s">
        <v>58</v>
      </c>
      <c r="C274" s="257">
        <v>268.39120000000003</v>
      </c>
      <c r="D274" s="321">
        <v>317.28196064000002</v>
      </c>
      <c r="E274" s="321">
        <v>292.80020033999989</v>
      </c>
      <c r="F274" s="85">
        <v>0.92283910421311954</v>
      </c>
      <c r="G274" s="257">
        <v>0.52700000000000002</v>
      </c>
      <c r="H274" s="321">
        <v>0.51357600000000003</v>
      </c>
      <c r="I274" s="321">
        <v>0.47429466999999997</v>
      </c>
      <c r="J274" s="85">
        <f>I274/H274</f>
        <v>0.92351408554916881</v>
      </c>
      <c r="K274" s="321">
        <v>43.855020000000003</v>
      </c>
      <c r="L274" s="321">
        <v>45.57386786</v>
      </c>
      <c r="M274" s="321">
        <v>41.228630869999996</v>
      </c>
      <c r="N274" s="85">
        <f t="shared" si="364"/>
        <v>0.90465507550624635</v>
      </c>
      <c r="O274" s="322">
        <v>2.4914200000000002</v>
      </c>
      <c r="P274" s="321">
        <v>1.7127421</v>
      </c>
      <c r="Q274" s="321">
        <v>1.2532483000000001</v>
      </c>
      <c r="R274" s="85">
        <f>Q274/P274</f>
        <v>0.73172037985170102</v>
      </c>
      <c r="S274" s="322">
        <v>0</v>
      </c>
      <c r="T274" s="321">
        <v>0</v>
      </c>
      <c r="U274" s="321">
        <v>0</v>
      </c>
      <c r="V274" s="12">
        <v>0</v>
      </c>
      <c r="W274" s="257">
        <v>0</v>
      </c>
      <c r="X274" s="321">
        <v>0</v>
      </c>
      <c r="Y274" s="321">
        <v>0</v>
      </c>
      <c r="Z274" s="12">
        <v>0</v>
      </c>
      <c r="AA274" s="322">
        <v>0</v>
      </c>
      <c r="AB274" s="321">
        <v>0</v>
      </c>
      <c r="AC274" s="321">
        <v>0</v>
      </c>
      <c r="AD274" s="12">
        <v>0</v>
      </c>
      <c r="AE274" s="322">
        <v>0</v>
      </c>
      <c r="AF274" s="321">
        <v>0</v>
      </c>
      <c r="AG274" s="321">
        <v>0</v>
      </c>
      <c r="AH274" s="12">
        <v>0</v>
      </c>
      <c r="AI274" s="257">
        <v>0</v>
      </c>
      <c r="AJ274" s="321">
        <v>0</v>
      </c>
      <c r="AK274" s="321">
        <v>0</v>
      </c>
      <c r="AL274" s="12">
        <v>0</v>
      </c>
      <c r="AM274" s="322">
        <v>0</v>
      </c>
      <c r="AN274" s="321">
        <v>0</v>
      </c>
      <c r="AO274" s="321">
        <v>0</v>
      </c>
      <c r="AP274" s="12">
        <v>0</v>
      </c>
      <c r="AQ274" s="322">
        <v>16.57686</v>
      </c>
      <c r="AR274" s="321">
        <v>15.825222980000001</v>
      </c>
      <c r="AS274" s="321">
        <v>15.47348564</v>
      </c>
      <c r="AT274" s="85">
        <f>AS274/AR274</f>
        <v>0.97777362502604048</v>
      </c>
      <c r="AU274" s="322">
        <v>0</v>
      </c>
      <c r="AV274" s="321">
        <v>0</v>
      </c>
      <c r="AW274" s="321">
        <v>0</v>
      </c>
      <c r="AX274" s="12">
        <v>0</v>
      </c>
      <c r="AY274" s="322">
        <v>0</v>
      </c>
      <c r="AZ274" s="321">
        <v>0</v>
      </c>
      <c r="BA274" s="321">
        <v>0</v>
      </c>
      <c r="BB274" s="12">
        <v>0</v>
      </c>
      <c r="BC274" s="322">
        <v>5.0075599999999998</v>
      </c>
      <c r="BD274" s="321">
        <v>6.7077175700000007</v>
      </c>
      <c r="BE274" s="321">
        <v>5.0121578999999992</v>
      </c>
      <c r="BF274" s="85">
        <f>BE274/BD274</f>
        <v>0.74722256083301353</v>
      </c>
      <c r="BG274" s="322">
        <v>0</v>
      </c>
      <c r="BH274" s="321">
        <v>0</v>
      </c>
      <c r="BI274" s="321">
        <v>0</v>
      </c>
      <c r="BJ274" s="12">
        <v>0</v>
      </c>
      <c r="BK274" s="322">
        <v>0</v>
      </c>
      <c r="BL274" s="321">
        <v>0</v>
      </c>
      <c r="BM274" s="321">
        <v>0</v>
      </c>
      <c r="BN274" s="12">
        <v>0</v>
      </c>
      <c r="BO274" s="322">
        <v>199.93333999999999</v>
      </c>
      <c r="BP274" s="321">
        <v>246.94883413000002</v>
      </c>
      <c r="BQ274" s="321">
        <v>229.35838296000003</v>
      </c>
      <c r="BR274" s="85">
        <f t="shared" si="367"/>
        <v>0.92876884301976526</v>
      </c>
    </row>
    <row r="275" spans="2:70" x14ac:dyDescent="0.25">
      <c r="B275" s="8" t="s">
        <v>59</v>
      </c>
      <c r="C275" s="257">
        <v>2.5407099999999998</v>
      </c>
      <c r="D275" s="321">
        <v>3.0002107800000002</v>
      </c>
      <c r="E275" s="321">
        <v>2.7236094100000003</v>
      </c>
      <c r="F275" s="85">
        <v>0.90780602088230622</v>
      </c>
      <c r="G275" s="257">
        <v>0</v>
      </c>
      <c r="H275" s="321">
        <v>0</v>
      </c>
      <c r="I275" s="321">
        <v>0</v>
      </c>
      <c r="J275" s="12">
        <v>0</v>
      </c>
      <c r="K275" s="321">
        <v>1.17</v>
      </c>
      <c r="L275" s="321">
        <v>1.17</v>
      </c>
      <c r="M275" s="321">
        <v>0.73516093000000005</v>
      </c>
      <c r="N275" s="85">
        <f t="shared" si="364"/>
        <v>0.62834267521367526</v>
      </c>
      <c r="O275" s="322">
        <v>0</v>
      </c>
      <c r="P275" s="321">
        <v>0</v>
      </c>
      <c r="Q275" s="321">
        <v>0</v>
      </c>
      <c r="R275" s="12">
        <v>0</v>
      </c>
      <c r="S275" s="322">
        <v>0</v>
      </c>
      <c r="T275" s="321">
        <v>0</v>
      </c>
      <c r="U275" s="321">
        <v>0</v>
      </c>
      <c r="V275" s="12">
        <v>0</v>
      </c>
      <c r="W275" s="257">
        <v>0</v>
      </c>
      <c r="X275" s="321">
        <v>0</v>
      </c>
      <c r="Y275" s="321">
        <v>0</v>
      </c>
      <c r="Z275" s="12">
        <v>0</v>
      </c>
      <c r="AA275" s="322">
        <v>0</v>
      </c>
      <c r="AB275" s="321">
        <v>0</v>
      </c>
      <c r="AC275" s="321">
        <v>0</v>
      </c>
      <c r="AD275" s="12">
        <v>0</v>
      </c>
      <c r="AE275" s="322">
        <v>0</v>
      </c>
      <c r="AF275" s="321">
        <v>0</v>
      </c>
      <c r="AG275" s="321">
        <v>0</v>
      </c>
      <c r="AH275" s="12">
        <v>0</v>
      </c>
      <c r="AI275" s="257">
        <v>0</v>
      </c>
      <c r="AJ275" s="321">
        <v>0</v>
      </c>
      <c r="AK275" s="321">
        <v>0</v>
      </c>
      <c r="AL275" s="12">
        <v>0</v>
      </c>
      <c r="AM275" s="322">
        <v>0</v>
      </c>
      <c r="AN275" s="321">
        <v>0</v>
      </c>
      <c r="AO275" s="321">
        <v>0</v>
      </c>
      <c r="AP275" s="12">
        <v>0</v>
      </c>
      <c r="AQ275" s="322">
        <v>0</v>
      </c>
      <c r="AR275" s="321">
        <v>0</v>
      </c>
      <c r="AS275" s="321">
        <v>0</v>
      </c>
      <c r="AT275" s="12">
        <v>0</v>
      </c>
      <c r="AU275" s="322">
        <v>0</v>
      </c>
      <c r="AV275" s="321">
        <v>0</v>
      </c>
      <c r="AW275" s="321">
        <v>0</v>
      </c>
      <c r="AX275" s="12">
        <v>0</v>
      </c>
      <c r="AY275" s="322">
        <v>0</v>
      </c>
      <c r="AZ275" s="321">
        <v>0</v>
      </c>
      <c r="BA275" s="321">
        <v>0</v>
      </c>
      <c r="BB275" s="12">
        <v>0</v>
      </c>
      <c r="BC275" s="322">
        <v>0</v>
      </c>
      <c r="BD275" s="321">
        <v>0</v>
      </c>
      <c r="BE275" s="321">
        <v>0</v>
      </c>
      <c r="BF275" s="12">
        <v>0</v>
      </c>
      <c r="BG275" s="322">
        <v>0</v>
      </c>
      <c r="BH275" s="321">
        <v>0</v>
      </c>
      <c r="BI275" s="321">
        <v>0</v>
      </c>
      <c r="BJ275" s="12">
        <v>0</v>
      </c>
      <c r="BK275" s="322">
        <v>0</v>
      </c>
      <c r="BL275" s="321">
        <v>0</v>
      </c>
      <c r="BM275" s="321">
        <v>0</v>
      </c>
      <c r="BN275" s="12">
        <v>0</v>
      </c>
      <c r="BO275" s="322">
        <v>1.3707100000000001</v>
      </c>
      <c r="BP275" s="321">
        <v>1.83021078</v>
      </c>
      <c r="BQ275" s="321">
        <v>1.9884484800000004</v>
      </c>
      <c r="BR275" s="85">
        <f t="shared" si="367"/>
        <v>1.0864587301797011</v>
      </c>
    </row>
    <row r="276" spans="2:70" x14ac:dyDescent="0.25">
      <c r="B276" s="8" t="s">
        <v>60</v>
      </c>
      <c r="C276" s="257">
        <v>310.23333000000002</v>
      </c>
      <c r="D276" s="321">
        <v>303.32798110000004</v>
      </c>
      <c r="E276" s="321">
        <v>260.76631299999997</v>
      </c>
      <c r="F276" s="85">
        <v>0.85968433263013577</v>
      </c>
      <c r="G276" s="257">
        <v>0</v>
      </c>
      <c r="H276" s="321">
        <v>0</v>
      </c>
      <c r="I276" s="321">
        <v>0</v>
      </c>
      <c r="J276" s="12">
        <v>0</v>
      </c>
      <c r="K276" s="321">
        <v>1.06595</v>
      </c>
      <c r="L276" s="321">
        <v>1.0828147100000001</v>
      </c>
      <c r="M276" s="321">
        <v>0.82289441000000008</v>
      </c>
      <c r="N276" s="85">
        <f t="shared" si="364"/>
        <v>0.75995865442204791</v>
      </c>
      <c r="O276" s="322">
        <v>0</v>
      </c>
      <c r="P276" s="321">
        <v>0</v>
      </c>
      <c r="Q276" s="321">
        <v>0</v>
      </c>
      <c r="R276" s="12">
        <v>0</v>
      </c>
      <c r="S276" s="322">
        <v>0</v>
      </c>
      <c r="T276" s="321">
        <v>0</v>
      </c>
      <c r="U276" s="321">
        <v>0</v>
      </c>
      <c r="V276" s="12">
        <v>0</v>
      </c>
      <c r="W276" s="257">
        <v>0</v>
      </c>
      <c r="X276" s="321">
        <v>0</v>
      </c>
      <c r="Y276" s="321">
        <v>0</v>
      </c>
      <c r="Z276" s="12">
        <v>0</v>
      </c>
      <c r="AA276" s="322">
        <v>0</v>
      </c>
      <c r="AB276" s="321">
        <v>0</v>
      </c>
      <c r="AC276" s="321">
        <v>0</v>
      </c>
      <c r="AD276" s="12">
        <v>0</v>
      </c>
      <c r="AE276" s="322">
        <v>0</v>
      </c>
      <c r="AF276" s="321">
        <v>0</v>
      </c>
      <c r="AG276" s="321">
        <v>0</v>
      </c>
      <c r="AH276" s="12">
        <v>0</v>
      </c>
      <c r="AI276" s="257">
        <v>0.5</v>
      </c>
      <c r="AJ276" s="321">
        <v>0.5</v>
      </c>
      <c r="AK276" s="321">
        <v>0.5</v>
      </c>
      <c r="AL276" s="85">
        <f>AK276/AJ276</f>
        <v>1</v>
      </c>
      <c r="AM276" s="322">
        <v>0</v>
      </c>
      <c r="AN276" s="321">
        <v>0</v>
      </c>
      <c r="AO276" s="321">
        <v>0</v>
      </c>
      <c r="AP276" s="12">
        <v>0</v>
      </c>
      <c r="AQ276" s="322">
        <v>0</v>
      </c>
      <c r="AR276" s="321">
        <v>0</v>
      </c>
      <c r="AS276" s="321">
        <v>0</v>
      </c>
      <c r="AT276" s="12">
        <v>0</v>
      </c>
      <c r="AU276" s="322">
        <v>0</v>
      </c>
      <c r="AV276" s="321">
        <v>0</v>
      </c>
      <c r="AW276" s="321">
        <v>0</v>
      </c>
      <c r="AX276" s="12">
        <v>0</v>
      </c>
      <c r="AY276" s="322">
        <v>0</v>
      </c>
      <c r="AZ276" s="321">
        <v>0</v>
      </c>
      <c r="BA276" s="321">
        <v>0</v>
      </c>
      <c r="BB276" s="12">
        <v>0</v>
      </c>
      <c r="BC276" s="322">
        <v>0.52219000000000004</v>
      </c>
      <c r="BD276" s="321">
        <v>0.39889000000000002</v>
      </c>
      <c r="BE276" s="321">
        <v>0.24939109000000001</v>
      </c>
      <c r="BF276" s="85">
        <f>BE276/BD276</f>
        <v>0.62521269021534753</v>
      </c>
      <c r="BG276" s="322">
        <v>0</v>
      </c>
      <c r="BH276" s="321">
        <v>0</v>
      </c>
      <c r="BI276" s="321">
        <v>0</v>
      </c>
      <c r="BJ276" s="12">
        <v>0</v>
      </c>
      <c r="BK276" s="322">
        <v>2.2328399999999999</v>
      </c>
      <c r="BL276" s="321">
        <v>2.2328399999999999</v>
      </c>
      <c r="BM276" s="321">
        <v>1.12784</v>
      </c>
      <c r="BN276" s="85">
        <f t="shared" si="370"/>
        <v>0.50511456261980259</v>
      </c>
      <c r="BO276" s="322">
        <v>305.71715999999998</v>
      </c>
      <c r="BP276" s="321">
        <v>298.94512785000001</v>
      </c>
      <c r="BQ276" s="321">
        <v>257.98567762999994</v>
      </c>
      <c r="BR276" s="85">
        <f t="shared" si="367"/>
        <v>0.86298672764938966</v>
      </c>
    </row>
    <row r="277" spans="2:70" x14ac:dyDescent="0.25">
      <c r="B277" s="8" t="s">
        <v>61</v>
      </c>
      <c r="C277" s="257">
        <v>335.66262</v>
      </c>
      <c r="D277" s="321">
        <v>389.95513152999996</v>
      </c>
      <c r="E277" s="321">
        <v>309.47991871000005</v>
      </c>
      <c r="F277" s="85">
        <v>0.79362955808722624</v>
      </c>
      <c r="G277" s="257">
        <v>1.3596600000000001</v>
      </c>
      <c r="H277" s="321">
        <v>1.3596600000000001</v>
      </c>
      <c r="I277" s="321">
        <v>1.14959324</v>
      </c>
      <c r="J277" s="85">
        <f>I277/H277</f>
        <v>0.84550052218937077</v>
      </c>
      <c r="K277" s="321">
        <v>84.795940000000002</v>
      </c>
      <c r="L277" s="321">
        <v>86.76018139</v>
      </c>
      <c r="M277" s="321">
        <v>52.185391219999993</v>
      </c>
      <c r="N277" s="85">
        <f t="shared" si="364"/>
        <v>0.60149011198373192</v>
      </c>
      <c r="O277" s="322">
        <v>6.3887099999999997</v>
      </c>
      <c r="P277" s="321">
        <v>6.4064025000000004</v>
      </c>
      <c r="Q277" s="321">
        <v>4.72626086</v>
      </c>
      <c r="R277" s="85">
        <f>Q277/P277</f>
        <v>0.737740230964258</v>
      </c>
      <c r="S277" s="322">
        <v>0</v>
      </c>
      <c r="T277" s="321">
        <v>0</v>
      </c>
      <c r="U277" s="321">
        <v>0</v>
      </c>
      <c r="V277" s="12">
        <v>0</v>
      </c>
      <c r="W277" s="257">
        <v>1.94</v>
      </c>
      <c r="X277" s="321">
        <v>1.94</v>
      </c>
      <c r="Y277" s="321">
        <v>1.6797784300000003</v>
      </c>
      <c r="Z277" s="85">
        <f>Y277/X277</f>
        <v>0.86586517010309294</v>
      </c>
      <c r="AA277" s="322">
        <v>0</v>
      </c>
      <c r="AB277" s="321">
        <v>0</v>
      </c>
      <c r="AC277" s="321">
        <v>0</v>
      </c>
      <c r="AD277" s="12">
        <v>0</v>
      </c>
      <c r="AE277" s="322">
        <v>0</v>
      </c>
      <c r="AF277" s="321">
        <v>0</v>
      </c>
      <c r="AG277" s="321">
        <v>0</v>
      </c>
      <c r="AH277" s="12">
        <v>0</v>
      </c>
      <c r="AI277" s="257">
        <v>0</v>
      </c>
      <c r="AJ277" s="321">
        <v>0</v>
      </c>
      <c r="AK277" s="321">
        <v>0</v>
      </c>
      <c r="AL277" s="12">
        <v>0</v>
      </c>
      <c r="AM277" s="322">
        <v>0</v>
      </c>
      <c r="AN277" s="321">
        <v>0</v>
      </c>
      <c r="AO277" s="321">
        <v>0</v>
      </c>
      <c r="AP277" s="12">
        <v>0</v>
      </c>
      <c r="AQ277" s="322">
        <v>19.20487</v>
      </c>
      <c r="AR277" s="321">
        <v>19.874232660000001</v>
      </c>
      <c r="AS277" s="321">
        <v>18.78973886</v>
      </c>
      <c r="AT277" s="85">
        <f>AS277/AR277</f>
        <v>0.94543216744248371</v>
      </c>
      <c r="AU277" s="322">
        <v>0</v>
      </c>
      <c r="AV277" s="321">
        <v>0</v>
      </c>
      <c r="AW277" s="321">
        <v>0</v>
      </c>
      <c r="AX277" s="12">
        <v>0</v>
      </c>
      <c r="AY277" s="322">
        <v>0</v>
      </c>
      <c r="AZ277" s="321">
        <v>0</v>
      </c>
      <c r="BA277" s="321">
        <v>0</v>
      </c>
      <c r="BB277" s="12">
        <v>0</v>
      </c>
      <c r="BC277" s="322">
        <v>1.40465</v>
      </c>
      <c r="BD277" s="321">
        <v>1.4143006699999998</v>
      </c>
      <c r="BE277" s="321">
        <v>1.0938819900000001</v>
      </c>
      <c r="BF277" s="85">
        <f>BE277/BD277</f>
        <v>0.77344373314904835</v>
      </c>
      <c r="BG277" s="322">
        <v>0</v>
      </c>
      <c r="BH277" s="321">
        <v>0</v>
      </c>
      <c r="BI277" s="321">
        <v>0</v>
      </c>
      <c r="BJ277" s="12">
        <v>0</v>
      </c>
      <c r="BK277" s="322">
        <v>9.4176400000000005</v>
      </c>
      <c r="BL277" s="321">
        <v>11.41764</v>
      </c>
      <c r="BM277" s="321">
        <v>5.7009406199999999</v>
      </c>
      <c r="BN277" s="85">
        <f t="shared" si="370"/>
        <v>0.49930989416376764</v>
      </c>
      <c r="BO277" s="322">
        <v>211.34634</v>
      </c>
      <c r="BP277" s="321">
        <v>260.95102285000002</v>
      </c>
      <c r="BQ277" s="321">
        <v>224.23484336000004</v>
      </c>
      <c r="BR277" s="85">
        <f t="shared" si="367"/>
        <v>0.85929857990591141</v>
      </c>
    </row>
    <row r="278" spans="2:70" x14ac:dyDescent="0.25">
      <c r="B278" s="8" t="s">
        <v>62</v>
      </c>
      <c r="C278" s="257">
        <v>1309.4077</v>
      </c>
      <c r="D278" s="321">
        <v>1247.5750857200003</v>
      </c>
      <c r="E278" s="321">
        <v>1114.5521308299999</v>
      </c>
      <c r="F278" s="85">
        <v>0.89337479049348745</v>
      </c>
      <c r="G278" s="257">
        <v>0</v>
      </c>
      <c r="H278" s="321">
        <v>0</v>
      </c>
      <c r="I278" s="321">
        <v>0</v>
      </c>
      <c r="J278" s="12">
        <v>0</v>
      </c>
      <c r="K278" s="321">
        <v>0</v>
      </c>
      <c r="L278" s="321">
        <v>0</v>
      </c>
      <c r="M278" s="321">
        <v>0</v>
      </c>
      <c r="N278" s="12">
        <v>0</v>
      </c>
      <c r="O278" s="322">
        <v>0</v>
      </c>
      <c r="P278" s="321">
        <v>0</v>
      </c>
      <c r="Q278" s="321">
        <v>0</v>
      </c>
      <c r="R278" s="12">
        <v>0</v>
      </c>
      <c r="S278" s="322">
        <v>0</v>
      </c>
      <c r="T278" s="321">
        <v>0</v>
      </c>
      <c r="U278" s="321">
        <v>0</v>
      </c>
      <c r="V278" s="12">
        <v>0</v>
      </c>
      <c r="W278" s="257">
        <v>0</v>
      </c>
      <c r="X278" s="321">
        <v>0</v>
      </c>
      <c r="Y278" s="321">
        <v>0</v>
      </c>
      <c r="Z278" s="12">
        <v>0</v>
      </c>
      <c r="AA278" s="322">
        <v>0</v>
      </c>
      <c r="AB278" s="321">
        <v>0</v>
      </c>
      <c r="AC278" s="321">
        <v>0</v>
      </c>
      <c r="AD278" s="12">
        <v>0</v>
      </c>
      <c r="AE278" s="322">
        <v>0</v>
      </c>
      <c r="AF278" s="321">
        <v>0</v>
      </c>
      <c r="AG278" s="321">
        <v>0</v>
      </c>
      <c r="AH278" s="12">
        <v>0</v>
      </c>
      <c r="AI278" s="257">
        <v>3.4</v>
      </c>
      <c r="AJ278" s="321">
        <v>4.8849999999999998</v>
      </c>
      <c r="AK278" s="321">
        <v>4.8849999999999998</v>
      </c>
      <c r="AL278" s="85">
        <f>AK278/AJ278</f>
        <v>1</v>
      </c>
      <c r="AM278" s="322">
        <v>0</v>
      </c>
      <c r="AN278" s="321">
        <v>0</v>
      </c>
      <c r="AO278" s="321">
        <v>0</v>
      </c>
      <c r="AP278" s="12">
        <v>0</v>
      </c>
      <c r="AQ278" s="322">
        <v>0</v>
      </c>
      <c r="AR278" s="321">
        <v>0</v>
      </c>
      <c r="AS278" s="321">
        <v>0</v>
      </c>
      <c r="AT278" s="12">
        <v>0</v>
      </c>
      <c r="AU278" s="322">
        <v>0</v>
      </c>
      <c r="AV278" s="321">
        <v>0</v>
      </c>
      <c r="AW278" s="321">
        <v>0</v>
      </c>
      <c r="AX278" s="12">
        <v>0</v>
      </c>
      <c r="AY278" s="322">
        <v>0</v>
      </c>
      <c r="AZ278" s="321">
        <v>0</v>
      </c>
      <c r="BA278" s="321">
        <v>0</v>
      </c>
      <c r="BB278" s="12">
        <v>0</v>
      </c>
      <c r="BC278" s="322">
        <v>0</v>
      </c>
      <c r="BD278" s="321">
        <v>0</v>
      </c>
      <c r="BE278" s="321">
        <v>0</v>
      </c>
      <c r="BF278" s="12">
        <v>0</v>
      </c>
      <c r="BG278" s="322">
        <v>0</v>
      </c>
      <c r="BH278" s="321">
        <v>0</v>
      </c>
      <c r="BI278" s="321">
        <v>0</v>
      </c>
      <c r="BJ278" s="12">
        <v>0</v>
      </c>
      <c r="BK278" s="322">
        <v>82.149330000000006</v>
      </c>
      <c r="BL278" s="321">
        <v>73.494475319999992</v>
      </c>
      <c r="BM278" s="321">
        <v>54.668717879999996</v>
      </c>
      <c r="BN278" s="85">
        <f t="shared" si="370"/>
        <v>0.74384799186562855</v>
      </c>
      <c r="BO278" s="322">
        <v>1223.8583699999999</v>
      </c>
      <c r="BP278" s="321">
        <v>1169.1956104000001</v>
      </c>
      <c r="BQ278" s="321">
        <v>1054.9984129500006</v>
      </c>
      <c r="BR278" s="85">
        <f t="shared" si="367"/>
        <v>0.90232840729625141</v>
      </c>
    </row>
    <row r="279" spans="2:70" x14ac:dyDescent="0.25">
      <c r="B279" s="187" t="s">
        <v>63</v>
      </c>
      <c r="C279" s="325">
        <v>2852.0442700000003</v>
      </c>
      <c r="D279" s="326">
        <v>2901.4354106100004</v>
      </c>
      <c r="E279" s="326">
        <v>2573.9325901299999</v>
      </c>
      <c r="F279" s="178">
        <v>0.88712386314636382</v>
      </c>
      <c r="G279" s="325">
        <f>SUM(G273:G278)</f>
        <v>1.88666</v>
      </c>
      <c r="H279" s="326">
        <f>SUM(H273:H278)</f>
        <v>1.8732360000000001</v>
      </c>
      <c r="I279" s="326">
        <f>SUM(I273:I278)</f>
        <v>1.6238879099999999</v>
      </c>
      <c r="J279" s="178">
        <f>I279/H279</f>
        <v>0.86688912128530504</v>
      </c>
      <c r="K279" s="326">
        <f>SUM(K273:K278)</f>
        <v>210.65748000000002</v>
      </c>
      <c r="L279" s="326">
        <f>SUM(L273:L278)</f>
        <v>215.45621296000002</v>
      </c>
      <c r="M279" s="326">
        <f>SUM(M273:M278)</f>
        <v>161.61518121</v>
      </c>
      <c r="N279" s="178">
        <f>M279/L279</f>
        <v>0.75010684997050547</v>
      </c>
      <c r="O279" s="327">
        <f>SUM(O273:O278)</f>
        <v>13.25122</v>
      </c>
      <c r="P279" s="326">
        <f>SUM(P273:P278)</f>
        <v>12.51957466</v>
      </c>
      <c r="Q279" s="326">
        <f>SUM(Q273:Q278)</f>
        <v>10.3677487</v>
      </c>
      <c r="R279" s="178">
        <f>Q279/P279</f>
        <v>0.82812307778513616</v>
      </c>
      <c r="S279" s="332">
        <v>0</v>
      </c>
      <c r="T279" s="330">
        <v>0</v>
      </c>
      <c r="U279" s="330">
        <v>0</v>
      </c>
      <c r="V279" s="331">
        <v>0</v>
      </c>
      <c r="W279" s="177">
        <f>SUM(W273:W278)</f>
        <v>1.94</v>
      </c>
      <c r="X279" s="330">
        <f>SUM(X273:X278)</f>
        <v>1.94</v>
      </c>
      <c r="Y279" s="330">
        <f>SUM(Y273:Y278)</f>
        <v>1.6797784300000003</v>
      </c>
      <c r="Z279" s="180">
        <f>Y279/X279</f>
        <v>0.86586517010309294</v>
      </c>
      <c r="AA279" s="176">
        <f>SUM(AA273:AA278)</f>
        <v>0.27803</v>
      </c>
      <c r="AB279" s="330">
        <f>SUM(AB273:AB278)</f>
        <v>0</v>
      </c>
      <c r="AC279" s="330">
        <f>SUM(AC273:AC278)</f>
        <v>0</v>
      </c>
      <c r="AD279" s="331">
        <v>0</v>
      </c>
      <c r="AE279" s="347">
        <v>0</v>
      </c>
      <c r="AF279" s="330">
        <f>SUM(AF273:AF278)</f>
        <v>0</v>
      </c>
      <c r="AG279" s="330">
        <f>SUM(AG273:AG278)</f>
        <v>0</v>
      </c>
      <c r="AH279" s="331">
        <v>0</v>
      </c>
      <c r="AI279" s="329">
        <f>SUM(AI273:AI278)</f>
        <v>3.9</v>
      </c>
      <c r="AJ279" s="189">
        <f>SUM(AJ273:AJ278)</f>
        <v>5.3849999999999998</v>
      </c>
      <c r="AK279" s="330">
        <f>SUM(AK273:AK278)</f>
        <v>5.3849999999999998</v>
      </c>
      <c r="AL279" s="178">
        <f>AK279/AJ279</f>
        <v>1</v>
      </c>
      <c r="AM279" s="332">
        <f t="shared" ref="AM279:AS279" si="371">SUM(AM273:AM278)</f>
        <v>0</v>
      </c>
      <c r="AN279" s="189">
        <f t="shared" si="371"/>
        <v>0</v>
      </c>
      <c r="AO279" s="330">
        <f t="shared" si="371"/>
        <v>0</v>
      </c>
      <c r="AP279" s="348">
        <f t="shared" si="371"/>
        <v>0</v>
      </c>
      <c r="AQ279" s="332">
        <f t="shared" si="371"/>
        <v>45.832659999999997</v>
      </c>
      <c r="AR279" s="189">
        <f t="shared" si="371"/>
        <v>46.491925730000006</v>
      </c>
      <c r="AS279" s="330">
        <f t="shared" si="371"/>
        <v>45.00138286</v>
      </c>
      <c r="AT279" s="178">
        <f>AS279/AR279</f>
        <v>0.96793974767454727</v>
      </c>
      <c r="AU279" s="176">
        <f>SUM(AU277:AU278)</f>
        <v>0</v>
      </c>
      <c r="AV279" s="189">
        <f>SUM(AV277:AV278)</f>
        <v>0</v>
      </c>
      <c r="AW279" s="330">
        <f>SUM(AW277:AW278)</f>
        <v>0</v>
      </c>
      <c r="AX279" s="177">
        <v>0</v>
      </c>
      <c r="AY279" s="176">
        <f>SUM(AY277:AY278)</f>
        <v>0</v>
      </c>
      <c r="AZ279" s="189">
        <f>SUM(AZ277:AZ278)</f>
        <v>0</v>
      </c>
      <c r="BA279" s="330">
        <f>SUM(BA277:BA278)</f>
        <v>0</v>
      </c>
      <c r="BB279" s="331">
        <v>0</v>
      </c>
      <c r="BC279" s="176">
        <f>SUM(BC273:BC278)</f>
        <v>12.658289999999999</v>
      </c>
      <c r="BD279" s="189">
        <f>SUM(BD273:BD278)</f>
        <v>14.294282219999999</v>
      </c>
      <c r="BE279" s="330">
        <f>SUM(BE273:BE278)</f>
        <v>11.412947239999999</v>
      </c>
      <c r="BF279" s="178">
        <f>BE279/BD279</f>
        <v>0.79842744562797641</v>
      </c>
      <c r="BG279" s="176">
        <f>SUM(BG277:BG278)</f>
        <v>0</v>
      </c>
      <c r="BH279" s="189">
        <f>SUM(BH277:BH278)</f>
        <v>0</v>
      </c>
      <c r="BI279" s="330">
        <f>SUM(BI277:BI278)</f>
        <v>0</v>
      </c>
      <c r="BJ279" s="331">
        <v>0</v>
      </c>
      <c r="BK279" s="176">
        <f>SUM(BK273:BK278)</f>
        <v>97.38206000000001</v>
      </c>
      <c r="BL279" s="330">
        <f>SUM(BL273:BL278)</f>
        <v>90.254055679999993</v>
      </c>
      <c r="BM279" s="330">
        <f>SUM(BM273:BM278)</f>
        <v>64.311412129999994</v>
      </c>
      <c r="BN279" s="349">
        <f t="shared" si="370"/>
        <v>0.71255980294136734</v>
      </c>
      <c r="BO279" s="176">
        <f>SUM(BO273:BO278)</f>
        <v>2464.2578700000004</v>
      </c>
      <c r="BP279" s="330">
        <f>SUM(BP273:BP278)</f>
        <v>2513.2211233600001</v>
      </c>
      <c r="BQ279" s="330">
        <f>SUM(BQ273:BQ278)</f>
        <v>2272.5352516500006</v>
      </c>
      <c r="BR279" s="349">
        <f t="shared" si="367"/>
        <v>0.90423211492500133</v>
      </c>
    </row>
    <row r="280" spans="2:70" x14ac:dyDescent="0.25">
      <c r="B280" s="8" t="s">
        <v>64</v>
      </c>
      <c r="C280" s="257">
        <v>4205.73002</v>
      </c>
      <c r="D280" s="321">
        <v>4156.73002</v>
      </c>
      <c r="E280" s="321">
        <v>1055.49246634</v>
      </c>
      <c r="F280" s="85">
        <v>0.25392374805713264</v>
      </c>
      <c r="G280" s="257">
        <v>0</v>
      </c>
      <c r="H280" s="321">
        <v>0</v>
      </c>
      <c r="I280" s="321">
        <v>0</v>
      </c>
      <c r="J280" s="12">
        <v>0</v>
      </c>
      <c r="K280" s="321">
        <v>0.32</v>
      </c>
      <c r="L280" s="321">
        <v>0.32</v>
      </c>
      <c r="M280" s="321">
        <v>0.11481711</v>
      </c>
      <c r="N280" s="85">
        <f>M280/L280</f>
        <v>0.35880346874999997</v>
      </c>
      <c r="O280" s="322">
        <v>3.5740000000000001E-2</v>
      </c>
      <c r="P280" s="321">
        <v>3.5740000000000001E-2</v>
      </c>
      <c r="Q280" s="321">
        <v>8.2134099999999991E-3</v>
      </c>
      <c r="R280" s="85">
        <f>Q280/P280</f>
        <v>0.22981001678791269</v>
      </c>
      <c r="S280" s="322">
        <v>0</v>
      </c>
      <c r="T280" s="321">
        <v>0</v>
      </c>
      <c r="U280" s="321">
        <v>0</v>
      </c>
      <c r="V280" s="12">
        <v>0</v>
      </c>
      <c r="W280" s="257">
        <v>0</v>
      </c>
      <c r="X280" s="321">
        <v>0</v>
      </c>
      <c r="Y280" s="321">
        <v>0</v>
      </c>
      <c r="Z280" s="12">
        <v>0</v>
      </c>
      <c r="AA280" s="322">
        <v>0</v>
      </c>
      <c r="AB280" s="321">
        <v>0</v>
      </c>
      <c r="AC280" s="321">
        <v>0</v>
      </c>
      <c r="AD280" s="12">
        <v>0</v>
      </c>
      <c r="AE280" s="322">
        <v>0</v>
      </c>
      <c r="AF280" s="321">
        <v>0</v>
      </c>
      <c r="AG280" s="321">
        <v>0</v>
      </c>
      <c r="AH280" s="12">
        <v>0</v>
      </c>
      <c r="AI280" s="257">
        <v>859.88969999999995</v>
      </c>
      <c r="AJ280" s="321">
        <v>889.88969999999995</v>
      </c>
      <c r="AK280" s="321">
        <v>467.92806400000001</v>
      </c>
      <c r="AL280" s="85">
        <f>AK280/AJ280</f>
        <v>0.52582703676646669</v>
      </c>
      <c r="AM280" s="322">
        <v>0</v>
      </c>
      <c r="AN280" s="321">
        <v>0</v>
      </c>
      <c r="AO280" s="321">
        <v>0</v>
      </c>
      <c r="AP280" s="12">
        <v>0</v>
      </c>
      <c r="AQ280" s="322">
        <v>0</v>
      </c>
      <c r="AR280" s="321">
        <v>0</v>
      </c>
      <c r="AS280" s="321">
        <v>0</v>
      </c>
      <c r="AT280" s="12">
        <v>0</v>
      </c>
      <c r="AU280" s="322">
        <v>0</v>
      </c>
      <c r="AV280" s="321">
        <v>0</v>
      </c>
      <c r="AW280" s="321">
        <v>0</v>
      </c>
      <c r="AX280" s="12">
        <v>0</v>
      </c>
      <c r="AY280" s="322">
        <v>0</v>
      </c>
      <c r="AZ280" s="321">
        <v>0</v>
      </c>
      <c r="BA280" s="321">
        <v>0</v>
      </c>
      <c r="BB280" s="12">
        <v>0</v>
      </c>
      <c r="BC280" s="322">
        <v>2.205E-2</v>
      </c>
      <c r="BD280" s="321">
        <v>2.205E-2</v>
      </c>
      <c r="BE280" s="321">
        <v>1.1722799999999998E-2</v>
      </c>
      <c r="BF280" s="85">
        <f>BE280/BD280</f>
        <v>0.5316462585034013</v>
      </c>
      <c r="BG280" s="322">
        <v>0</v>
      </c>
      <c r="BH280" s="321">
        <v>0</v>
      </c>
      <c r="BI280" s="321">
        <v>0</v>
      </c>
      <c r="BJ280" s="12">
        <v>0</v>
      </c>
      <c r="BK280" s="322">
        <v>544.87172999999996</v>
      </c>
      <c r="BL280" s="321">
        <v>465.87173000000001</v>
      </c>
      <c r="BM280" s="321">
        <v>227.31763190999999</v>
      </c>
      <c r="BN280" s="85">
        <f t="shared" si="370"/>
        <v>0.48794038631620762</v>
      </c>
      <c r="BO280" s="322">
        <v>2800.5907999999999</v>
      </c>
      <c r="BP280" s="321">
        <v>2800.5907999999999</v>
      </c>
      <c r="BQ280" s="321">
        <v>360.11201711000001</v>
      </c>
      <c r="BR280" s="85">
        <f t="shared" si="367"/>
        <v>0.12858430339412671</v>
      </c>
    </row>
    <row r="281" spans="2:70" x14ac:dyDescent="0.25">
      <c r="B281" s="8" t="s">
        <v>65</v>
      </c>
      <c r="C281" s="257">
        <v>11.87696</v>
      </c>
      <c r="D281" s="321">
        <v>12.16973672</v>
      </c>
      <c r="E281" s="321">
        <v>1.1291168200000001</v>
      </c>
      <c r="F281" s="85">
        <v>9.2780710542766792E-2</v>
      </c>
      <c r="G281" s="257">
        <v>0</v>
      </c>
      <c r="H281" s="321">
        <v>0</v>
      </c>
      <c r="I281" s="321">
        <v>0</v>
      </c>
      <c r="J281" s="12">
        <v>0</v>
      </c>
      <c r="K281" s="321">
        <v>0.62</v>
      </c>
      <c r="L281" s="321">
        <v>0.62</v>
      </c>
      <c r="M281" s="321">
        <v>0.45936769999999999</v>
      </c>
      <c r="N281" s="85">
        <f>M281/L281</f>
        <v>0.74091564516129027</v>
      </c>
      <c r="O281" s="322">
        <v>0</v>
      </c>
      <c r="P281" s="321">
        <v>0</v>
      </c>
      <c r="Q281" s="321">
        <v>0</v>
      </c>
      <c r="R281" s="12">
        <v>0</v>
      </c>
      <c r="S281" s="322">
        <v>0</v>
      </c>
      <c r="T281" s="321">
        <v>0</v>
      </c>
      <c r="U281" s="321">
        <v>0</v>
      </c>
      <c r="V281" s="12">
        <v>0</v>
      </c>
      <c r="W281" s="257">
        <v>0</v>
      </c>
      <c r="X281" s="321">
        <v>0</v>
      </c>
      <c r="Y281" s="321">
        <v>0</v>
      </c>
      <c r="Z281" s="12">
        <v>0</v>
      </c>
      <c r="AA281" s="322">
        <v>0</v>
      </c>
      <c r="AB281" s="321">
        <v>0</v>
      </c>
      <c r="AC281" s="321">
        <v>0</v>
      </c>
      <c r="AD281" s="12">
        <v>0</v>
      </c>
      <c r="AE281" s="322">
        <v>0</v>
      </c>
      <c r="AF281" s="321">
        <v>0</v>
      </c>
      <c r="AG281" s="321">
        <v>0</v>
      </c>
      <c r="AH281" s="12">
        <v>0</v>
      </c>
      <c r="AI281" s="257">
        <v>0</v>
      </c>
      <c r="AJ281" s="321">
        <v>0</v>
      </c>
      <c r="AK281" s="321">
        <v>0</v>
      </c>
      <c r="AL281" s="12">
        <v>0</v>
      </c>
      <c r="AM281" s="322">
        <v>0</v>
      </c>
      <c r="AN281" s="321">
        <v>0</v>
      </c>
      <c r="AO281" s="321">
        <v>0</v>
      </c>
      <c r="AP281" s="12">
        <v>0</v>
      </c>
      <c r="AQ281" s="322">
        <v>0</v>
      </c>
      <c r="AR281" s="321">
        <v>0</v>
      </c>
      <c r="AS281" s="321">
        <v>0</v>
      </c>
      <c r="AT281" s="12">
        <v>0</v>
      </c>
      <c r="AU281" s="322">
        <v>0</v>
      </c>
      <c r="AV281" s="321">
        <v>0</v>
      </c>
      <c r="AW281" s="321">
        <v>0</v>
      </c>
      <c r="AX281" s="12">
        <v>0</v>
      </c>
      <c r="AY281" s="322">
        <v>0</v>
      </c>
      <c r="AZ281" s="321">
        <v>0</v>
      </c>
      <c r="BA281" s="321">
        <v>0</v>
      </c>
      <c r="BB281" s="12">
        <v>0</v>
      </c>
      <c r="BC281" s="322">
        <v>0</v>
      </c>
      <c r="BD281" s="321">
        <v>0</v>
      </c>
      <c r="BE281" s="321">
        <v>0</v>
      </c>
      <c r="BF281" s="12">
        <v>0</v>
      </c>
      <c r="BG281" s="322">
        <v>0</v>
      </c>
      <c r="BH281" s="321">
        <v>0</v>
      </c>
      <c r="BI281" s="321">
        <v>0</v>
      </c>
      <c r="BJ281" s="12">
        <v>0</v>
      </c>
      <c r="BK281" s="322">
        <v>0</v>
      </c>
      <c r="BL281" s="321">
        <v>0</v>
      </c>
      <c r="BM281" s="321">
        <v>0</v>
      </c>
      <c r="BN281" s="12">
        <v>0</v>
      </c>
      <c r="BO281" s="322">
        <v>11.256959999999999</v>
      </c>
      <c r="BP281" s="321">
        <v>11.54973672</v>
      </c>
      <c r="BQ281" s="321">
        <v>0.66974911999999986</v>
      </c>
      <c r="BR281" s="85">
        <f t="shared" si="367"/>
        <v>5.7988258627595789E-2</v>
      </c>
    </row>
    <row r="282" spans="2:70" x14ac:dyDescent="0.25">
      <c r="B282" s="328" t="s">
        <v>66</v>
      </c>
      <c r="C282" s="329">
        <v>4217.6069799999996</v>
      </c>
      <c r="D282" s="330">
        <v>4168.8997567200004</v>
      </c>
      <c r="E282" s="330">
        <v>1056.62158316</v>
      </c>
      <c r="F282" s="178">
        <v>0.25345334376457324</v>
      </c>
      <c r="G282" s="329">
        <v>0</v>
      </c>
      <c r="H282" s="330">
        <v>0</v>
      </c>
      <c r="I282" s="330">
        <v>0</v>
      </c>
      <c r="J282" s="331">
        <v>0</v>
      </c>
      <c r="K282" s="330">
        <f>SUM(K280:K281)</f>
        <v>0.94</v>
      </c>
      <c r="L282" s="330">
        <f>SUM(L280:L281)</f>
        <v>0.94</v>
      </c>
      <c r="M282" s="330">
        <f>SUM(M280:M281)</f>
        <v>0.57418480999999999</v>
      </c>
      <c r="N282" s="178">
        <f>M282/L282</f>
        <v>0.61083490425531917</v>
      </c>
      <c r="O282" s="332">
        <f>SUM(O280:O281)</f>
        <v>3.5740000000000001E-2</v>
      </c>
      <c r="P282" s="329">
        <f>SUM(P280:P281)</f>
        <v>3.5740000000000001E-2</v>
      </c>
      <c r="Q282" s="329">
        <f>SUM(Q280:Q281)</f>
        <v>8.2134099999999991E-3</v>
      </c>
      <c r="R282" s="178">
        <f>Q282/P282</f>
        <v>0.22981001678791269</v>
      </c>
      <c r="S282" s="332">
        <v>0</v>
      </c>
      <c r="T282" s="330">
        <v>0</v>
      </c>
      <c r="U282" s="330">
        <v>0</v>
      </c>
      <c r="V282" s="331">
        <v>0</v>
      </c>
      <c r="W282" s="329">
        <v>0</v>
      </c>
      <c r="X282" s="330">
        <v>0</v>
      </c>
      <c r="Y282" s="330">
        <v>0</v>
      </c>
      <c r="Z282" s="331">
        <v>0</v>
      </c>
      <c r="AA282" s="332">
        <v>0</v>
      </c>
      <c r="AB282" s="330">
        <v>0</v>
      </c>
      <c r="AC282" s="330">
        <v>0</v>
      </c>
      <c r="AD282" s="331">
        <v>0</v>
      </c>
      <c r="AE282" s="332">
        <v>0</v>
      </c>
      <c r="AF282" s="330">
        <v>0</v>
      </c>
      <c r="AG282" s="330">
        <v>0</v>
      </c>
      <c r="AH282" s="331">
        <v>0</v>
      </c>
      <c r="AI282" s="177">
        <f>SUM(AI280:AI281)</f>
        <v>859.88969999999995</v>
      </c>
      <c r="AJ282" s="338">
        <f>SUM(AJ280:AJ281)</f>
        <v>889.88969999999995</v>
      </c>
      <c r="AK282" s="334">
        <f>SUM(AK280:AK281)</f>
        <v>467.92806400000001</v>
      </c>
      <c r="AL282" s="178">
        <f>AK282/AJ282</f>
        <v>0.52582703676646669</v>
      </c>
      <c r="AM282" s="176">
        <f>SUM(AM280:AM281)</f>
        <v>0</v>
      </c>
      <c r="AN282" s="338">
        <f>SUM(AN280:AN281)</f>
        <v>0</v>
      </c>
      <c r="AO282" s="334">
        <f>SUM(AO280:AO281)</f>
        <v>0</v>
      </c>
      <c r="AP282" s="348">
        <f>SUM(AP276:AP281)</f>
        <v>0</v>
      </c>
      <c r="AQ282" s="176">
        <f>SUM(AQ280:AQ281)</f>
        <v>0</v>
      </c>
      <c r="AR282" s="338">
        <f>SUM(AR280:AR281)</f>
        <v>0</v>
      </c>
      <c r="AS282" s="334">
        <f>SUM(AS280:AS281)</f>
        <v>0</v>
      </c>
      <c r="AT282" s="341">
        <v>0</v>
      </c>
      <c r="AU282" s="176">
        <f>SUM(AU280:AU281)</f>
        <v>0</v>
      </c>
      <c r="AV282" s="338">
        <f>SUM(AV280:AV281)</f>
        <v>0</v>
      </c>
      <c r="AW282" s="334">
        <f>SUM(AW280:AW281)</f>
        <v>0</v>
      </c>
      <c r="AX282" s="341">
        <v>0</v>
      </c>
      <c r="AY282" s="176">
        <f>SUM(AY280:AY281)</f>
        <v>0</v>
      </c>
      <c r="AZ282" s="338">
        <f>SUM(AZ280:AZ281)</f>
        <v>0</v>
      </c>
      <c r="BA282" s="334">
        <f>SUM(BA280:BA281)</f>
        <v>0</v>
      </c>
      <c r="BB282" s="341">
        <v>0</v>
      </c>
      <c r="BC282" s="176">
        <f>SUM(BC280:BC281)</f>
        <v>2.205E-2</v>
      </c>
      <c r="BD282" s="338">
        <f>SUM(BD280:BD281)</f>
        <v>2.205E-2</v>
      </c>
      <c r="BE282" s="334">
        <f>SUM(BE280:BE281)</f>
        <v>1.1722799999999998E-2</v>
      </c>
      <c r="BF282" s="350">
        <f>BE282/BD282</f>
        <v>0.5316462585034013</v>
      </c>
      <c r="BG282" s="176">
        <f>SUM(BG280:BG281)</f>
        <v>0</v>
      </c>
      <c r="BH282" s="338">
        <f>SUM(BH280:BH281)</f>
        <v>0</v>
      </c>
      <c r="BI282" s="334">
        <f>SUM(BI280:BI281)</f>
        <v>0</v>
      </c>
      <c r="BJ282" s="341">
        <v>0</v>
      </c>
      <c r="BK282" s="176">
        <f>SUM(BK280:BK281)</f>
        <v>544.87172999999996</v>
      </c>
      <c r="BL282" s="338">
        <f>SUM(BL280:BL281)</f>
        <v>465.87173000000001</v>
      </c>
      <c r="BM282" s="334">
        <f>SUM(BM280:BM281)</f>
        <v>227.31763190999999</v>
      </c>
      <c r="BN282" s="350">
        <f t="shared" si="370"/>
        <v>0.48794038631620762</v>
      </c>
      <c r="BO282" s="176">
        <f>SUM(BO280:BO281)</f>
        <v>2811.8477600000001</v>
      </c>
      <c r="BP282" s="338">
        <f>SUM(BP280:BP281)</f>
        <v>2812.14053672</v>
      </c>
      <c r="BQ282" s="334">
        <f>SUM(BQ280:BQ281)</f>
        <v>360.78176623000002</v>
      </c>
      <c r="BR282" s="350">
        <f t="shared" si="367"/>
        <v>0.12829435852121585</v>
      </c>
    </row>
    <row r="283" spans="2:70" x14ac:dyDescent="0.25">
      <c r="B283" s="342" t="s">
        <v>538</v>
      </c>
      <c r="C283" s="343">
        <v>317.72576191640559</v>
      </c>
      <c r="D283" s="206">
        <v>342.2543281364056</v>
      </c>
      <c r="E283" s="206">
        <v>111.98166849640558</v>
      </c>
      <c r="F283" s="318">
        <v>0.32718846568326004</v>
      </c>
      <c r="G283" s="343">
        <f>G290+G293</f>
        <v>4.4000000000000004</v>
      </c>
      <c r="H283" s="206">
        <f>H290+H293</f>
        <v>4.4000000000000004</v>
      </c>
      <c r="I283" s="206">
        <f>I290+I293</f>
        <v>3</v>
      </c>
      <c r="J283" s="318">
        <f>I283/H283</f>
        <v>0.68181818181818177</v>
      </c>
      <c r="K283" s="206">
        <f>K290+K293</f>
        <v>0.189</v>
      </c>
      <c r="L283" s="206">
        <f>L290+L293</f>
        <v>21.957341</v>
      </c>
      <c r="M283" s="206">
        <f>M290+M293</f>
        <v>21.641876920000001</v>
      </c>
      <c r="N283" s="318">
        <f>M283/L283</f>
        <v>0.98563286510875803</v>
      </c>
      <c r="O283" s="208">
        <f t="shared" ref="O283:U283" si="372">O290+O293</f>
        <v>0</v>
      </c>
      <c r="P283" s="206">
        <f t="shared" si="372"/>
        <v>0</v>
      </c>
      <c r="Q283" s="206">
        <f t="shared" si="372"/>
        <v>0</v>
      </c>
      <c r="R283" s="345">
        <f t="shared" si="372"/>
        <v>0</v>
      </c>
      <c r="S283" s="208">
        <f t="shared" si="372"/>
        <v>1.1161799999999999</v>
      </c>
      <c r="T283" s="206">
        <f t="shared" si="372"/>
        <v>5.0000000000000001E-3</v>
      </c>
      <c r="U283" s="206">
        <f t="shared" si="372"/>
        <v>1.25E-3</v>
      </c>
      <c r="V283" s="318">
        <f>U283/T283</f>
        <v>0.25</v>
      </c>
      <c r="W283" s="343">
        <f>W290+W293</f>
        <v>0.88195000000000001</v>
      </c>
      <c r="X283" s="206">
        <f>X290+X293</f>
        <v>1.1469499999999999</v>
      </c>
      <c r="Y283" s="206">
        <f>Y290+Y293</f>
        <v>1.1415</v>
      </c>
      <c r="Z283" s="318">
        <f>Y283/X283</f>
        <v>0.99524826714329317</v>
      </c>
      <c r="AA283" s="208">
        <f>AA290+AA293</f>
        <v>5.4252200000000004</v>
      </c>
      <c r="AB283" s="206">
        <f>AB290+AB293</f>
        <v>9.7867320000000007</v>
      </c>
      <c r="AC283" s="206">
        <f>AC290+AC293</f>
        <v>6.0853020999999998</v>
      </c>
      <c r="AD283" s="318">
        <f>AC283/AB283</f>
        <v>0.6217910227847252</v>
      </c>
      <c r="AE283" s="208">
        <f>AE290+AE293</f>
        <v>1.7292400000000001</v>
      </c>
      <c r="AF283" s="206">
        <f>AF290+AF293</f>
        <v>1.7292400000000001</v>
      </c>
      <c r="AG283" s="206">
        <f>AG290+AG293</f>
        <v>1.1411321299999999</v>
      </c>
      <c r="AH283" s="318">
        <f>AG283/AF283</f>
        <v>0.65990384793319601</v>
      </c>
      <c r="AI283" s="343">
        <f>AI290+AI293</f>
        <v>264.29639500000002</v>
      </c>
      <c r="AJ283" s="206">
        <f>AJ290+AJ293</f>
        <v>258.35731199999998</v>
      </c>
      <c r="AK283" s="206">
        <f>AK290+AK293</f>
        <v>39.054407300000001</v>
      </c>
      <c r="AL283" s="318">
        <f>AK283/AJ283</f>
        <v>0.15116431966903265</v>
      </c>
      <c r="AM283" s="208">
        <f>AM290+AM293</f>
        <v>22.542480000000001</v>
      </c>
      <c r="AN283" s="206">
        <f>AN290+AN293</f>
        <v>21.694683619999999</v>
      </c>
      <c r="AO283" s="206">
        <f>AO290+AO293</f>
        <v>20.947883600000001</v>
      </c>
      <c r="AP283" s="318">
        <f>AO283/AN283</f>
        <v>0.96557681904558701</v>
      </c>
      <c r="AQ283" s="208">
        <f>AQ290+AQ293</f>
        <v>0.495</v>
      </c>
      <c r="AR283" s="206">
        <f>AR290+AR293</f>
        <v>0.495</v>
      </c>
      <c r="AS283" s="206">
        <f>AS290+AS293</f>
        <v>0.12046553</v>
      </c>
      <c r="AT283" s="319">
        <f>AS283/AR283</f>
        <v>0.24336470707070706</v>
      </c>
      <c r="AU283" s="208">
        <f>AU290+AU293</f>
        <v>9.561121</v>
      </c>
      <c r="AV283" s="206">
        <f>AV290+AV293</f>
        <v>15.1449336</v>
      </c>
      <c r="AW283" s="206">
        <f>AW290+AW293</f>
        <v>13.84145386</v>
      </c>
      <c r="AX283" s="319">
        <f>AW283/AV283</f>
        <v>0.91393295114875905</v>
      </c>
      <c r="AY283" s="208">
        <f>AY290+AY293</f>
        <v>1.68451</v>
      </c>
      <c r="AZ283" s="206">
        <f>AZ290+AZ293</f>
        <v>1.68451</v>
      </c>
      <c r="BA283" s="206">
        <f>BA290+BA293</f>
        <v>0.61006362000000003</v>
      </c>
      <c r="BB283" s="319">
        <f>BA283/AZ283</f>
        <v>0.36216087764394395</v>
      </c>
      <c r="BC283" s="208">
        <f>BC290+BC293</f>
        <v>0.80499999999999994</v>
      </c>
      <c r="BD283" s="206">
        <f>BD290+BD293</f>
        <v>0.80499999999999994</v>
      </c>
      <c r="BE283" s="206">
        <f>BE290+BE293</f>
        <v>0.64598160999999998</v>
      </c>
      <c r="BF283" s="319">
        <f>BE283/BD283</f>
        <v>0.80246162732919257</v>
      </c>
      <c r="BG283" s="208">
        <f>BG290+BG293</f>
        <v>1.91195</v>
      </c>
      <c r="BH283" s="206">
        <f>BH290+BH293</f>
        <v>2.36191</v>
      </c>
      <c r="BI283" s="206">
        <f>BI290+BI293</f>
        <v>1.1186359100000001</v>
      </c>
      <c r="BJ283" s="319">
        <f>BI283/BH283</f>
        <v>0.47361495992650021</v>
      </c>
      <c r="BK283" s="208">
        <f t="shared" ref="BK283:BQ283" si="373">BK290+BK293</f>
        <v>0</v>
      </c>
      <c r="BL283" s="224">
        <f t="shared" si="373"/>
        <v>0</v>
      </c>
      <c r="BM283" s="224">
        <f t="shared" si="373"/>
        <v>0</v>
      </c>
      <c r="BN283" s="345">
        <f t="shared" si="373"/>
        <v>0</v>
      </c>
      <c r="BO283" s="208">
        <f t="shared" si="373"/>
        <v>2.6877159164055775</v>
      </c>
      <c r="BP283" s="224">
        <f t="shared" si="373"/>
        <v>2.6857159164055777</v>
      </c>
      <c r="BQ283" s="224">
        <f t="shared" si="373"/>
        <v>2.6317159164055774</v>
      </c>
      <c r="BR283" s="319">
        <f t="shared" si="367"/>
        <v>0.97989362922930767</v>
      </c>
    </row>
    <row r="284" spans="2:70" x14ac:dyDescent="0.25">
      <c r="B284" s="8" t="s">
        <v>57</v>
      </c>
      <c r="C284" s="257">
        <v>0</v>
      </c>
      <c r="D284" s="321">
        <v>0</v>
      </c>
      <c r="E284" s="321">
        <v>0</v>
      </c>
      <c r="F284" s="12">
        <v>0</v>
      </c>
      <c r="G284" s="257">
        <v>0</v>
      </c>
      <c r="H284" s="321">
        <v>0</v>
      </c>
      <c r="I284" s="321">
        <v>0</v>
      </c>
      <c r="J284" s="12">
        <v>0</v>
      </c>
      <c r="K284" s="321">
        <v>0</v>
      </c>
      <c r="L284" s="321">
        <v>0</v>
      </c>
      <c r="M284" s="321">
        <v>0</v>
      </c>
      <c r="N284" s="12">
        <v>0</v>
      </c>
      <c r="O284" s="322">
        <v>0</v>
      </c>
      <c r="P284" s="321">
        <v>0</v>
      </c>
      <c r="Q284" s="321">
        <v>0</v>
      </c>
      <c r="R284" s="12">
        <v>0</v>
      </c>
      <c r="S284" s="322">
        <v>0</v>
      </c>
      <c r="T284" s="321">
        <v>0</v>
      </c>
      <c r="U284" s="321">
        <v>0</v>
      </c>
      <c r="V284" s="12">
        <v>0</v>
      </c>
      <c r="W284" s="257">
        <v>0</v>
      </c>
      <c r="X284" s="321">
        <v>0</v>
      </c>
      <c r="Y284" s="321">
        <v>0</v>
      </c>
      <c r="Z284" s="12">
        <v>0</v>
      </c>
      <c r="AA284" s="322">
        <v>0</v>
      </c>
      <c r="AB284" s="321">
        <v>0</v>
      </c>
      <c r="AC284" s="321">
        <v>0</v>
      </c>
      <c r="AD284" s="12">
        <v>0</v>
      </c>
      <c r="AE284" s="322">
        <v>0</v>
      </c>
      <c r="AF284" s="321">
        <v>0</v>
      </c>
      <c r="AG284" s="321">
        <v>0</v>
      </c>
      <c r="AH284" s="12">
        <v>0</v>
      </c>
      <c r="AI284" s="257">
        <v>0</v>
      </c>
      <c r="AJ284" s="321">
        <v>0</v>
      </c>
      <c r="AK284" s="321">
        <v>0</v>
      </c>
      <c r="AL284" s="12">
        <v>0</v>
      </c>
      <c r="AM284" s="322">
        <v>0</v>
      </c>
      <c r="AN284" s="321">
        <v>0</v>
      </c>
      <c r="AO284" s="321">
        <v>0</v>
      </c>
      <c r="AP284" s="12">
        <v>0</v>
      </c>
      <c r="AQ284" s="322">
        <v>0</v>
      </c>
      <c r="AR284" s="321">
        <v>0</v>
      </c>
      <c r="AS284" s="321">
        <v>0</v>
      </c>
      <c r="AT284" s="12">
        <v>0</v>
      </c>
      <c r="AU284" s="322">
        <v>0</v>
      </c>
      <c r="AV284" s="321">
        <v>0</v>
      </c>
      <c r="AW284" s="321">
        <v>0</v>
      </c>
      <c r="AX284" s="12">
        <v>0</v>
      </c>
      <c r="AY284" s="322">
        <v>0</v>
      </c>
      <c r="AZ284" s="321">
        <v>0</v>
      </c>
      <c r="BA284" s="321">
        <v>0</v>
      </c>
      <c r="BB284" s="12">
        <v>0</v>
      </c>
      <c r="BC284" s="322">
        <v>0</v>
      </c>
      <c r="BD284" s="321">
        <v>0</v>
      </c>
      <c r="BE284" s="321">
        <v>0</v>
      </c>
      <c r="BF284" s="12">
        <v>0</v>
      </c>
      <c r="BG284" s="322">
        <v>0</v>
      </c>
      <c r="BH284" s="321">
        <v>0</v>
      </c>
      <c r="BI284" s="321">
        <v>0</v>
      </c>
      <c r="BJ284" s="12">
        <v>0</v>
      </c>
      <c r="BK284" s="322">
        <v>0</v>
      </c>
      <c r="BL284" s="321">
        <v>0</v>
      </c>
      <c r="BM284" s="321">
        <v>0</v>
      </c>
      <c r="BN284" s="12">
        <v>0</v>
      </c>
      <c r="BO284" s="322">
        <v>0</v>
      </c>
      <c r="BP284" s="321">
        <v>0</v>
      </c>
      <c r="BQ284" s="321">
        <v>0</v>
      </c>
      <c r="BR284" s="12">
        <v>0</v>
      </c>
    </row>
    <row r="285" spans="2:70" x14ac:dyDescent="0.25">
      <c r="B285" s="8" t="s">
        <v>58</v>
      </c>
      <c r="C285" s="257">
        <v>0</v>
      </c>
      <c r="D285" s="321">
        <v>0</v>
      </c>
      <c r="E285" s="321">
        <v>0</v>
      </c>
      <c r="F285" s="12">
        <v>0</v>
      </c>
      <c r="G285" s="257">
        <v>0</v>
      </c>
      <c r="H285" s="321">
        <v>0</v>
      </c>
      <c r="I285" s="321">
        <v>0</v>
      </c>
      <c r="J285" s="12">
        <v>0</v>
      </c>
      <c r="K285" s="321">
        <v>0</v>
      </c>
      <c r="L285" s="321">
        <v>0</v>
      </c>
      <c r="M285" s="321">
        <v>0</v>
      </c>
      <c r="N285" s="12">
        <v>0</v>
      </c>
      <c r="O285" s="322">
        <v>0</v>
      </c>
      <c r="P285" s="321">
        <v>0</v>
      </c>
      <c r="Q285" s="321">
        <v>0</v>
      </c>
      <c r="R285" s="12">
        <v>0</v>
      </c>
      <c r="S285" s="322">
        <v>0</v>
      </c>
      <c r="T285" s="321">
        <v>0</v>
      </c>
      <c r="U285" s="321">
        <v>0</v>
      </c>
      <c r="V285" s="12">
        <v>0</v>
      </c>
      <c r="W285" s="257">
        <v>0</v>
      </c>
      <c r="X285" s="321">
        <v>0</v>
      </c>
      <c r="Y285" s="321">
        <v>0</v>
      </c>
      <c r="Z285" s="12">
        <v>0</v>
      </c>
      <c r="AA285" s="322">
        <v>0</v>
      </c>
      <c r="AB285" s="321">
        <v>0</v>
      </c>
      <c r="AC285" s="321">
        <v>0</v>
      </c>
      <c r="AD285" s="12">
        <v>0</v>
      </c>
      <c r="AE285" s="322">
        <v>0</v>
      </c>
      <c r="AF285" s="321">
        <v>0</v>
      </c>
      <c r="AG285" s="321">
        <v>0</v>
      </c>
      <c r="AH285" s="12">
        <v>0</v>
      </c>
      <c r="AI285" s="257">
        <v>0</v>
      </c>
      <c r="AJ285" s="321">
        <v>0</v>
      </c>
      <c r="AK285" s="321">
        <v>0</v>
      </c>
      <c r="AL285" s="12">
        <v>0</v>
      </c>
      <c r="AM285" s="322">
        <v>0</v>
      </c>
      <c r="AN285" s="321">
        <v>0</v>
      </c>
      <c r="AO285" s="321">
        <v>0</v>
      </c>
      <c r="AP285" s="12">
        <v>0</v>
      </c>
      <c r="AQ285" s="322">
        <v>0</v>
      </c>
      <c r="AR285" s="321">
        <v>0</v>
      </c>
      <c r="AS285" s="321">
        <v>0</v>
      </c>
      <c r="AT285" s="12">
        <v>0</v>
      </c>
      <c r="AU285" s="322">
        <v>0</v>
      </c>
      <c r="AV285" s="321">
        <v>0</v>
      </c>
      <c r="AW285" s="321">
        <v>0</v>
      </c>
      <c r="AX285" s="12">
        <v>0</v>
      </c>
      <c r="AY285" s="322">
        <v>0</v>
      </c>
      <c r="AZ285" s="321">
        <v>0</v>
      </c>
      <c r="BA285" s="321">
        <v>0</v>
      </c>
      <c r="BB285" s="12">
        <v>0</v>
      </c>
      <c r="BC285" s="322">
        <v>0</v>
      </c>
      <c r="BD285" s="321">
        <v>0</v>
      </c>
      <c r="BE285" s="321">
        <v>0</v>
      </c>
      <c r="BF285" s="12">
        <v>0</v>
      </c>
      <c r="BG285" s="322">
        <v>0</v>
      </c>
      <c r="BH285" s="321">
        <v>0</v>
      </c>
      <c r="BI285" s="321">
        <v>0</v>
      </c>
      <c r="BJ285" s="12">
        <v>0</v>
      </c>
      <c r="BK285" s="322">
        <v>0</v>
      </c>
      <c r="BL285" s="321">
        <v>0</v>
      </c>
      <c r="BM285" s="321">
        <v>0</v>
      </c>
      <c r="BN285" s="12">
        <v>0</v>
      </c>
      <c r="BO285" s="322">
        <v>0</v>
      </c>
      <c r="BP285" s="321">
        <v>0</v>
      </c>
      <c r="BQ285" s="321">
        <v>0</v>
      </c>
      <c r="BR285" s="12">
        <v>0</v>
      </c>
    </row>
    <row r="286" spans="2:70" x14ac:dyDescent="0.25">
      <c r="B286" s="8" t="s">
        <v>59</v>
      </c>
      <c r="C286" s="257">
        <v>0</v>
      </c>
      <c r="D286" s="321">
        <v>0</v>
      </c>
      <c r="E286" s="321">
        <v>0</v>
      </c>
      <c r="F286" s="12">
        <v>0</v>
      </c>
      <c r="G286" s="257">
        <v>0</v>
      </c>
      <c r="H286" s="321">
        <v>0</v>
      </c>
      <c r="I286" s="321">
        <v>0</v>
      </c>
      <c r="J286" s="12">
        <v>0</v>
      </c>
      <c r="K286" s="321">
        <v>0</v>
      </c>
      <c r="L286" s="321">
        <v>0</v>
      </c>
      <c r="M286" s="321">
        <v>0</v>
      </c>
      <c r="N286" s="12">
        <v>0</v>
      </c>
      <c r="O286" s="322">
        <v>0</v>
      </c>
      <c r="P286" s="321">
        <v>0</v>
      </c>
      <c r="Q286" s="321">
        <v>0</v>
      </c>
      <c r="R286" s="12">
        <v>0</v>
      </c>
      <c r="S286" s="322">
        <v>0</v>
      </c>
      <c r="T286" s="321">
        <v>0</v>
      </c>
      <c r="U286" s="321">
        <v>0</v>
      </c>
      <c r="V286" s="12">
        <v>0</v>
      </c>
      <c r="W286" s="257">
        <v>0</v>
      </c>
      <c r="X286" s="321">
        <v>0</v>
      </c>
      <c r="Y286" s="321">
        <v>0</v>
      </c>
      <c r="Z286" s="12">
        <v>0</v>
      </c>
      <c r="AA286" s="322">
        <v>0</v>
      </c>
      <c r="AB286" s="321">
        <v>0</v>
      </c>
      <c r="AC286" s="321">
        <v>0</v>
      </c>
      <c r="AD286" s="12">
        <v>0</v>
      </c>
      <c r="AE286" s="322">
        <v>0</v>
      </c>
      <c r="AF286" s="321">
        <v>0</v>
      </c>
      <c r="AG286" s="321">
        <v>0</v>
      </c>
      <c r="AH286" s="12">
        <v>0</v>
      </c>
      <c r="AI286" s="257">
        <v>0</v>
      </c>
      <c r="AJ286" s="321">
        <v>0</v>
      </c>
      <c r="AK286" s="321">
        <v>0</v>
      </c>
      <c r="AL286" s="12">
        <v>0</v>
      </c>
      <c r="AM286" s="322">
        <v>0</v>
      </c>
      <c r="AN286" s="321">
        <v>0</v>
      </c>
      <c r="AO286" s="321">
        <v>0</v>
      </c>
      <c r="AP286" s="12">
        <v>0</v>
      </c>
      <c r="AQ286" s="322">
        <v>0</v>
      </c>
      <c r="AR286" s="321">
        <v>0</v>
      </c>
      <c r="AS286" s="321">
        <v>0</v>
      </c>
      <c r="AT286" s="12">
        <v>0</v>
      </c>
      <c r="AU286" s="322">
        <v>0</v>
      </c>
      <c r="AV286" s="321">
        <v>0</v>
      </c>
      <c r="AW286" s="321">
        <v>0</v>
      </c>
      <c r="AX286" s="12">
        <v>0</v>
      </c>
      <c r="AY286" s="322">
        <v>0</v>
      </c>
      <c r="AZ286" s="321">
        <v>0</v>
      </c>
      <c r="BA286" s="321">
        <v>0</v>
      </c>
      <c r="BB286" s="12">
        <v>0</v>
      </c>
      <c r="BC286" s="322">
        <v>0</v>
      </c>
      <c r="BD286" s="321">
        <v>0</v>
      </c>
      <c r="BE286" s="321">
        <v>0</v>
      </c>
      <c r="BF286" s="12">
        <v>0</v>
      </c>
      <c r="BG286" s="322">
        <v>0</v>
      </c>
      <c r="BH286" s="321">
        <v>0</v>
      </c>
      <c r="BI286" s="321">
        <v>0</v>
      </c>
      <c r="BJ286" s="12">
        <v>0</v>
      </c>
      <c r="BK286" s="322">
        <v>0</v>
      </c>
      <c r="BL286" s="321">
        <v>0</v>
      </c>
      <c r="BM286" s="321">
        <v>0</v>
      </c>
      <c r="BN286" s="12">
        <v>0</v>
      </c>
      <c r="BO286" s="322">
        <v>0</v>
      </c>
      <c r="BP286" s="321">
        <v>0</v>
      </c>
      <c r="BQ286" s="321">
        <v>0</v>
      </c>
      <c r="BR286" s="12">
        <v>0</v>
      </c>
    </row>
    <row r="287" spans="2:70" x14ac:dyDescent="0.25">
      <c r="B287" s="8" t="s">
        <v>60</v>
      </c>
      <c r="C287" s="257">
        <v>35.429792694187135</v>
      </c>
      <c r="D287" s="321">
        <v>45.938077294187146</v>
      </c>
      <c r="E287" s="321">
        <v>34.988480624187133</v>
      </c>
      <c r="F287" s="85">
        <v>0.76164442843615621</v>
      </c>
      <c r="G287" s="257">
        <v>4.4000000000000004</v>
      </c>
      <c r="H287" s="321">
        <v>4.4000000000000004</v>
      </c>
      <c r="I287" s="321">
        <v>3</v>
      </c>
      <c r="J287" s="85">
        <f>I287/H287</f>
        <v>0.68181818181818177</v>
      </c>
      <c r="K287" s="321">
        <v>0.189</v>
      </c>
      <c r="L287" s="321">
        <v>0.189</v>
      </c>
      <c r="M287" s="321">
        <v>0.189</v>
      </c>
      <c r="N287" s="85">
        <f>M287/L287</f>
        <v>1</v>
      </c>
      <c r="O287" s="322">
        <v>0</v>
      </c>
      <c r="P287" s="321">
        <v>0</v>
      </c>
      <c r="Q287" s="321">
        <v>0</v>
      </c>
      <c r="R287" s="12">
        <v>0</v>
      </c>
      <c r="S287" s="322">
        <v>5.0000000000000001E-3</v>
      </c>
      <c r="T287" s="321">
        <v>5.0000000000000001E-3</v>
      </c>
      <c r="U287" s="321">
        <v>1.25E-3</v>
      </c>
      <c r="V287" s="85">
        <f>U287/T287</f>
        <v>0.25</v>
      </c>
      <c r="W287" s="257">
        <v>0.88195000000000001</v>
      </c>
      <c r="X287" s="321">
        <v>1.1469499999999999</v>
      </c>
      <c r="Y287" s="321">
        <v>1.1415</v>
      </c>
      <c r="Z287" s="85">
        <f>Y287/X287</f>
        <v>0.99524826714329317</v>
      </c>
      <c r="AA287" s="322">
        <v>5.4252200000000004</v>
      </c>
      <c r="AB287" s="321">
        <v>9.7867320000000007</v>
      </c>
      <c r="AC287" s="321">
        <v>6.0853020999999998</v>
      </c>
      <c r="AD287" s="85">
        <f>AC287/AB287</f>
        <v>0.6217910227847252</v>
      </c>
      <c r="AE287" s="322">
        <v>1.7292400000000001</v>
      </c>
      <c r="AF287" s="321">
        <v>1.7292400000000001</v>
      </c>
      <c r="AG287" s="321">
        <v>1.1411321299999999</v>
      </c>
      <c r="AH287" s="85">
        <f>AG287/AF287</f>
        <v>0.65990384793319601</v>
      </c>
      <c r="AI287" s="257">
        <v>9.8616949999999992</v>
      </c>
      <c r="AJ287" s="321">
        <v>9.9616950000000006</v>
      </c>
      <c r="AK287" s="321">
        <v>8.1742963</v>
      </c>
      <c r="AL287" s="85">
        <f>AK287/AJ287</f>
        <v>0.82057283424156224</v>
      </c>
      <c r="AM287" s="322">
        <v>0.78300000000000003</v>
      </c>
      <c r="AN287" s="321">
        <v>0.98299999999999998</v>
      </c>
      <c r="AO287" s="321">
        <v>0.42239139000000003</v>
      </c>
      <c r="AP287" s="85">
        <f>AO287/AN287</f>
        <v>0.42969622583926759</v>
      </c>
      <c r="AQ287" s="322">
        <v>0.495</v>
      </c>
      <c r="AR287" s="321">
        <v>0.495</v>
      </c>
      <c r="AS287" s="321">
        <v>0.12046553</v>
      </c>
      <c r="AT287" s="85">
        <f>AS287/AR287</f>
        <v>0.24336470707070706</v>
      </c>
      <c r="AU287" s="322">
        <v>6.0009800000000002</v>
      </c>
      <c r="AV287" s="321">
        <v>11.5847926</v>
      </c>
      <c r="AW287" s="321">
        <v>10.996723449999999</v>
      </c>
      <c r="AX287" s="85">
        <f>AW287/AV287</f>
        <v>0.94923783529797501</v>
      </c>
      <c r="AY287" s="322">
        <v>1.25851</v>
      </c>
      <c r="AZ287" s="321">
        <v>1.25851</v>
      </c>
      <c r="BA287" s="321">
        <v>0.61006362000000003</v>
      </c>
      <c r="BB287" s="85">
        <f>BA287/AZ287</f>
        <v>0.48475071314490947</v>
      </c>
      <c r="BC287" s="322">
        <v>0.60499999999999998</v>
      </c>
      <c r="BD287" s="321">
        <v>0.60499999999999998</v>
      </c>
      <c r="BE287" s="321">
        <v>0.61047249999999997</v>
      </c>
      <c r="BF287" s="85">
        <f>BE287/BD287</f>
        <v>1.0090454545454546</v>
      </c>
      <c r="BG287" s="322">
        <v>1.30216</v>
      </c>
      <c r="BH287" s="321">
        <v>1.3021199999999999</v>
      </c>
      <c r="BI287" s="321">
        <v>5.8845910000000001E-2</v>
      </c>
      <c r="BJ287" s="85">
        <f>BI287/BH287</f>
        <v>4.5192386262402851E-2</v>
      </c>
      <c r="BK287" s="322">
        <v>0</v>
      </c>
      <c r="BL287" s="321">
        <v>0</v>
      </c>
      <c r="BM287" s="321">
        <v>0</v>
      </c>
      <c r="BN287" s="12">
        <v>0</v>
      </c>
      <c r="BO287" s="322">
        <v>2.4930376941871368</v>
      </c>
      <c r="BP287" s="321">
        <v>2.4910376941871371</v>
      </c>
      <c r="BQ287" s="321">
        <v>2.4370376941871368</v>
      </c>
      <c r="BR287" s="85">
        <f>BQ287/BP287</f>
        <v>0.97832228708300573</v>
      </c>
    </row>
    <row r="288" spans="2:70" x14ac:dyDescent="0.25">
      <c r="B288" s="8" t="s">
        <v>61</v>
      </c>
      <c r="C288" s="257">
        <v>8.3731E-2</v>
      </c>
      <c r="D288" s="321">
        <v>21.852072</v>
      </c>
      <c r="E288" s="321">
        <v>21.536607920000002</v>
      </c>
      <c r="F288" s="85">
        <v>0.98556365364346232</v>
      </c>
      <c r="G288" s="257">
        <v>0</v>
      </c>
      <c r="H288" s="321">
        <v>0</v>
      </c>
      <c r="I288" s="321">
        <v>0</v>
      </c>
      <c r="J288" s="12">
        <v>0</v>
      </c>
      <c r="K288" s="321">
        <v>0</v>
      </c>
      <c r="L288" s="321">
        <v>21.768340999999999</v>
      </c>
      <c r="M288" s="321">
        <v>21.452876920000001</v>
      </c>
      <c r="N288" s="85">
        <f>M288/L288</f>
        <v>0.98550812484975325</v>
      </c>
      <c r="O288" s="322">
        <v>0</v>
      </c>
      <c r="P288" s="321">
        <v>0</v>
      </c>
      <c r="Q288" s="321">
        <v>0</v>
      </c>
      <c r="R288" s="12">
        <v>0</v>
      </c>
      <c r="S288" s="322">
        <v>0</v>
      </c>
      <c r="T288" s="321">
        <v>0</v>
      </c>
      <c r="U288" s="321">
        <v>0</v>
      </c>
      <c r="V288" s="12">
        <v>0</v>
      </c>
      <c r="W288" s="257">
        <v>0</v>
      </c>
      <c r="X288" s="321">
        <v>0</v>
      </c>
      <c r="Y288" s="321">
        <v>0</v>
      </c>
      <c r="Z288" s="12">
        <v>0</v>
      </c>
      <c r="AA288" s="322">
        <v>0</v>
      </c>
      <c r="AB288" s="321">
        <v>0</v>
      </c>
      <c r="AC288" s="321">
        <v>0</v>
      </c>
      <c r="AD288" s="12">
        <v>0</v>
      </c>
      <c r="AE288" s="322">
        <v>0</v>
      </c>
      <c r="AF288" s="321">
        <v>0</v>
      </c>
      <c r="AG288" s="321">
        <v>0</v>
      </c>
      <c r="AH288" s="12">
        <v>0</v>
      </c>
      <c r="AI288" s="257">
        <v>0</v>
      </c>
      <c r="AJ288" s="321">
        <v>0</v>
      </c>
      <c r="AK288" s="321">
        <v>0</v>
      </c>
      <c r="AL288" s="12">
        <v>0</v>
      </c>
      <c r="AM288" s="322">
        <v>0</v>
      </c>
      <c r="AN288" s="321">
        <v>0</v>
      </c>
      <c r="AO288" s="321">
        <v>0</v>
      </c>
      <c r="AP288" s="12">
        <v>0</v>
      </c>
      <c r="AQ288" s="322">
        <v>0</v>
      </c>
      <c r="AR288" s="321">
        <v>0</v>
      </c>
      <c r="AS288" s="321">
        <v>0</v>
      </c>
      <c r="AT288" s="12">
        <v>0</v>
      </c>
      <c r="AU288" s="322">
        <v>8.3731E-2</v>
      </c>
      <c r="AV288" s="321">
        <v>8.3731E-2</v>
      </c>
      <c r="AW288" s="321">
        <v>8.3731E-2</v>
      </c>
      <c r="AX288" s="85">
        <f>AW288/AV288</f>
        <v>1</v>
      </c>
      <c r="AY288" s="322">
        <v>0</v>
      </c>
      <c r="AZ288" s="321">
        <v>0</v>
      </c>
      <c r="BA288" s="321">
        <v>0</v>
      </c>
      <c r="BB288" s="12">
        <v>0</v>
      </c>
      <c r="BC288" s="322">
        <v>0</v>
      </c>
      <c r="BD288" s="321">
        <v>0</v>
      </c>
      <c r="BE288" s="321">
        <v>0</v>
      </c>
      <c r="BF288" s="12">
        <v>0</v>
      </c>
      <c r="BG288" s="322">
        <v>0</v>
      </c>
      <c r="BH288" s="321">
        <v>0</v>
      </c>
      <c r="BI288" s="321">
        <v>0</v>
      </c>
      <c r="BJ288" s="12">
        <v>0</v>
      </c>
      <c r="BK288" s="322">
        <v>0</v>
      </c>
      <c r="BL288" s="321">
        <v>0</v>
      </c>
      <c r="BM288" s="321">
        <v>0</v>
      </c>
      <c r="BN288" s="12">
        <v>0</v>
      </c>
      <c r="BO288" s="322">
        <v>0</v>
      </c>
      <c r="BP288" s="321">
        <v>0</v>
      </c>
      <c r="BQ288" s="321">
        <v>0</v>
      </c>
      <c r="BR288" s="12">
        <v>0</v>
      </c>
    </row>
    <row r="289" spans="2:70" x14ac:dyDescent="0.25">
      <c r="B289" s="8" t="s">
        <v>62</v>
      </c>
      <c r="C289" s="257">
        <v>45.697538222218441</v>
      </c>
      <c r="D289" s="321">
        <v>37.949478842218447</v>
      </c>
      <c r="E289" s="321">
        <v>36.362579952218432</v>
      </c>
      <c r="F289" s="85">
        <v>0.95818390822709787</v>
      </c>
      <c r="G289" s="257">
        <v>0</v>
      </c>
      <c r="H289" s="321">
        <v>0</v>
      </c>
      <c r="I289" s="321">
        <v>0</v>
      </c>
      <c r="J289" s="12">
        <v>0</v>
      </c>
      <c r="K289" s="321">
        <v>0</v>
      </c>
      <c r="L289" s="321">
        <v>0</v>
      </c>
      <c r="M289" s="321">
        <v>0</v>
      </c>
      <c r="N289" s="12">
        <v>0</v>
      </c>
      <c r="O289" s="322">
        <v>0</v>
      </c>
      <c r="P289" s="321">
        <v>0</v>
      </c>
      <c r="Q289" s="321">
        <v>0</v>
      </c>
      <c r="R289" s="12">
        <v>0</v>
      </c>
      <c r="S289" s="322">
        <v>1.1111800000000001</v>
      </c>
      <c r="T289" s="321">
        <v>0</v>
      </c>
      <c r="U289" s="321">
        <v>0</v>
      </c>
      <c r="V289" s="12">
        <v>0</v>
      </c>
      <c r="W289" s="257">
        <v>0</v>
      </c>
      <c r="X289" s="321">
        <v>0</v>
      </c>
      <c r="Y289" s="321">
        <v>0</v>
      </c>
      <c r="Z289" s="12">
        <v>0</v>
      </c>
      <c r="AA289" s="322">
        <v>0</v>
      </c>
      <c r="AB289" s="321">
        <v>0</v>
      </c>
      <c r="AC289" s="321">
        <v>0</v>
      </c>
      <c r="AD289" s="12">
        <v>0</v>
      </c>
      <c r="AE289" s="322">
        <v>0</v>
      </c>
      <c r="AF289" s="321">
        <v>0</v>
      </c>
      <c r="AG289" s="321">
        <v>0</v>
      </c>
      <c r="AH289" s="12">
        <v>0</v>
      </c>
      <c r="AI289" s="257">
        <v>17.920000000000002</v>
      </c>
      <c r="AJ289" s="321">
        <v>11.880917</v>
      </c>
      <c r="AK289" s="321">
        <v>11.786111</v>
      </c>
      <c r="AL289" s="85">
        <f>AK289/AJ289</f>
        <v>0.99202031291019033</v>
      </c>
      <c r="AM289" s="322">
        <v>21.75948</v>
      </c>
      <c r="AN289" s="321">
        <v>20.711683619999999</v>
      </c>
      <c r="AO289" s="321">
        <v>20.525492209999999</v>
      </c>
      <c r="AP289" s="85">
        <f>AO289/AN289</f>
        <v>0.9910103199036796</v>
      </c>
      <c r="AQ289" s="322">
        <v>0</v>
      </c>
      <c r="AR289" s="321">
        <v>0</v>
      </c>
      <c r="AS289" s="321">
        <v>0</v>
      </c>
      <c r="AT289" s="12">
        <v>0</v>
      </c>
      <c r="AU289" s="322">
        <v>3.47641</v>
      </c>
      <c r="AV289" s="321">
        <v>3.47641</v>
      </c>
      <c r="AW289" s="321">
        <v>2.7609994100000002</v>
      </c>
      <c r="AX289" s="85">
        <f>AW289/AV289</f>
        <v>0.7942099493442949</v>
      </c>
      <c r="AY289" s="322">
        <v>0.42599999999999999</v>
      </c>
      <c r="AZ289" s="321">
        <v>0.42599999999999999</v>
      </c>
      <c r="BA289" s="321">
        <v>0</v>
      </c>
      <c r="BB289" s="85">
        <f>BA289/AZ289</f>
        <v>0</v>
      </c>
      <c r="BC289" s="322">
        <v>0.2</v>
      </c>
      <c r="BD289" s="321">
        <v>0.2</v>
      </c>
      <c r="BE289" s="321">
        <v>3.5509110000000003E-2</v>
      </c>
      <c r="BF289" s="85">
        <f>BE289/BD289</f>
        <v>0.17754555</v>
      </c>
      <c r="BG289" s="322">
        <v>0.60979000000000005</v>
      </c>
      <c r="BH289" s="321">
        <v>1.05979</v>
      </c>
      <c r="BI289" s="321">
        <v>1.05979</v>
      </c>
      <c r="BJ289" s="85">
        <f>BI289/BH289</f>
        <v>1</v>
      </c>
      <c r="BK289" s="322">
        <v>0</v>
      </c>
      <c r="BL289" s="321">
        <v>0</v>
      </c>
      <c r="BM289" s="321">
        <v>0</v>
      </c>
      <c r="BN289" s="12">
        <v>0</v>
      </c>
      <c r="BO289" s="322">
        <v>0.19467822221844069</v>
      </c>
      <c r="BP289" s="321">
        <v>0.19467822221844069</v>
      </c>
      <c r="BQ289" s="321">
        <v>0.19467822221844069</v>
      </c>
      <c r="BR289" s="85">
        <f>BQ289/BP289</f>
        <v>1</v>
      </c>
    </row>
    <row r="290" spans="2:70" x14ac:dyDescent="0.25">
      <c r="B290" s="187" t="s">
        <v>63</v>
      </c>
      <c r="C290" s="325">
        <v>81.211061916405583</v>
      </c>
      <c r="D290" s="326">
        <v>105.7396281364056</v>
      </c>
      <c r="E290" s="326">
        <v>92.887668496405567</v>
      </c>
      <c r="F290" s="178">
        <v>0.8784565458900534</v>
      </c>
      <c r="G290" s="325">
        <f>SUM(G284:G289)</f>
        <v>4.4000000000000004</v>
      </c>
      <c r="H290" s="326">
        <f>SUM(H284:H289)</f>
        <v>4.4000000000000004</v>
      </c>
      <c r="I290" s="326">
        <f>SUM(I284:I289)</f>
        <v>3</v>
      </c>
      <c r="J290" s="178">
        <f>I290/H290</f>
        <v>0.68181818181818177</v>
      </c>
      <c r="K290" s="326">
        <f>SUM(K284:K289)</f>
        <v>0.189</v>
      </c>
      <c r="L290" s="326">
        <f>SUM(L284:L289)</f>
        <v>21.957341</v>
      </c>
      <c r="M290" s="326">
        <f>SUM(M284:M289)</f>
        <v>21.641876920000001</v>
      </c>
      <c r="N290" s="178">
        <f>M290/L290</f>
        <v>0.98563286510875803</v>
      </c>
      <c r="O290" s="327">
        <f t="shared" ref="O290:U290" si="374">SUM(O284:O289)</f>
        <v>0</v>
      </c>
      <c r="P290" s="326">
        <f t="shared" si="374"/>
        <v>0</v>
      </c>
      <c r="Q290" s="326">
        <f t="shared" si="374"/>
        <v>0</v>
      </c>
      <c r="R290" s="351">
        <f t="shared" si="374"/>
        <v>0</v>
      </c>
      <c r="S290" s="327">
        <f t="shared" si="374"/>
        <v>1.1161799999999999</v>
      </c>
      <c r="T290" s="326">
        <f t="shared" si="374"/>
        <v>5.0000000000000001E-3</v>
      </c>
      <c r="U290" s="326">
        <f t="shared" si="374"/>
        <v>1.25E-3</v>
      </c>
      <c r="V290" s="178">
        <f>U290/T290</f>
        <v>0.25</v>
      </c>
      <c r="W290" s="325">
        <f>SUM(W284:W289)</f>
        <v>0.88195000000000001</v>
      </c>
      <c r="X290" s="326">
        <f>SUM(X284:X289)</f>
        <v>1.1469499999999999</v>
      </c>
      <c r="Y290" s="326">
        <f>SUM(Y284:Y289)</f>
        <v>1.1415</v>
      </c>
      <c r="Z290" s="178">
        <f>Y290/X290</f>
        <v>0.99524826714329317</v>
      </c>
      <c r="AA290" s="327">
        <f>SUM(AA284:AA289)</f>
        <v>5.4252200000000004</v>
      </c>
      <c r="AB290" s="326">
        <f>SUM(AB284:AB289)</f>
        <v>9.7867320000000007</v>
      </c>
      <c r="AC290" s="326">
        <f>SUM(AC284:AC289)</f>
        <v>6.0853020999999998</v>
      </c>
      <c r="AD290" s="178">
        <f>AC290/AB290</f>
        <v>0.6217910227847252</v>
      </c>
      <c r="AE290" s="327">
        <f>SUM(AE284:AE289)</f>
        <v>1.7292400000000001</v>
      </c>
      <c r="AF290" s="326">
        <f>SUM(AF284:AF289)</f>
        <v>1.7292400000000001</v>
      </c>
      <c r="AG290" s="326">
        <f>SUM(AG284:AG289)</f>
        <v>1.1411321299999999</v>
      </c>
      <c r="AH290" s="178">
        <f>AG290/AF290</f>
        <v>0.65990384793319601</v>
      </c>
      <c r="AI290" s="325">
        <f>SUM(AI284:AI289)</f>
        <v>27.781694999999999</v>
      </c>
      <c r="AJ290" s="326">
        <f>SUM(AJ284:AJ289)</f>
        <v>21.842612000000003</v>
      </c>
      <c r="AK290" s="326">
        <f>SUM(AK284:AK289)</f>
        <v>19.9604073</v>
      </c>
      <c r="AL290" s="178">
        <f>AK290/AJ290</f>
        <v>0.91382877194357515</v>
      </c>
      <c r="AM290" s="327">
        <f>SUM(AM284:AM289)</f>
        <v>22.542480000000001</v>
      </c>
      <c r="AN290" s="326">
        <f>SUM(AN284:AN289)</f>
        <v>21.694683619999999</v>
      </c>
      <c r="AO290" s="326">
        <f>SUM(AO284:AO289)</f>
        <v>20.947883600000001</v>
      </c>
      <c r="AP290" s="178">
        <f>AO290/AN290</f>
        <v>0.96557681904558701</v>
      </c>
      <c r="AQ290" s="327">
        <f>SUM(AQ284:AQ289)</f>
        <v>0.495</v>
      </c>
      <c r="AR290" s="326">
        <f>SUM(AR284:AR289)</f>
        <v>0.495</v>
      </c>
      <c r="AS290" s="326">
        <f>SUM(AS284:AS289)</f>
        <v>0.12046553</v>
      </c>
      <c r="AT290" s="178">
        <f>AS290/AR290</f>
        <v>0.24336470707070706</v>
      </c>
      <c r="AU290" s="327">
        <f>SUM(AU284:AU289)</f>
        <v>9.561121</v>
      </c>
      <c r="AV290" s="326">
        <f>SUM(AV284:AV289)</f>
        <v>15.1449336</v>
      </c>
      <c r="AW290" s="326">
        <f>SUM(AW284:AW289)</f>
        <v>13.84145386</v>
      </c>
      <c r="AX290" s="178">
        <f>AW290/AV290</f>
        <v>0.91393295114875905</v>
      </c>
      <c r="AY290" s="327">
        <f>SUM(AY284:AY289)</f>
        <v>1.68451</v>
      </c>
      <c r="AZ290" s="326">
        <f>SUM(AZ284:AZ289)</f>
        <v>1.68451</v>
      </c>
      <c r="BA290" s="326">
        <f>SUM(BA284:BA289)</f>
        <v>0.61006362000000003</v>
      </c>
      <c r="BB290" s="178">
        <f>BA290/AZ290</f>
        <v>0.36216087764394395</v>
      </c>
      <c r="BC290" s="327">
        <f>SUM(BC284:BC289)</f>
        <v>0.80499999999999994</v>
      </c>
      <c r="BD290" s="326">
        <f>SUM(BD284:BD289)</f>
        <v>0.80499999999999994</v>
      </c>
      <c r="BE290" s="326">
        <f>SUM(BE284:BE289)</f>
        <v>0.64598160999999998</v>
      </c>
      <c r="BF290" s="178">
        <f>BE290/BD290</f>
        <v>0.80246162732919257</v>
      </c>
      <c r="BG290" s="327">
        <f>SUM(BG284:BG289)</f>
        <v>1.91195</v>
      </c>
      <c r="BH290" s="326">
        <f>SUM(BH284:BH289)</f>
        <v>2.36191</v>
      </c>
      <c r="BI290" s="326">
        <f>SUM(BI284:BI289)</f>
        <v>1.1186359100000001</v>
      </c>
      <c r="BJ290" s="178">
        <f>BI290/BH290</f>
        <v>0.47361495992650021</v>
      </c>
      <c r="BK290" s="176">
        <f>SUM(BK288:BK289)</f>
        <v>0</v>
      </c>
      <c r="BL290" s="189">
        <f>SUM(BL288:BL289)</f>
        <v>0</v>
      </c>
      <c r="BM290" s="330">
        <f>SUM(BM288:BM289)</f>
        <v>0</v>
      </c>
      <c r="BN290" s="331">
        <v>0</v>
      </c>
      <c r="BO290" s="176">
        <f>SUM(BO284:BO289)</f>
        <v>2.6877159164055775</v>
      </c>
      <c r="BP290" s="330">
        <f>SUM(BP284:BP289)</f>
        <v>2.6857159164055777</v>
      </c>
      <c r="BQ290" s="330">
        <f>SUM(BQ284:BQ289)</f>
        <v>2.6317159164055774</v>
      </c>
      <c r="BR290" s="349">
        <f>BQ290/BP290</f>
        <v>0.97989362922930767</v>
      </c>
    </row>
    <row r="291" spans="2:70" x14ac:dyDescent="0.25">
      <c r="B291" s="8" t="s">
        <v>64</v>
      </c>
      <c r="C291" s="322">
        <v>236.5147</v>
      </c>
      <c r="D291" s="321">
        <v>236.5147</v>
      </c>
      <c r="E291" s="321">
        <v>19.094000000000001</v>
      </c>
      <c r="F291" s="85">
        <v>8.0730711452607393E-2</v>
      </c>
      <c r="G291" s="322">
        <v>0</v>
      </c>
      <c r="H291" s="321">
        <v>0</v>
      </c>
      <c r="I291" s="321">
        <v>0</v>
      </c>
      <c r="J291" s="12">
        <v>0</v>
      </c>
      <c r="K291" s="322">
        <v>0</v>
      </c>
      <c r="L291" s="321">
        <v>0</v>
      </c>
      <c r="M291" s="321">
        <v>0</v>
      </c>
      <c r="N291" s="12">
        <v>0</v>
      </c>
      <c r="O291" s="322">
        <v>0</v>
      </c>
      <c r="P291" s="321">
        <v>0</v>
      </c>
      <c r="Q291" s="321">
        <v>0</v>
      </c>
      <c r="R291" s="12">
        <v>0</v>
      </c>
      <c r="S291" s="322">
        <v>0</v>
      </c>
      <c r="T291" s="321">
        <v>0</v>
      </c>
      <c r="U291" s="321">
        <v>0</v>
      </c>
      <c r="V291" s="12">
        <v>0</v>
      </c>
      <c r="W291" s="257">
        <v>0</v>
      </c>
      <c r="X291" s="321">
        <v>0</v>
      </c>
      <c r="Y291" s="321">
        <v>0</v>
      </c>
      <c r="Z291" s="12">
        <v>0</v>
      </c>
      <c r="AA291" s="322">
        <v>0</v>
      </c>
      <c r="AB291" s="321">
        <v>0</v>
      </c>
      <c r="AC291" s="321">
        <v>0</v>
      </c>
      <c r="AD291" s="12">
        <v>0</v>
      </c>
      <c r="AE291" s="322">
        <v>0</v>
      </c>
      <c r="AF291" s="321">
        <v>0</v>
      </c>
      <c r="AG291" s="321">
        <v>0</v>
      </c>
      <c r="AH291" s="12">
        <v>0</v>
      </c>
      <c r="AI291" s="257">
        <v>236.5147</v>
      </c>
      <c r="AJ291" s="321">
        <v>236.5147</v>
      </c>
      <c r="AK291" s="321">
        <v>19.094000000000001</v>
      </c>
      <c r="AL291" s="85">
        <f>AK291/AJ291</f>
        <v>8.0730711452607393E-2</v>
      </c>
      <c r="AM291" s="322">
        <v>0</v>
      </c>
      <c r="AN291" s="321">
        <v>0</v>
      </c>
      <c r="AO291" s="321">
        <v>0</v>
      </c>
      <c r="AP291" s="12">
        <v>0</v>
      </c>
      <c r="AQ291" s="322">
        <v>0</v>
      </c>
      <c r="AR291" s="321">
        <v>0</v>
      </c>
      <c r="AS291" s="321">
        <v>0</v>
      </c>
      <c r="AT291" s="12">
        <v>0</v>
      </c>
      <c r="AU291" s="322">
        <v>0</v>
      </c>
      <c r="AV291" s="321">
        <v>0</v>
      </c>
      <c r="AW291" s="321">
        <v>0</v>
      </c>
      <c r="AX291" s="12">
        <v>0</v>
      </c>
      <c r="AY291" s="322">
        <v>0</v>
      </c>
      <c r="AZ291" s="321">
        <v>0</v>
      </c>
      <c r="BA291" s="321">
        <v>0</v>
      </c>
      <c r="BB291" s="12">
        <v>0</v>
      </c>
      <c r="BC291" s="322">
        <v>0</v>
      </c>
      <c r="BD291" s="321">
        <v>0</v>
      </c>
      <c r="BE291" s="321">
        <v>0</v>
      </c>
      <c r="BF291" s="12">
        <v>0</v>
      </c>
      <c r="BG291" s="322">
        <v>0</v>
      </c>
      <c r="BH291" s="321">
        <v>0</v>
      </c>
      <c r="BI291" s="321">
        <v>0</v>
      </c>
      <c r="BJ291" s="12">
        <v>0</v>
      </c>
      <c r="BK291" s="322">
        <v>0</v>
      </c>
      <c r="BL291" s="321">
        <v>0</v>
      </c>
      <c r="BM291" s="321">
        <v>0</v>
      </c>
      <c r="BN291" s="12">
        <v>0</v>
      </c>
      <c r="BO291" s="322">
        <v>0</v>
      </c>
      <c r="BP291" s="321">
        <v>0</v>
      </c>
      <c r="BQ291" s="321">
        <v>0</v>
      </c>
      <c r="BR291" s="12">
        <v>0</v>
      </c>
    </row>
    <row r="292" spans="2:70" x14ac:dyDescent="0.25">
      <c r="B292" s="8" t="s">
        <v>65</v>
      </c>
      <c r="C292" s="322">
        <v>0</v>
      </c>
      <c r="D292" s="321">
        <v>0</v>
      </c>
      <c r="E292" s="321">
        <v>0</v>
      </c>
      <c r="F292" s="85">
        <v>0</v>
      </c>
      <c r="G292" s="322">
        <v>0</v>
      </c>
      <c r="H292" s="321">
        <v>0</v>
      </c>
      <c r="I292" s="321">
        <v>0</v>
      </c>
      <c r="J292" s="12">
        <v>0</v>
      </c>
      <c r="K292" s="322">
        <v>0</v>
      </c>
      <c r="L292" s="321">
        <v>0</v>
      </c>
      <c r="M292" s="321">
        <v>0</v>
      </c>
      <c r="N292" s="12">
        <v>0</v>
      </c>
      <c r="O292" s="322">
        <v>0</v>
      </c>
      <c r="P292" s="321">
        <v>0</v>
      </c>
      <c r="Q292" s="321">
        <v>0</v>
      </c>
      <c r="R292" s="12">
        <v>0</v>
      </c>
      <c r="S292" s="322">
        <v>0</v>
      </c>
      <c r="T292" s="321">
        <v>0</v>
      </c>
      <c r="U292" s="321">
        <v>0</v>
      </c>
      <c r="V292" s="12">
        <v>0</v>
      </c>
      <c r="W292" s="257">
        <v>0</v>
      </c>
      <c r="X292" s="321">
        <v>0</v>
      </c>
      <c r="Y292" s="321">
        <v>0</v>
      </c>
      <c r="Z292" s="12">
        <v>0</v>
      </c>
      <c r="AA292" s="322">
        <v>0</v>
      </c>
      <c r="AB292" s="321">
        <v>0</v>
      </c>
      <c r="AC292" s="321">
        <v>0</v>
      </c>
      <c r="AD292" s="12">
        <v>0</v>
      </c>
      <c r="AE292" s="322">
        <v>0</v>
      </c>
      <c r="AF292" s="321">
        <v>0</v>
      </c>
      <c r="AG292" s="321">
        <v>0</v>
      </c>
      <c r="AH292" s="12">
        <v>0</v>
      </c>
      <c r="AI292" s="257">
        <v>0</v>
      </c>
      <c r="AJ292" s="321">
        <v>0</v>
      </c>
      <c r="AK292" s="321">
        <v>0</v>
      </c>
      <c r="AL292" s="12">
        <v>0</v>
      </c>
      <c r="AM292" s="322">
        <v>0</v>
      </c>
      <c r="AN292" s="321">
        <v>0</v>
      </c>
      <c r="AO292" s="321">
        <v>0</v>
      </c>
      <c r="AP292" s="12">
        <v>0</v>
      </c>
      <c r="AQ292" s="322">
        <v>0</v>
      </c>
      <c r="AR292" s="321">
        <v>0</v>
      </c>
      <c r="AS292" s="321">
        <v>0</v>
      </c>
      <c r="AT292" s="12">
        <v>0</v>
      </c>
      <c r="AU292" s="322">
        <v>0</v>
      </c>
      <c r="AV292" s="321">
        <v>0</v>
      </c>
      <c r="AW292" s="321">
        <v>0</v>
      </c>
      <c r="AX292" s="12">
        <v>0</v>
      </c>
      <c r="AY292" s="322">
        <v>0</v>
      </c>
      <c r="AZ292" s="321">
        <v>0</v>
      </c>
      <c r="BA292" s="321">
        <v>0</v>
      </c>
      <c r="BB292" s="12">
        <v>0</v>
      </c>
      <c r="BC292" s="322">
        <v>0</v>
      </c>
      <c r="BD292" s="321">
        <v>0</v>
      </c>
      <c r="BE292" s="321">
        <v>0</v>
      </c>
      <c r="BF292" s="12">
        <v>0</v>
      </c>
      <c r="BG292" s="322">
        <v>0</v>
      </c>
      <c r="BH292" s="321">
        <v>0</v>
      </c>
      <c r="BI292" s="321">
        <v>0</v>
      </c>
      <c r="BJ292" s="12">
        <v>0</v>
      </c>
      <c r="BK292" s="322">
        <v>0</v>
      </c>
      <c r="BL292" s="321">
        <v>0</v>
      </c>
      <c r="BM292" s="321">
        <v>0</v>
      </c>
      <c r="BN292" s="12">
        <v>0</v>
      </c>
      <c r="BO292" s="322">
        <v>0</v>
      </c>
      <c r="BP292" s="321">
        <v>0</v>
      </c>
      <c r="BQ292" s="321">
        <v>0</v>
      </c>
      <c r="BR292" s="12">
        <v>0</v>
      </c>
    </row>
    <row r="293" spans="2:70" ht="15.75" thickBot="1" x14ac:dyDescent="0.3">
      <c r="B293" s="188" t="s">
        <v>66</v>
      </c>
      <c r="C293" s="352">
        <v>236.5147</v>
      </c>
      <c r="D293" s="353">
        <v>236.5147</v>
      </c>
      <c r="E293" s="353">
        <v>19.094000000000001</v>
      </c>
      <c r="F293" s="178">
        <v>8.0730711452607393E-2</v>
      </c>
      <c r="G293" s="352">
        <v>0</v>
      </c>
      <c r="H293" s="353">
        <v>0</v>
      </c>
      <c r="I293" s="353">
        <v>0</v>
      </c>
      <c r="J293" s="354">
        <v>0</v>
      </c>
      <c r="K293" s="353">
        <v>0</v>
      </c>
      <c r="L293" s="353">
        <v>0</v>
      </c>
      <c r="M293" s="353">
        <v>0</v>
      </c>
      <c r="N293" s="354">
        <v>0</v>
      </c>
      <c r="O293" s="355">
        <v>0</v>
      </c>
      <c r="P293" s="353">
        <v>0</v>
      </c>
      <c r="Q293" s="353">
        <v>0</v>
      </c>
      <c r="R293" s="354">
        <v>0</v>
      </c>
      <c r="S293" s="355">
        <v>0</v>
      </c>
      <c r="T293" s="353">
        <v>0</v>
      </c>
      <c r="U293" s="353">
        <v>0</v>
      </c>
      <c r="V293" s="354">
        <v>0</v>
      </c>
      <c r="W293" s="352">
        <v>0</v>
      </c>
      <c r="X293" s="353">
        <v>0</v>
      </c>
      <c r="Y293" s="353">
        <v>0</v>
      </c>
      <c r="Z293" s="354">
        <v>0</v>
      </c>
      <c r="AA293" s="355">
        <v>0</v>
      </c>
      <c r="AB293" s="353">
        <v>0</v>
      </c>
      <c r="AC293" s="353">
        <v>0</v>
      </c>
      <c r="AD293" s="354">
        <v>0</v>
      </c>
      <c r="AE293" s="355">
        <v>0</v>
      </c>
      <c r="AF293" s="353">
        <v>0</v>
      </c>
      <c r="AG293" s="353">
        <v>0</v>
      </c>
      <c r="AH293" s="354">
        <v>0</v>
      </c>
      <c r="AI293" s="182">
        <f>SUM(AI291:AI292)</f>
        <v>236.5147</v>
      </c>
      <c r="AJ293" s="353">
        <f>SUM(AJ291:AJ292)</f>
        <v>236.5147</v>
      </c>
      <c r="AK293" s="353">
        <f>SUM(AK291:AK292)</f>
        <v>19.094000000000001</v>
      </c>
      <c r="AL293" s="183">
        <f>AK293/AJ293</f>
        <v>8.0730711452607393E-2</v>
      </c>
      <c r="AM293" s="181">
        <f>SUM(AM291:AM292)</f>
        <v>0</v>
      </c>
      <c r="AN293" s="353">
        <f>SUM(AN291:AN292)</f>
        <v>0</v>
      </c>
      <c r="AO293" s="353">
        <f>SUM(AO291:AO292)</f>
        <v>0</v>
      </c>
      <c r="AP293" s="354">
        <v>0</v>
      </c>
      <c r="AQ293" s="181">
        <f>SUM(AQ291:AQ292)</f>
        <v>0</v>
      </c>
      <c r="AR293" s="353">
        <f>SUM(AR291:AR292)</f>
        <v>0</v>
      </c>
      <c r="AS293" s="353">
        <f>SUM(AS291:AS292)</f>
        <v>0</v>
      </c>
      <c r="AT293" s="354">
        <v>0</v>
      </c>
      <c r="AU293" s="181">
        <f>SUM(AU291:AU292)</f>
        <v>0</v>
      </c>
      <c r="AV293" s="353">
        <f>SUM(AV291:AV292)</f>
        <v>0</v>
      </c>
      <c r="AW293" s="353">
        <f>SUM(AW291:AW292)</f>
        <v>0</v>
      </c>
      <c r="AX293" s="354">
        <v>0</v>
      </c>
      <c r="AY293" s="181">
        <f>SUM(AY291:AY292)</f>
        <v>0</v>
      </c>
      <c r="AZ293" s="353">
        <f>SUM(AZ291:AZ292)</f>
        <v>0</v>
      </c>
      <c r="BA293" s="353">
        <f>SUM(BA291:BA292)</f>
        <v>0</v>
      </c>
      <c r="BB293" s="354">
        <v>0</v>
      </c>
      <c r="BC293" s="181">
        <f>SUM(BC291:BC292)</f>
        <v>0</v>
      </c>
      <c r="BD293" s="353">
        <f>SUM(BD291:BD292)</f>
        <v>0</v>
      </c>
      <c r="BE293" s="353">
        <f>SUM(BE291:BE292)</f>
        <v>0</v>
      </c>
      <c r="BF293" s="354">
        <v>0</v>
      </c>
      <c r="BG293" s="181">
        <f>SUM(BG291:BG292)</f>
        <v>0</v>
      </c>
      <c r="BH293" s="353">
        <f>SUM(BH291:BH292)</f>
        <v>0</v>
      </c>
      <c r="BI293" s="353">
        <f>SUM(BI291:BI292)</f>
        <v>0</v>
      </c>
      <c r="BJ293" s="354">
        <v>0</v>
      </c>
      <c r="BK293" s="181">
        <f>SUM(BK291:BK292)</f>
        <v>0</v>
      </c>
      <c r="BL293" s="356">
        <f>SUM(BL291:BL292)</f>
        <v>0</v>
      </c>
      <c r="BM293" s="353">
        <f>SUM(BM291:BM292)</f>
        <v>0</v>
      </c>
      <c r="BN293" s="357">
        <v>0</v>
      </c>
      <c r="BO293" s="181">
        <f>SUM(BO291:BO292)</f>
        <v>0</v>
      </c>
      <c r="BP293" s="356">
        <f>SUM(BP291:BP292)</f>
        <v>0</v>
      </c>
      <c r="BQ293" s="353">
        <f>SUM(BQ291:BQ292)</f>
        <v>0</v>
      </c>
      <c r="BR293" s="357">
        <v>0</v>
      </c>
    </row>
    <row r="295" spans="2:70" ht="15.75" thickBot="1" x14ac:dyDescent="0.3">
      <c r="B295" s="5" t="s">
        <v>136</v>
      </c>
      <c r="C295" s="3"/>
      <c r="G295" s="3"/>
    </row>
    <row r="296" spans="2:70" ht="24" customHeight="1" thickBot="1" x14ac:dyDescent="0.3">
      <c r="B296" s="949" t="s">
        <v>195</v>
      </c>
      <c r="C296" s="944" t="s">
        <v>225</v>
      </c>
      <c r="D296" s="947"/>
      <c r="E296" s="947"/>
      <c r="F296" s="948"/>
      <c r="G296" s="944" t="s">
        <v>196</v>
      </c>
      <c r="H296" s="945"/>
      <c r="I296" s="945"/>
      <c r="J296" s="946"/>
      <c r="K296" s="944" t="s">
        <v>14</v>
      </c>
      <c r="L296" s="945"/>
      <c r="M296" s="945"/>
      <c r="N296" s="946"/>
      <c r="O296" s="944" t="s">
        <v>197</v>
      </c>
      <c r="P296" s="945"/>
      <c r="Q296" s="945"/>
      <c r="R296" s="946"/>
      <c r="S296" s="944" t="s">
        <v>198</v>
      </c>
      <c r="T296" s="945"/>
      <c r="U296" s="945"/>
      <c r="V296" s="946"/>
      <c r="W296" s="944" t="s">
        <v>1</v>
      </c>
      <c r="X296" s="945"/>
      <c r="Y296" s="945"/>
      <c r="Z296" s="946"/>
      <c r="AA296" s="944" t="s">
        <v>199</v>
      </c>
      <c r="AB296" s="945"/>
      <c r="AC296" s="945"/>
      <c r="AD296" s="946"/>
      <c r="AE296" s="944" t="s">
        <v>200</v>
      </c>
      <c r="AF296" s="945"/>
      <c r="AG296" s="945"/>
      <c r="AH296" s="946"/>
      <c r="AI296" s="944" t="s">
        <v>201</v>
      </c>
      <c r="AJ296" s="945"/>
      <c r="AK296" s="945"/>
      <c r="AL296" s="946"/>
      <c r="AM296" s="944" t="s">
        <v>202</v>
      </c>
      <c r="AN296" s="945"/>
      <c r="AO296" s="945"/>
      <c r="AP296" s="946"/>
      <c r="AQ296" s="944" t="s">
        <v>203</v>
      </c>
      <c r="AR296" s="945"/>
      <c r="AS296" s="945"/>
      <c r="AT296" s="946"/>
      <c r="AU296" s="944" t="s">
        <v>204</v>
      </c>
      <c r="AV296" s="945"/>
      <c r="AW296" s="945"/>
      <c r="AX296" s="946"/>
      <c r="AY296" s="944" t="s">
        <v>205</v>
      </c>
      <c r="AZ296" s="945"/>
      <c r="BA296" s="945"/>
      <c r="BB296" s="946"/>
    </row>
    <row r="297" spans="2:70" ht="15" customHeight="1" x14ac:dyDescent="0.25">
      <c r="B297" s="950"/>
      <c r="C297" s="939" t="s">
        <v>107</v>
      </c>
      <c r="D297" s="933" t="s">
        <v>108</v>
      </c>
      <c r="E297" s="935" t="s">
        <v>50</v>
      </c>
      <c r="F297" s="937" t="s">
        <v>148</v>
      </c>
      <c r="G297" s="939" t="s">
        <v>107</v>
      </c>
      <c r="H297" s="933" t="s">
        <v>108</v>
      </c>
      <c r="I297" s="935" t="s">
        <v>50</v>
      </c>
      <c r="J297" s="937" t="s">
        <v>148</v>
      </c>
      <c r="K297" s="939" t="s">
        <v>107</v>
      </c>
      <c r="L297" s="933" t="s">
        <v>108</v>
      </c>
      <c r="M297" s="935" t="s">
        <v>50</v>
      </c>
      <c r="N297" s="937" t="s">
        <v>148</v>
      </c>
      <c r="O297" s="931" t="s">
        <v>107</v>
      </c>
      <c r="P297" s="933" t="s">
        <v>108</v>
      </c>
      <c r="Q297" s="935" t="s">
        <v>50</v>
      </c>
      <c r="R297" s="937" t="s">
        <v>148</v>
      </c>
      <c r="S297" s="931" t="s">
        <v>107</v>
      </c>
      <c r="T297" s="933" t="s">
        <v>108</v>
      </c>
      <c r="U297" s="935" t="s">
        <v>50</v>
      </c>
      <c r="V297" s="937" t="s">
        <v>148</v>
      </c>
      <c r="W297" s="931" t="s">
        <v>107</v>
      </c>
      <c r="X297" s="933" t="s">
        <v>108</v>
      </c>
      <c r="Y297" s="935" t="s">
        <v>50</v>
      </c>
      <c r="Z297" s="937" t="s">
        <v>148</v>
      </c>
      <c r="AA297" s="931" t="s">
        <v>107</v>
      </c>
      <c r="AB297" s="933" t="s">
        <v>108</v>
      </c>
      <c r="AC297" s="935" t="s">
        <v>50</v>
      </c>
      <c r="AD297" s="937" t="s">
        <v>148</v>
      </c>
      <c r="AE297" s="931" t="s">
        <v>107</v>
      </c>
      <c r="AF297" s="933" t="s">
        <v>108</v>
      </c>
      <c r="AG297" s="935" t="s">
        <v>50</v>
      </c>
      <c r="AH297" s="937" t="s">
        <v>148</v>
      </c>
      <c r="AI297" s="931" t="s">
        <v>107</v>
      </c>
      <c r="AJ297" s="933" t="s">
        <v>108</v>
      </c>
      <c r="AK297" s="935" t="s">
        <v>50</v>
      </c>
      <c r="AL297" s="937" t="s">
        <v>148</v>
      </c>
      <c r="AM297" s="931" t="s">
        <v>107</v>
      </c>
      <c r="AN297" s="933" t="s">
        <v>108</v>
      </c>
      <c r="AO297" s="935" t="s">
        <v>50</v>
      </c>
      <c r="AP297" s="937" t="s">
        <v>148</v>
      </c>
      <c r="AQ297" s="931" t="s">
        <v>107</v>
      </c>
      <c r="AR297" s="933" t="s">
        <v>108</v>
      </c>
      <c r="AS297" s="935" t="s">
        <v>50</v>
      </c>
      <c r="AT297" s="937" t="s">
        <v>148</v>
      </c>
      <c r="AU297" s="931" t="s">
        <v>107</v>
      </c>
      <c r="AV297" s="933" t="s">
        <v>108</v>
      </c>
      <c r="AW297" s="935" t="s">
        <v>50</v>
      </c>
      <c r="AX297" s="937" t="s">
        <v>148</v>
      </c>
      <c r="AY297" s="931" t="s">
        <v>107</v>
      </c>
      <c r="AZ297" s="933" t="s">
        <v>108</v>
      </c>
      <c r="BA297" s="935" t="s">
        <v>50</v>
      </c>
      <c r="BB297" s="937" t="s">
        <v>148</v>
      </c>
    </row>
    <row r="298" spans="2:70" ht="30" customHeight="1" thickBot="1" x14ac:dyDescent="0.3">
      <c r="B298" s="951"/>
      <c r="C298" s="940"/>
      <c r="D298" s="934"/>
      <c r="E298" s="936"/>
      <c r="F298" s="938"/>
      <c r="G298" s="940"/>
      <c r="H298" s="934"/>
      <c r="I298" s="936"/>
      <c r="J298" s="938"/>
      <c r="K298" s="940"/>
      <c r="L298" s="934"/>
      <c r="M298" s="936"/>
      <c r="N298" s="938"/>
      <c r="O298" s="932"/>
      <c r="P298" s="934"/>
      <c r="Q298" s="936"/>
      <c r="R298" s="938"/>
      <c r="S298" s="932"/>
      <c r="T298" s="934"/>
      <c r="U298" s="936"/>
      <c r="V298" s="938"/>
      <c r="W298" s="932"/>
      <c r="X298" s="934"/>
      <c r="Y298" s="936"/>
      <c r="Z298" s="938"/>
      <c r="AA298" s="932"/>
      <c r="AB298" s="934"/>
      <c r="AC298" s="936"/>
      <c r="AD298" s="938"/>
      <c r="AE298" s="932"/>
      <c r="AF298" s="934"/>
      <c r="AG298" s="936"/>
      <c r="AH298" s="938"/>
      <c r="AI298" s="932"/>
      <c r="AJ298" s="934"/>
      <c r="AK298" s="936"/>
      <c r="AL298" s="938"/>
      <c r="AM298" s="932"/>
      <c r="AN298" s="934"/>
      <c r="AO298" s="936"/>
      <c r="AP298" s="938"/>
      <c r="AQ298" s="932"/>
      <c r="AR298" s="934"/>
      <c r="AS298" s="936"/>
      <c r="AT298" s="938"/>
      <c r="AU298" s="932"/>
      <c r="AV298" s="934"/>
      <c r="AW298" s="936"/>
      <c r="AX298" s="938"/>
      <c r="AY298" s="932"/>
      <c r="AZ298" s="934"/>
      <c r="BA298" s="936"/>
      <c r="BB298" s="938"/>
    </row>
    <row r="299" spans="2:70" x14ac:dyDescent="0.25">
      <c r="B299" s="316" t="s">
        <v>67</v>
      </c>
      <c r="C299" s="221">
        <v>7370.5801948795388</v>
      </c>
      <c r="D299" s="194">
        <v>7316.6444408195393</v>
      </c>
      <c r="E299" s="194">
        <v>3346.4440506595388</v>
      </c>
      <c r="F299" s="317">
        <v>0.4573741525541048</v>
      </c>
      <c r="G299" s="221">
        <f>G306+G309</f>
        <v>3.2866600000000004</v>
      </c>
      <c r="H299" s="194">
        <f>H306+H309</f>
        <v>4.2211360000000004</v>
      </c>
      <c r="I299" s="194">
        <f>I306+I309</f>
        <v>3.0244599599999997</v>
      </c>
      <c r="J299" s="317">
        <f>I299/H299</f>
        <v>0.71650379423927568</v>
      </c>
      <c r="K299" s="213">
        <f>K306+K309</f>
        <v>211.59748000000002</v>
      </c>
      <c r="L299" s="194">
        <f>L306+L309</f>
        <v>224.13662531</v>
      </c>
      <c r="M299" s="194">
        <f>M306+M309</f>
        <v>154.42286064999999</v>
      </c>
      <c r="N299" s="317">
        <f t="shared" ref="N299:N304" si="375">M299/L299</f>
        <v>0.68896754573876562</v>
      </c>
      <c r="O299" s="208">
        <f>O306+O309</f>
        <v>53.857199999999999</v>
      </c>
      <c r="P299" s="206">
        <f>P306+P309</f>
        <v>56.617936989999997</v>
      </c>
      <c r="Q299" s="206">
        <f>Q306+Q309</f>
        <v>50.417404579999996</v>
      </c>
      <c r="R299" s="318">
        <f t="shared" ref="R299:R304" si="376">Q299/P299</f>
        <v>0.89048466370127266</v>
      </c>
      <c r="S299" s="208">
        <f>S306+S309</f>
        <v>1.1111800000000001</v>
      </c>
      <c r="T299" s="206">
        <f>T306+T309</f>
        <v>1.1111800000000001</v>
      </c>
      <c r="U299" s="206">
        <f>U306+U309</f>
        <v>3.2890000000000003E-2</v>
      </c>
      <c r="V299" s="318">
        <f>U299/T299</f>
        <v>2.959916485177919E-2</v>
      </c>
      <c r="W299" s="208">
        <f>W306+W309</f>
        <v>2.6069499999999999</v>
      </c>
      <c r="X299" s="206">
        <f>X306+X309</f>
        <v>2.5854999999999997</v>
      </c>
      <c r="Y299" s="206">
        <f>Y306+Y309</f>
        <v>1.7847447599999999</v>
      </c>
      <c r="Z299" s="318">
        <f>Y299/X299</f>
        <v>0.69028998646296658</v>
      </c>
      <c r="AA299" s="208">
        <f>AA306+AA309</f>
        <v>109.66499697953938</v>
      </c>
      <c r="AB299" s="206">
        <f>AB306+AB309</f>
        <v>110.02742241953938</v>
      </c>
      <c r="AC299" s="206">
        <f>AC306+AC309</f>
        <v>92.582835899539376</v>
      </c>
      <c r="AD299" s="318">
        <f>AC299/AB299</f>
        <v>0.84145237490447577</v>
      </c>
      <c r="AE299" s="208">
        <f>AE306+AE309</f>
        <v>0.61924000000000001</v>
      </c>
      <c r="AF299" s="206">
        <f>AF306+AF309</f>
        <v>0.61924000000000001</v>
      </c>
      <c r="AG299" s="206">
        <f>AG306+AG309</f>
        <v>3.8060000000000005E-5</v>
      </c>
      <c r="AH299" s="318">
        <f>AG299/AF299</f>
        <v>6.1462437827013768E-5</v>
      </c>
      <c r="AI299" s="208">
        <f>AI306+AI309</f>
        <v>870.68582000000004</v>
      </c>
      <c r="AJ299" s="206">
        <f>AJ306+AJ309</f>
        <v>870.42782</v>
      </c>
      <c r="AK299" s="206">
        <f>AK306+AK309</f>
        <v>296.7869091</v>
      </c>
      <c r="AL299" s="318">
        <f>AK299/AJ299</f>
        <v>0.34096670887656144</v>
      </c>
      <c r="AM299" s="208">
        <f>AM306+AM309</f>
        <v>39.807507900000004</v>
      </c>
      <c r="AN299" s="206">
        <f>AN306+AN309</f>
        <v>43.969760090000001</v>
      </c>
      <c r="AO299" s="206">
        <f>AO306+AO309</f>
        <v>36.636967210000002</v>
      </c>
      <c r="AP299" s="318">
        <f>AO299/AN299</f>
        <v>0.83323100091993252</v>
      </c>
      <c r="AQ299" s="208">
        <f>AQ306+AQ309</f>
        <v>12.680339999999999</v>
      </c>
      <c r="AR299" s="206">
        <f>AR306+AR309</f>
        <v>12.68909839</v>
      </c>
      <c r="AS299" s="206">
        <f>AS306+AS309</f>
        <v>9.6196822199999996</v>
      </c>
      <c r="AT299" s="318">
        <f t="shared" ref="AT299:AT307" si="377">AS299/AR299</f>
        <v>0.75810604696556383</v>
      </c>
      <c r="AU299" s="208">
        <f>AU306+AU309</f>
        <v>0.84979000000000005</v>
      </c>
      <c r="AV299" s="206">
        <f>AV306+AV309</f>
        <v>1.29979</v>
      </c>
      <c r="AW299" s="206">
        <f>AW306+AW309</f>
        <v>1.0614227099999998</v>
      </c>
      <c r="AX299" s="318">
        <f>AW299/AV299</f>
        <v>0.81661092176428485</v>
      </c>
      <c r="AY299" s="208">
        <f>AY306+AY309</f>
        <v>6063.8130299999993</v>
      </c>
      <c r="AZ299" s="206">
        <f>AZ306+AZ309</f>
        <v>5988.9389316199995</v>
      </c>
      <c r="BA299" s="206">
        <f>BA306+BA309</f>
        <v>2700.0738355099998</v>
      </c>
      <c r="BB299" s="318">
        <f t="shared" ref="BB299:BB308" si="378">BA299/AZ299</f>
        <v>0.45084344093981832</v>
      </c>
    </row>
    <row r="300" spans="2:70" x14ac:dyDescent="0.25">
      <c r="B300" s="8" t="s">
        <v>57</v>
      </c>
      <c r="C300" s="257">
        <v>621.00834999999995</v>
      </c>
      <c r="D300" s="321">
        <v>623.78990369000007</v>
      </c>
      <c r="E300" s="321">
        <v>566.36706991999995</v>
      </c>
      <c r="F300" s="85">
        <v>0.9079452337552788</v>
      </c>
      <c r="G300" s="257">
        <v>0</v>
      </c>
      <c r="H300" s="321">
        <v>0</v>
      </c>
      <c r="I300" s="321">
        <v>0</v>
      </c>
      <c r="J300" s="12">
        <v>0</v>
      </c>
      <c r="K300" s="322">
        <v>79.770570000000006</v>
      </c>
      <c r="L300" s="321">
        <v>80.032826</v>
      </c>
      <c r="M300" s="321">
        <v>64.687616339999991</v>
      </c>
      <c r="N300" s="85">
        <f t="shared" si="375"/>
        <v>0.80826355350740697</v>
      </c>
      <c r="O300" s="322">
        <v>13.322480000000001</v>
      </c>
      <c r="P300" s="321">
        <v>15.000305170000001</v>
      </c>
      <c r="Q300" s="321">
        <v>14.757703339999997</v>
      </c>
      <c r="R300" s="85">
        <f t="shared" si="376"/>
        <v>0.98382687370352995</v>
      </c>
      <c r="S300" s="322">
        <v>0</v>
      </c>
      <c r="T300" s="321">
        <v>0</v>
      </c>
      <c r="U300" s="321">
        <v>0</v>
      </c>
      <c r="V300" s="12">
        <v>0</v>
      </c>
      <c r="W300" s="322">
        <v>0</v>
      </c>
      <c r="X300" s="321">
        <v>0</v>
      </c>
      <c r="Y300" s="321">
        <v>0</v>
      </c>
      <c r="Z300" s="12">
        <v>0</v>
      </c>
      <c r="AA300" s="322">
        <v>0.27803</v>
      </c>
      <c r="AB300" s="321">
        <v>4.1765440000000001E-2</v>
      </c>
      <c r="AC300" s="321">
        <v>3.909178E-2</v>
      </c>
      <c r="AD300" s="12">
        <v>0</v>
      </c>
      <c r="AE300" s="322">
        <v>0</v>
      </c>
      <c r="AF300" s="321">
        <v>0</v>
      </c>
      <c r="AG300" s="321">
        <v>0</v>
      </c>
      <c r="AH300" s="12">
        <v>0</v>
      </c>
      <c r="AI300" s="322">
        <v>3.5822500000000002</v>
      </c>
      <c r="AJ300" s="321">
        <v>3.5742500000000001</v>
      </c>
      <c r="AK300" s="321">
        <v>2.8801480800000001</v>
      </c>
      <c r="AL300" s="85">
        <f>AK300/AJ300</f>
        <v>0.80580487654752742</v>
      </c>
      <c r="AM300" s="322">
        <v>0</v>
      </c>
      <c r="AN300" s="321">
        <v>0</v>
      </c>
      <c r="AO300" s="321">
        <v>0</v>
      </c>
      <c r="AP300" s="12">
        <v>0</v>
      </c>
      <c r="AQ300" s="322">
        <v>5.7238899999999999</v>
      </c>
      <c r="AR300" s="321">
        <v>5.7238899999999999</v>
      </c>
      <c r="AS300" s="321">
        <v>4.8901893300000001</v>
      </c>
      <c r="AT300" s="85">
        <f t="shared" si="377"/>
        <v>0.85434718871257143</v>
      </c>
      <c r="AU300" s="322">
        <v>0</v>
      </c>
      <c r="AV300" s="321">
        <v>0</v>
      </c>
      <c r="AW300" s="321">
        <v>0</v>
      </c>
      <c r="AX300" s="12">
        <v>0</v>
      </c>
      <c r="AY300" s="322">
        <v>518.33113000000003</v>
      </c>
      <c r="AZ300" s="321">
        <v>519.41686707999997</v>
      </c>
      <c r="BA300" s="321">
        <v>479.11232105000005</v>
      </c>
      <c r="BB300" s="85">
        <f t="shared" si="378"/>
        <v>0.92240424101631591</v>
      </c>
    </row>
    <row r="301" spans="2:70" x14ac:dyDescent="0.25">
      <c r="B301" s="8" t="s">
        <v>58</v>
      </c>
      <c r="C301" s="257">
        <v>265.39188000000001</v>
      </c>
      <c r="D301" s="321">
        <v>319.47329214999996</v>
      </c>
      <c r="E301" s="321">
        <v>270.43578847999999</v>
      </c>
      <c r="F301" s="85">
        <v>0.84650515434330653</v>
      </c>
      <c r="G301" s="257">
        <v>0.52700000000000002</v>
      </c>
      <c r="H301" s="321">
        <v>0.36147600000000002</v>
      </c>
      <c r="I301" s="321">
        <v>0.32280609999999998</v>
      </c>
      <c r="J301" s="85">
        <f>I301/H301</f>
        <v>0.89302222000907383</v>
      </c>
      <c r="K301" s="322">
        <v>43.855020000000003</v>
      </c>
      <c r="L301" s="321">
        <v>43.65502</v>
      </c>
      <c r="M301" s="321">
        <v>35.366615779999997</v>
      </c>
      <c r="N301" s="85">
        <f t="shared" si="375"/>
        <v>0.81013857696090841</v>
      </c>
      <c r="O301" s="322">
        <v>16.59413</v>
      </c>
      <c r="P301" s="321">
        <v>15.346814510000002</v>
      </c>
      <c r="Q301" s="321">
        <v>12.722094510000003</v>
      </c>
      <c r="R301" s="85">
        <f t="shared" si="376"/>
        <v>0.82897297688131122</v>
      </c>
      <c r="S301" s="322">
        <v>0</v>
      </c>
      <c r="T301" s="321">
        <v>0</v>
      </c>
      <c r="U301" s="321">
        <v>0</v>
      </c>
      <c r="V301" s="12">
        <v>0</v>
      </c>
      <c r="W301" s="322">
        <v>0</v>
      </c>
      <c r="X301" s="321">
        <v>0</v>
      </c>
      <c r="Y301" s="321">
        <v>0</v>
      </c>
      <c r="Z301" s="12">
        <v>0</v>
      </c>
      <c r="AA301" s="322">
        <v>1.3267599999999999</v>
      </c>
      <c r="AB301" s="321">
        <v>1.12676</v>
      </c>
      <c r="AC301" s="321">
        <v>0.49748785000000001</v>
      </c>
      <c r="AD301" s="12">
        <v>0</v>
      </c>
      <c r="AE301" s="322">
        <v>0</v>
      </c>
      <c r="AF301" s="321">
        <v>0</v>
      </c>
      <c r="AG301" s="321">
        <v>0</v>
      </c>
      <c r="AH301" s="12">
        <v>0</v>
      </c>
      <c r="AI301" s="322">
        <v>0</v>
      </c>
      <c r="AJ301" s="321">
        <v>0</v>
      </c>
      <c r="AK301" s="321">
        <v>0</v>
      </c>
      <c r="AL301" s="12">
        <v>0</v>
      </c>
      <c r="AM301" s="322">
        <v>0</v>
      </c>
      <c r="AN301" s="321">
        <v>0</v>
      </c>
      <c r="AO301" s="321">
        <v>0</v>
      </c>
      <c r="AP301" s="12">
        <v>0</v>
      </c>
      <c r="AQ301" s="322">
        <v>5.0075599999999998</v>
      </c>
      <c r="AR301" s="321">
        <v>5.0075599999999998</v>
      </c>
      <c r="AS301" s="321">
        <v>3.7259667900000002</v>
      </c>
      <c r="AT301" s="85">
        <f t="shared" si="377"/>
        <v>0.74406832669004475</v>
      </c>
      <c r="AU301" s="322">
        <v>0</v>
      </c>
      <c r="AV301" s="321">
        <v>0</v>
      </c>
      <c r="AW301" s="321">
        <v>0</v>
      </c>
      <c r="AX301" s="12">
        <v>0</v>
      </c>
      <c r="AY301" s="322">
        <v>198.08141000000001</v>
      </c>
      <c r="AZ301" s="321">
        <v>253.97566164000003</v>
      </c>
      <c r="BA301" s="321">
        <v>217.80081744999981</v>
      </c>
      <c r="BB301" s="85">
        <f t="shared" si="378"/>
        <v>0.85756570548371458</v>
      </c>
    </row>
    <row r="302" spans="2:70" x14ac:dyDescent="0.25">
      <c r="B302" s="8" t="s">
        <v>59</v>
      </c>
      <c r="C302" s="257">
        <v>2.5407099999999998</v>
      </c>
      <c r="D302" s="321">
        <v>3.65814825</v>
      </c>
      <c r="E302" s="321">
        <v>4.1074908900000002</v>
      </c>
      <c r="F302" s="85">
        <v>1.1228333597469704</v>
      </c>
      <c r="G302" s="257">
        <v>0</v>
      </c>
      <c r="H302" s="321">
        <v>0</v>
      </c>
      <c r="I302" s="321">
        <v>0</v>
      </c>
      <c r="J302" s="12">
        <v>0</v>
      </c>
      <c r="K302" s="322">
        <v>1.17</v>
      </c>
      <c r="L302" s="321">
        <v>1.37</v>
      </c>
      <c r="M302" s="321">
        <v>1.27562208</v>
      </c>
      <c r="N302" s="85">
        <f t="shared" si="375"/>
        <v>0.93111100729926999</v>
      </c>
      <c r="O302" s="257">
        <v>0</v>
      </c>
      <c r="P302" s="321">
        <v>0</v>
      </c>
      <c r="Q302" s="321">
        <v>0</v>
      </c>
      <c r="R302" s="12">
        <v>0</v>
      </c>
      <c r="S302" s="322">
        <v>0</v>
      </c>
      <c r="T302" s="321">
        <v>0</v>
      </c>
      <c r="U302" s="321">
        <v>0</v>
      </c>
      <c r="V302" s="12">
        <v>0</v>
      </c>
      <c r="W302" s="322">
        <v>0</v>
      </c>
      <c r="X302" s="321">
        <v>0</v>
      </c>
      <c r="Y302" s="321">
        <v>0</v>
      </c>
      <c r="Z302" s="12">
        <v>0</v>
      </c>
      <c r="AA302" s="322">
        <v>0.03</v>
      </c>
      <c r="AB302" s="321">
        <v>0.03</v>
      </c>
      <c r="AC302" s="321">
        <v>0</v>
      </c>
      <c r="AD302" s="12">
        <v>0</v>
      </c>
      <c r="AE302" s="322">
        <v>0</v>
      </c>
      <c r="AF302" s="321">
        <v>0</v>
      </c>
      <c r="AG302" s="321">
        <v>0</v>
      </c>
      <c r="AH302" s="12">
        <v>0</v>
      </c>
      <c r="AI302" s="322">
        <v>0</v>
      </c>
      <c r="AJ302" s="321">
        <v>0</v>
      </c>
      <c r="AK302" s="321">
        <v>0</v>
      </c>
      <c r="AL302" s="12">
        <v>0</v>
      </c>
      <c r="AM302" s="322">
        <v>0</v>
      </c>
      <c r="AN302" s="321">
        <v>0</v>
      </c>
      <c r="AO302" s="321">
        <v>0</v>
      </c>
      <c r="AP302" s="12">
        <v>0</v>
      </c>
      <c r="AQ302" s="322">
        <v>0</v>
      </c>
      <c r="AR302" s="321">
        <v>0</v>
      </c>
      <c r="AS302" s="321">
        <v>0</v>
      </c>
      <c r="AT302" s="12">
        <v>0</v>
      </c>
      <c r="AU302" s="322">
        <v>0</v>
      </c>
      <c r="AV302" s="321">
        <v>0</v>
      </c>
      <c r="AW302" s="321">
        <v>0</v>
      </c>
      <c r="AX302" s="12">
        <v>0</v>
      </c>
      <c r="AY302" s="322">
        <v>1.3407100000000001</v>
      </c>
      <c r="AZ302" s="321">
        <v>2.2581482500000001</v>
      </c>
      <c r="BA302" s="321">
        <v>2.83186881</v>
      </c>
      <c r="BB302" s="85">
        <f t="shared" si="378"/>
        <v>1.2540668266576387</v>
      </c>
    </row>
    <row r="303" spans="2:70" x14ac:dyDescent="0.25">
      <c r="B303" s="8" t="s">
        <v>60</v>
      </c>
      <c r="C303" s="257">
        <v>335.42192096139246</v>
      </c>
      <c r="D303" s="321">
        <v>289.10916848139237</v>
      </c>
      <c r="E303" s="321">
        <v>277.44316792139233</v>
      </c>
      <c r="F303" s="85">
        <v>0.95964845867297044</v>
      </c>
      <c r="G303" s="257">
        <v>1.4</v>
      </c>
      <c r="H303" s="321">
        <v>2.5</v>
      </c>
      <c r="I303" s="321">
        <v>1.4</v>
      </c>
      <c r="J303" s="85">
        <f>I303/H303</f>
        <v>0.55999999999999994</v>
      </c>
      <c r="K303" s="322">
        <v>1.06595</v>
      </c>
      <c r="L303" s="321">
        <v>1.06595</v>
      </c>
      <c r="M303" s="321">
        <v>0.75986603000000008</v>
      </c>
      <c r="N303" s="85">
        <f t="shared" si="375"/>
        <v>0.71285335147051931</v>
      </c>
      <c r="O303" s="322">
        <v>0.69018999999999997</v>
      </c>
      <c r="P303" s="321">
        <v>0.69018999999999997</v>
      </c>
      <c r="Q303" s="321">
        <v>0.26468208000000004</v>
      </c>
      <c r="R303" s="85">
        <f t="shared" si="376"/>
        <v>0.38349161825004718</v>
      </c>
      <c r="S303" s="322">
        <v>0</v>
      </c>
      <c r="T303" s="321">
        <v>0</v>
      </c>
      <c r="U303" s="321">
        <v>0</v>
      </c>
      <c r="V303" s="12">
        <v>0</v>
      </c>
      <c r="W303" s="322">
        <v>0.66695000000000004</v>
      </c>
      <c r="X303" s="321">
        <v>0.64549999999999996</v>
      </c>
      <c r="Y303" s="321">
        <v>0.64549999999999996</v>
      </c>
      <c r="Z303" s="85">
        <f>Y303/X303</f>
        <v>1</v>
      </c>
      <c r="AA303" s="322">
        <v>14.773260961392443</v>
      </c>
      <c r="AB303" s="321">
        <v>14.571950961392444</v>
      </c>
      <c r="AC303" s="321">
        <v>14.230519001392443</v>
      </c>
      <c r="AD303" s="85">
        <f>AC303/AB303</f>
        <v>0.97656923490172276</v>
      </c>
      <c r="AE303" s="322">
        <v>0.61924000000000001</v>
      </c>
      <c r="AF303" s="321">
        <v>0.61924000000000001</v>
      </c>
      <c r="AG303" s="321">
        <v>3.8060000000000005E-5</v>
      </c>
      <c r="AH303" s="85">
        <f>AG303/AF303</f>
        <v>6.1462437827013768E-5</v>
      </c>
      <c r="AI303" s="322">
        <v>11.140169999999999</v>
      </c>
      <c r="AJ303" s="321">
        <v>11.140169999999999</v>
      </c>
      <c r="AK303" s="321">
        <v>7.7438398299999998</v>
      </c>
      <c r="AL303" s="85">
        <f>AK303/AJ303</f>
        <v>0.69512761744210372</v>
      </c>
      <c r="AM303" s="322">
        <v>4.0936500000000002</v>
      </c>
      <c r="AN303" s="321">
        <v>9.3977705599999997</v>
      </c>
      <c r="AO303" s="321">
        <v>7.5785720100000011</v>
      </c>
      <c r="AP303" s="85">
        <f>AO303/AN303</f>
        <v>0.80642232768023669</v>
      </c>
      <c r="AQ303" s="322">
        <v>0.52219000000000004</v>
      </c>
      <c r="AR303" s="321">
        <v>0.53094839000000005</v>
      </c>
      <c r="AS303" s="321">
        <v>0.25589955000000003</v>
      </c>
      <c r="AT303" s="85">
        <f t="shared" si="377"/>
        <v>0.48196690077542192</v>
      </c>
      <c r="AU303" s="322">
        <v>0.04</v>
      </c>
      <c r="AV303" s="321">
        <v>0.04</v>
      </c>
      <c r="AW303" s="321">
        <v>5.0000000000000001E-3</v>
      </c>
      <c r="AX303" s="85">
        <f>AW303/AV303</f>
        <v>0.125</v>
      </c>
      <c r="AY303" s="322">
        <v>300.41032000000001</v>
      </c>
      <c r="AZ303" s="321">
        <v>247.90744856999999</v>
      </c>
      <c r="BA303" s="321">
        <v>244.55925135999999</v>
      </c>
      <c r="BB303" s="85">
        <f t="shared" si="378"/>
        <v>0.98649416453876904</v>
      </c>
    </row>
    <row r="304" spans="2:70" x14ac:dyDescent="0.25">
      <c r="B304" s="8" t="s">
        <v>61</v>
      </c>
      <c r="C304" s="257">
        <v>332.71003999999999</v>
      </c>
      <c r="D304" s="321">
        <v>394.26993512000001</v>
      </c>
      <c r="E304" s="321">
        <v>292.42010080000006</v>
      </c>
      <c r="F304" s="85">
        <v>0.74167486473702104</v>
      </c>
      <c r="G304" s="257">
        <v>1.3596600000000001</v>
      </c>
      <c r="H304" s="321">
        <v>1.3596600000000001</v>
      </c>
      <c r="I304" s="321">
        <v>1.3016538599999998</v>
      </c>
      <c r="J304" s="85">
        <f>I304/H304</f>
        <v>0.95733776091081579</v>
      </c>
      <c r="K304" s="322">
        <v>84.795940000000002</v>
      </c>
      <c r="L304" s="321">
        <v>97.072829310000003</v>
      </c>
      <c r="M304" s="321">
        <v>52.079541820000003</v>
      </c>
      <c r="N304" s="85">
        <f t="shared" si="375"/>
        <v>0.53649967957238687</v>
      </c>
      <c r="O304" s="322">
        <v>23.214659999999999</v>
      </c>
      <c r="P304" s="321">
        <v>25.54488731</v>
      </c>
      <c r="Q304" s="321">
        <v>22.66612997</v>
      </c>
      <c r="R304" s="85">
        <f t="shared" si="376"/>
        <v>0.88730592916442186</v>
      </c>
      <c r="S304" s="322">
        <v>0</v>
      </c>
      <c r="T304" s="321">
        <v>0</v>
      </c>
      <c r="U304" s="321">
        <v>0</v>
      </c>
      <c r="V304" s="12">
        <v>0</v>
      </c>
      <c r="W304" s="322">
        <v>1.94</v>
      </c>
      <c r="X304" s="321">
        <v>1.94</v>
      </c>
      <c r="Y304" s="321">
        <v>1.13924476</v>
      </c>
      <c r="Z304" s="85">
        <f>Y304/X304</f>
        <v>0.58723956701030933</v>
      </c>
      <c r="AA304" s="322">
        <v>0</v>
      </c>
      <c r="AB304" s="321">
        <v>0</v>
      </c>
      <c r="AC304" s="321">
        <v>0</v>
      </c>
      <c r="AD304" s="12">
        <v>0</v>
      </c>
      <c r="AE304" s="322">
        <v>0</v>
      </c>
      <c r="AF304" s="321">
        <v>0</v>
      </c>
      <c r="AG304" s="321">
        <v>0</v>
      </c>
      <c r="AH304" s="12">
        <v>0</v>
      </c>
      <c r="AI304" s="322">
        <v>9.4176400000000005</v>
      </c>
      <c r="AJ304" s="321">
        <v>12.16764</v>
      </c>
      <c r="AK304" s="321">
        <v>5.7123433099999996</v>
      </c>
      <c r="AL304" s="85">
        <f>AK304/AJ304</f>
        <v>0.46947011170613195</v>
      </c>
      <c r="AM304" s="322">
        <v>0</v>
      </c>
      <c r="AN304" s="321">
        <v>0</v>
      </c>
      <c r="AO304" s="321">
        <v>0</v>
      </c>
      <c r="AP304" s="12">
        <v>0</v>
      </c>
      <c r="AQ304" s="322">
        <v>1.40465</v>
      </c>
      <c r="AR304" s="321">
        <v>1.40465</v>
      </c>
      <c r="AS304" s="321">
        <v>0.73356836999999997</v>
      </c>
      <c r="AT304" s="85">
        <f t="shared" si="377"/>
        <v>0.52224281493610503</v>
      </c>
      <c r="AU304" s="322">
        <v>0</v>
      </c>
      <c r="AV304" s="321">
        <v>0</v>
      </c>
      <c r="AW304" s="321">
        <v>0</v>
      </c>
      <c r="AX304" s="12">
        <v>0</v>
      </c>
      <c r="AY304" s="322">
        <v>210.57749000000001</v>
      </c>
      <c r="AZ304" s="321">
        <v>254.78026850000003</v>
      </c>
      <c r="BA304" s="321">
        <v>208.78761871000006</v>
      </c>
      <c r="BB304" s="85">
        <f t="shared" si="378"/>
        <v>0.81948111578350125</v>
      </c>
    </row>
    <row r="305" spans="2:54" x14ac:dyDescent="0.25">
      <c r="B305" s="8" t="s">
        <v>62</v>
      </c>
      <c r="C305" s="257">
        <v>1359.3947739181469</v>
      </c>
      <c r="D305" s="321">
        <v>1238.3946535481468</v>
      </c>
      <c r="E305" s="321">
        <v>1092.7655584181471</v>
      </c>
      <c r="F305" s="85">
        <v>0.88240493875457615</v>
      </c>
      <c r="G305" s="257">
        <v>0</v>
      </c>
      <c r="H305" s="321">
        <v>0</v>
      </c>
      <c r="I305" s="321">
        <v>0</v>
      </c>
      <c r="J305" s="12">
        <v>0</v>
      </c>
      <c r="K305" s="322">
        <v>0</v>
      </c>
      <c r="L305" s="321">
        <v>0</v>
      </c>
      <c r="M305" s="321">
        <v>0</v>
      </c>
      <c r="N305" s="12">
        <v>0</v>
      </c>
      <c r="O305" s="322">
        <v>0</v>
      </c>
      <c r="P305" s="321">
        <v>0</v>
      </c>
      <c r="Q305" s="321">
        <v>0</v>
      </c>
      <c r="R305" s="12">
        <v>0</v>
      </c>
      <c r="S305" s="322">
        <v>1.1111800000000001</v>
      </c>
      <c r="T305" s="321">
        <v>1.1111800000000001</v>
      </c>
      <c r="U305" s="321">
        <v>3.2890000000000003E-2</v>
      </c>
      <c r="V305" s="85">
        <f>U305/T305</f>
        <v>2.959916485177919E-2</v>
      </c>
      <c r="W305" s="322">
        <v>0</v>
      </c>
      <c r="X305" s="321">
        <v>0</v>
      </c>
      <c r="Y305" s="321">
        <v>0</v>
      </c>
      <c r="Z305" s="12">
        <v>0</v>
      </c>
      <c r="AA305" s="322">
        <v>93.256946018146934</v>
      </c>
      <c r="AB305" s="321">
        <v>94.256946018146934</v>
      </c>
      <c r="AC305" s="321">
        <v>77.815737268146933</v>
      </c>
      <c r="AD305" s="85">
        <f>AC305/AB305</f>
        <v>0.82557032192794966</v>
      </c>
      <c r="AE305" s="322">
        <v>0</v>
      </c>
      <c r="AF305" s="321">
        <v>0</v>
      </c>
      <c r="AG305" s="321">
        <v>0</v>
      </c>
      <c r="AH305" s="12">
        <v>0</v>
      </c>
      <c r="AI305" s="322">
        <v>85.659329999999997</v>
      </c>
      <c r="AJ305" s="321">
        <v>82.659329999999997</v>
      </c>
      <c r="AK305" s="321">
        <v>67.208707369999999</v>
      </c>
      <c r="AL305" s="85">
        <f>AK305/AJ305</f>
        <v>0.81308071780886682</v>
      </c>
      <c r="AM305" s="322">
        <v>35.713857900000001</v>
      </c>
      <c r="AN305" s="321">
        <v>34.571989530000003</v>
      </c>
      <c r="AO305" s="321">
        <v>29.0583952</v>
      </c>
      <c r="AP305" s="85">
        <f>AO305/AN305</f>
        <v>0.84051845424702687</v>
      </c>
      <c r="AQ305" s="322">
        <v>0</v>
      </c>
      <c r="AR305" s="321">
        <v>0</v>
      </c>
      <c r="AS305" s="321">
        <v>0</v>
      </c>
      <c r="AT305" s="12">
        <v>0</v>
      </c>
      <c r="AU305" s="322">
        <v>0.80979000000000001</v>
      </c>
      <c r="AV305" s="321">
        <v>1.25979</v>
      </c>
      <c r="AW305" s="321">
        <v>1.0564227099999999</v>
      </c>
      <c r="AX305" s="85">
        <f>AW305/AV305</f>
        <v>0.83857048396955036</v>
      </c>
      <c r="AY305" s="9">
        <f>AY316+AY327</f>
        <v>1142.84367</v>
      </c>
      <c r="AZ305" s="7">
        <f>AZ316+AZ327</f>
        <v>1024.5354179999999</v>
      </c>
      <c r="BA305" s="321">
        <f>BA316+BA327</f>
        <v>917.59340587000008</v>
      </c>
      <c r="BB305" s="85">
        <f t="shared" si="378"/>
        <v>0.89561901887319639</v>
      </c>
    </row>
    <row r="306" spans="2:54" x14ac:dyDescent="0.25">
      <c r="B306" s="187" t="s">
        <v>63</v>
      </c>
      <c r="C306" s="325">
        <v>2916.4676748795391</v>
      </c>
      <c r="D306" s="326">
        <v>2868.6951012395393</v>
      </c>
      <c r="E306" s="326">
        <v>2503.5391764295391</v>
      </c>
      <c r="F306" s="178">
        <v>0.87271009573230029</v>
      </c>
      <c r="G306" s="325">
        <f>SUM(G300:G305)</f>
        <v>3.2866600000000004</v>
      </c>
      <c r="H306" s="326">
        <f>SUM(H300:H305)</f>
        <v>4.2211360000000004</v>
      </c>
      <c r="I306" s="326">
        <f>SUM(I300:I305)</f>
        <v>3.0244599599999997</v>
      </c>
      <c r="J306" s="178">
        <f>I306/H306</f>
        <v>0.71650379423927568</v>
      </c>
      <c r="K306" s="327">
        <f>SUM(K300:K305)</f>
        <v>210.65748000000002</v>
      </c>
      <c r="L306" s="326">
        <f>SUM(L300:L305)</f>
        <v>223.19662531</v>
      </c>
      <c r="M306" s="326">
        <f>SUM(M300:M305)</f>
        <v>154.16926204999999</v>
      </c>
      <c r="N306" s="178">
        <f t="shared" ref="N306:N315" si="379">M306/L306</f>
        <v>0.69073294381522465</v>
      </c>
      <c r="O306" s="327">
        <f>SUM(O300:O305)</f>
        <v>53.821460000000002</v>
      </c>
      <c r="P306" s="326">
        <f>SUM(P300:P305)</f>
        <v>56.58219699</v>
      </c>
      <c r="Q306" s="326">
        <f>SUM(Q300:Q305)</f>
        <v>50.410609899999997</v>
      </c>
      <c r="R306" s="178">
        <f>Q306/P306</f>
        <v>0.89092705093987901</v>
      </c>
      <c r="S306" s="327">
        <f>SUM(S300:S305)</f>
        <v>1.1111800000000001</v>
      </c>
      <c r="T306" s="326">
        <f>SUM(T300:T305)</f>
        <v>1.1111800000000001</v>
      </c>
      <c r="U306" s="326">
        <f>SUM(U300:U305)</f>
        <v>3.2890000000000003E-2</v>
      </c>
      <c r="V306" s="178">
        <f>U306/T306</f>
        <v>2.959916485177919E-2</v>
      </c>
      <c r="W306" s="327">
        <f>SUM(W300:W305)</f>
        <v>2.6069499999999999</v>
      </c>
      <c r="X306" s="326">
        <f>SUM(X300:X305)</f>
        <v>2.5854999999999997</v>
      </c>
      <c r="Y306" s="326">
        <f>SUM(Y300:Y305)</f>
        <v>1.7847447599999999</v>
      </c>
      <c r="Z306" s="178">
        <f>Y306/X306</f>
        <v>0.69028998646296658</v>
      </c>
      <c r="AA306" s="327">
        <f>SUM(AA300:AA305)</f>
        <v>109.66499697953938</v>
      </c>
      <c r="AB306" s="326">
        <f>SUM(AB300:AB305)</f>
        <v>110.02742241953938</v>
      </c>
      <c r="AC306" s="326">
        <f>SUM(AC300:AC305)</f>
        <v>92.582835899539376</v>
      </c>
      <c r="AD306" s="178">
        <f>AC306/AB306</f>
        <v>0.84145237490447577</v>
      </c>
      <c r="AE306" s="327">
        <f>SUM(AE300:AE305)</f>
        <v>0.61924000000000001</v>
      </c>
      <c r="AF306" s="326">
        <f>SUM(AF300:AF305)</f>
        <v>0.61924000000000001</v>
      </c>
      <c r="AG306" s="326">
        <f>SUM(AG300:AG305)</f>
        <v>3.8060000000000005E-5</v>
      </c>
      <c r="AH306" s="178">
        <f>AG306/AF306</f>
        <v>6.1462437827013768E-5</v>
      </c>
      <c r="AI306" s="327">
        <f>SUM(AI300:AI305)</f>
        <v>109.79938999999999</v>
      </c>
      <c r="AJ306" s="326">
        <f>SUM(AJ300:AJ305)</f>
        <v>109.54139000000001</v>
      </c>
      <c r="AK306" s="326">
        <f>SUM(AK300:AK305)</f>
        <v>83.54503858999999</v>
      </c>
      <c r="AL306" s="178">
        <f>AK306/AJ306</f>
        <v>0.76268010283601462</v>
      </c>
      <c r="AM306" s="327">
        <f>SUM(AM300:AM305)</f>
        <v>39.807507900000004</v>
      </c>
      <c r="AN306" s="326">
        <f>SUM(AN300:AN305)</f>
        <v>43.969760090000001</v>
      </c>
      <c r="AO306" s="326">
        <f>SUM(AO300:AO305)</f>
        <v>36.636967210000002</v>
      </c>
      <c r="AP306" s="178">
        <f>AO306/AN306</f>
        <v>0.83323100091993252</v>
      </c>
      <c r="AQ306" s="327">
        <f>SUM(AQ300:AQ305)</f>
        <v>12.658289999999999</v>
      </c>
      <c r="AR306" s="326">
        <f>SUM(AR300:AR305)</f>
        <v>12.66704839</v>
      </c>
      <c r="AS306" s="326">
        <f>SUM(AS300:AS305)</f>
        <v>9.6056240400000004</v>
      </c>
      <c r="AT306" s="178">
        <f>AS306/AR306</f>
        <v>0.75831588735250743</v>
      </c>
      <c r="AU306" s="327">
        <f>SUM(AU300:AU305)</f>
        <v>0.84979000000000005</v>
      </c>
      <c r="AV306" s="326">
        <f>SUM(AV300:AV305)</f>
        <v>1.29979</v>
      </c>
      <c r="AW306" s="326">
        <f>SUM(AW300:AW305)</f>
        <v>1.0614227099999998</v>
      </c>
      <c r="AX306" s="178">
        <f>AW306/AV306</f>
        <v>0.81661092176428485</v>
      </c>
      <c r="AY306" s="327">
        <f>SUM(AY300:AY305)</f>
        <v>2371.5847299999996</v>
      </c>
      <c r="AZ306" s="326">
        <f>SUM(AZ300:AZ305)</f>
        <v>2302.8738120399998</v>
      </c>
      <c r="BA306" s="326">
        <f>SUM(BA300:BA305)</f>
        <v>2070.6852832499999</v>
      </c>
      <c r="BB306" s="178">
        <f>BA306/AZ306</f>
        <v>0.899174445609629</v>
      </c>
    </row>
    <row r="307" spans="2:54" x14ac:dyDescent="0.25">
      <c r="B307" s="8" t="s">
        <v>64</v>
      </c>
      <c r="C307" s="257">
        <v>4442.2355600000001</v>
      </c>
      <c r="D307" s="321">
        <v>4435.2900920000002</v>
      </c>
      <c r="E307" s="321">
        <v>841.1107112799998</v>
      </c>
      <c r="F307" s="85">
        <v>0.18964051816974134</v>
      </c>
      <c r="G307" s="257"/>
      <c r="H307" s="321">
        <v>0</v>
      </c>
      <c r="I307" s="321">
        <v>0</v>
      </c>
      <c r="J307" s="12">
        <v>0</v>
      </c>
      <c r="K307" s="322">
        <v>0.32</v>
      </c>
      <c r="L307" s="321">
        <v>0.32</v>
      </c>
      <c r="M307" s="321">
        <v>0.13123000000000001</v>
      </c>
      <c r="N307" s="85">
        <f t="shared" si="379"/>
        <v>0.41009375000000003</v>
      </c>
      <c r="O307" s="322">
        <v>3.5740000000000001E-2</v>
      </c>
      <c r="P307" s="321">
        <v>3.5740000000000001E-2</v>
      </c>
      <c r="Q307" s="321">
        <v>6.79468E-3</v>
      </c>
      <c r="R307" s="85">
        <f>Q307/P307</f>
        <v>0.19011415780637941</v>
      </c>
      <c r="S307" s="322">
        <v>0</v>
      </c>
      <c r="T307" s="321">
        <v>0</v>
      </c>
      <c r="U307" s="321">
        <v>0</v>
      </c>
      <c r="V307" s="12">
        <v>0</v>
      </c>
      <c r="W307" s="322">
        <v>0</v>
      </c>
      <c r="X307" s="321">
        <v>0</v>
      </c>
      <c r="Y307" s="321">
        <v>0</v>
      </c>
      <c r="Z307" s="12">
        <v>0</v>
      </c>
      <c r="AA307" s="322">
        <v>0</v>
      </c>
      <c r="AB307" s="321">
        <v>0</v>
      </c>
      <c r="AC307" s="321">
        <v>0</v>
      </c>
      <c r="AD307" s="12">
        <v>0</v>
      </c>
      <c r="AE307" s="322">
        <v>0</v>
      </c>
      <c r="AF307" s="321">
        <v>0</v>
      </c>
      <c r="AG307" s="321">
        <v>0</v>
      </c>
      <c r="AH307" s="12">
        <v>0</v>
      </c>
      <c r="AI307" s="322">
        <v>760.88643000000002</v>
      </c>
      <c r="AJ307" s="321">
        <v>760.88643000000002</v>
      </c>
      <c r="AK307" s="321">
        <v>213.24187050999998</v>
      </c>
      <c r="AL307" s="85">
        <f>AK307/AJ307</f>
        <v>0.28025453221711416</v>
      </c>
      <c r="AM307" s="322">
        <v>0</v>
      </c>
      <c r="AN307" s="321">
        <v>0</v>
      </c>
      <c r="AO307" s="321">
        <v>0</v>
      </c>
      <c r="AP307" s="12">
        <v>0</v>
      </c>
      <c r="AQ307" s="322">
        <v>2.205E-2</v>
      </c>
      <c r="AR307" s="321">
        <v>2.205E-2</v>
      </c>
      <c r="AS307" s="321">
        <v>1.4058179999999998E-2</v>
      </c>
      <c r="AT307" s="85">
        <f t="shared" si="377"/>
        <v>0.63755918367346931</v>
      </c>
      <c r="AU307" s="322">
        <v>0</v>
      </c>
      <c r="AV307" s="321">
        <v>0</v>
      </c>
      <c r="AW307" s="321">
        <v>0</v>
      </c>
      <c r="AX307" s="12">
        <v>0</v>
      </c>
      <c r="AY307" s="9">
        <v>3680.9713400000001</v>
      </c>
      <c r="AZ307" s="321">
        <v>3674.0258720000002</v>
      </c>
      <c r="BA307" s="321">
        <v>627.71675790999996</v>
      </c>
      <c r="BB307" s="85">
        <f t="shared" si="378"/>
        <v>0.1708525687567613</v>
      </c>
    </row>
    <row r="308" spans="2:54" x14ac:dyDescent="0.25">
      <c r="B308" s="8" t="s">
        <v>65</v>
      </c>
      <c r="C308" s="257">
        <v>11.87696</v>
      </c>
      <c r="D308" s="321">
        <v>12.659247580000001</v>
      </c>
      <c r="E308" s="321">
        <v>1.79416295</v>
      </c>
      <c r="F308" s="85">
        <v>0.14172745565341097</v>
      </c>
      <c r="G308" s="257">
        <v>0</v>
      </c>
      <c r="H308" s="321">
        <v>0</v>
      </c>
      <c r="I308" s="321">
        <v>0</v>
      </c>
      <c r="J308" s="12">
        <v>0</v>
      </c>
      <c r="K308" s="322">
        <v>0.62</v>
      </c>
      <c r="L308" s="321">
        <v>0.62</v>
      </c>
      <c r="M308" s="321">
        <v>0.12236860000000001</v>
      </c>
      <c r="N308" s="85">
        <f t="shared" si="379"/>
        <v>0.19736870967741937</v>
      </c>
      <c r="O308" s="322">
        <v>0</v>
      </c>
      <c r="P308" s="321">
        <v>0</v>
      </c>
      <c r="Q308" s="321">
        <v>0</v>
      </c>
      <c r="R308" s="12">
        <v>0</v>
      </c>
      <c r="S308" s="322">
        <v>0</v>
      </c>
      <c r="T308" s="321">
        <v>0</v>
      </c>
      <c r="U308" s="321">
        <v>0</v>
      </c>
      <c r="V308" s="12">
        <v>0</v>
      </c>
      <c r="W308" s="322">
        <v>0</v>
      </c>
      <c r="X308" s="321">
        <v>0</v>
      </c>
      <c r="Y308" s="321">
        <v>0</v>
      </c>
      <c r="Z308" s="12">
        <v>0</v>
      </c>
      <c r="AA308" s="322">
        <v>0</v>
      </c>
      <c r="AB308" s="321">
        <v>0</v>
      </c>
      <c r="AC308" s="321">
        <v>0</v>
      </c>
      <c r="AD308" s="12">
        <v>0</v>
      </c>
      <c r="AE308" s="322">
        <v>0</v>
      </c>
      <c r="AF308" s="321">
        <v>0</v>
      </c>
      <c r="AG308" s="321">
        <v>0</v>
      </c>
      <c r="AH308" s="12">
        <v>0</v>
      </c>
      <c r="AI308" s="322">
        <v>0</v>
      </c>
      <c r="AJ308" s="321">
        <v>0</v>
      </c>
      <c r="AK308" s="321">
        <v>0</v>
      </c>
      <c r="AL308" s="12">
        <v>0</v>
      </c>
      <c r="AM308" s="322">
        <v>0</v>
      </c>
      <c r="AN308" s="321">
        <v>0</v>
      </c>
      <c r="AO308" s="321">
        <v>0</v>
      </c>
      <c r="AP308" s="12">
        <v>0</v>
      </c>
      <c r="AQ308" s="322">
        <v>0</v>
      </c>
      <c r="AR308" s="321">
        <v>0</v>
      </c>
      <c r="AS308" s="321">
        <v>0</v>
      </c>
      <c r="AT308" s="12">
        <v>0</v>
      </c>
      <c r="AU308" s="322">
        <v>0</v>
      </c>
      <c r="AV308" s="321">
        <v>0</v>
      </c>
      <c r="AW308" s="321">
        <v>0</v>
      </c>
      <c r="AX308" s="12">
        <v>0</v>
      </c>
      <c r="AY308" s="322">
        <v>11.256959999999999</v>
      </c>
      <c r="AZ308" s="321">
        <v>12.03924758</v>
      </c>
      <c r="BA308" s="321">
        <v>1.6717943500000001</v>
      </c>
      <c r="BB308" s="85">
        <f t="shared" si="378"/>
        <v>0.13886202928306257</v>
      </c>
    </row>
    <row r="309" spans="2:54" x14ac:dyDescent="0.25">
      <c r="B309" s="328" t="s">
        <v>66</v>
      </c>
      <c r="C309" s="329">
        <v>4454.1125199999997</v>
      </c>
      <c r="D309" s="330">
        <v>4447.94933958</v>
      </c>
      <c r="E309" s="330">
        <v>842.90487422999979</v>
      </c>
      <c r="F309" s="178">
        <v>0.18950415345998331</v>
      </c>
      <c r="G309" s="329">
        <v>0</v>
      </c>
      <c r="H309" s="330">
        <v>0</v>
      </c>
      <c r="I309" s="330">
        <v>0</v>
      </c>
      <c r="J309" s="331">
        <v>0</v>
      </c>
      <c r="K309" s="332">
        <f>SUM(K307:K308)</f>
        <v>0.94</v>
      </c>
      <c r="L309" s="330">
        <f>SUM(L307:L308)</f>
        <v>0.94</v>
      </c>
      <c r="M309" s="330">
        <f>SUM(M307:M308)</f>
        <v>0.25359860000000001</v>
      </c>
      <c r="N309" s="178">
        <f t="shared" si="379"/>
        <v>0.26978574468085109</v>
      </c>
      <c r="O309" s="332">
        <f>SUM(O307:O308)</f>
        <v>3.5740000000000001E-2</v>
      </c>
      <c r="P309" s="329">
        <f>SUM(P307:P308)</f>
        <v>3.5740000000000001E-2</v>
      </c>
      <c r="Q309" s="329">
        <f>SUM(Q307:Q308)</f>
        <v>6.79468E-3</v>
      </c>
      <c r="R309" s="178">
        <f>Q309/P309</f>
        <v>0.19011415780637941</v>
      </c>
      <c r="S309" s="332">
        <f t="shared" ref="S309:BA309" si="380">SUM(S307:S308)</f>
        <v>0</v>
      </c>
      <c r="T309" s="329">
        <f t="shared" si="380"/>
        <v>0</v>
      </c>
      <c r="U309" s="329">
        <f t="shared" si="380"/>
        <v>0</v>
      </c>
      <c r="V309" s="331">
        <f t="shared" si="380"/>
        <v>0</v>
      </c>
      <c r="W309" s="332">
        <f t="shared" si="380"/>
        <v>0</v>
      </c>
      <c r="X309" s="329">
        <f t="shared" si="380"/>
        <v>0</v>
      </c>
      <c r="Y309" s="329">
        <f t="shared" si="380"/>
        <v>0</v>
      </c>
      <c r="Z309" s="331">
        <f t="shared" si="380"/>
        <v>0</v>
      </c>
      <c r="AA309" s="332">
        <f t="shared" si="380"/>
        <v>0</v>
      </c>
      <c r="AB309" s="329">
        <f t="shared" si="380"/>
        <v>0</v>
      </c>
      <c r="AC309" s="329">
        <f t="shared" si="380"/>
        <v>0</v>
      </c>
      <c r="AD309" s="331">
        <f t="shared" si="380"/>
        <v>0</v>
      </c>
      <c r="AE309" s="332">
        <f t="shared" si="380"/>
        <v>0</v>
      </c>
      <c r="AF309" s="329">
        <f t="shared" si="380"/>
        <v>0</v>
      </c>
      <c r="AG309" s="329">
        <f t="shared" si="380"/>
        <v>0</v>
      </c>
      <c r="AH309" s="331">
        <f t="shared" si="380"/>
        <v>0</v>
      </c>
      <c r="AI309" s="332">
        <f t="shared" si="380"/>
        <v>760.88643000000002</v>
      </c>
      <c r="AJ309" s="329">
        <f t="shared" si="380"/>
        <v>760.88643000000002</v>
      </c>
      <c r="AK309" s="329">
        <f t="shared" si="380"/>
        <v>213.24187050999998</v>
      </c>
      <c r="AL309" s="178">
        <f t="shared" si="380"/>
        <v>0.28025453221711416</v>
      </c>
      <c r="AM309" s="332">
        <f t="shared" si="380"/>
        <v>0</v>
      </c>
      <c r="AN309" s="329">
        <f t="shared" si="380"/>
        <v>0</v>
      </c>
      <c r="AO309" s="329">
        <f t="shared" si="380"/>
        <v>0</v>
      </c>
      <c r="AP309" s="331">
        <f t="shared" si="380"/>
        <v>0</v>
      </c>
      <c r="AQ309" s="332">
        <f t="shared" si="380"/>
        <v>2.205E-2</v>
      </c>
      <c r="AR309" s="329">
        <f t="shared" si="380"/>
        <v>2.205E-2</v>
      </c>
      <c r="AS309" s="329">
        <f t="shared" si="380"/>
        <v>1.4058179999999998E-2</v>
      </c>
      <c r="AT309" s="178">
        <f t="shared" si="380"/>
        <v>0.63755918367346931</v>
      </c>
      <c r="AU309" s="332">
        <f t="shared" si="380"/>
        <v>0</v>
      </c>
      <c r="AV309" s="329">
        <f t="shared" si="380"/>
        <v>0</v>
      </c>
      <c r="AW309" s="329">
        <f t="shared" si="380"/>
        <v>0</v>
      </c>
      <c r="AX309" s="331">
        <f t="shared" si="380"/>
        <v>0</v>
      </c>
      <c r="AY309" s="332">
        <f t="shared" si="380"/>
        <v>3692.2283000000002</v>
      </c>
      <c r="AZ309" s="329">
        <f t="shared" si="380"/>
        <v>3686.0651195800001</v>
      </c>
      <c r="BA309" s="329">
        <f t="shared" si="380"/>
        <v>629.38855225999998</v>
      </c>
      <c r="BB309" s="178">
        <f>BA309/AZ309</f>
        <v>0.17074808280427617</v>
      </c>
    </row>
    <row r="310" spans="2:54" x14ac:dyDescent="0.25">
      <c r="B310" s="342" t="s">
        <v>175</v>
      </c>
      <c r="C310" s="343">
        <v>7061.95172</v>
      </c>
      <c r="D310" s="206">
        <v>7002.5264737499992</v>
      </c>
      <c r="E310" s="206">
        <v>3277.8707972799994</v>
      </c>
      <c r="F310" s="318">
        <v>0.46809830845589523</v>
      </c>
      <c r="G310" s="343">
        <f>G317+G320</f>
        <v>1.88666</v>
      </c>
      <c r="H310" s="206">
        <f>H317+H320</f>
        <v>1.721136</v>
      </c>
      <c r="I310" s="206">
        <f>I317+I320</f>
        <v>1.6244599599999998</v>
      </c>
      <c r="J310" s="318">
        <f>I310/H310</f>
        <v>0.94383009826068354</v>
      </c>
      <c r="K310" s="208">
        <f>K317+K320</f>
        <v>211.59748000000002</v>
      </c>
      <c r="L310" s="206">
        <f>L317+L320</f>
        <v>224.13662531</v>
      </c>
      <c r="M310" s="206">
        <f>M317+M320</f>
        <v>154.42286064999999</v>
      </c>
      <c r="N310" s="318">
        <f t="shared" si="379"/>
        <v>0.68896754573876562</v>
      </c>
      <c r="O310" s="208">
        <f>O317+O320</f>
        <v>53.362199999999994</v>
      </c>
      <c r="P310" s="206">
        <f>P317+P320</f>
        <v>56.122936989999999</v>
      </c>
      <c r="Q310" s="206">
        <f>Q317+Q320</f>
        <v>50.287330060000002</v>
      </c>
      <c r="R310" s="318">
        <f>Q310/P310</f>
        <v>0.89602099884687458</v>
      </c>
      <c r="S310" s="208">
        <f t="shared" ref="S310:Y310" si="381">S317+S320</f>
        <v>0</v>
      </c>
      <c r="T310" s="206">
        <f t="shared" si="381"/>
        <v>0</v>
      </c>
      <c r="U310" s="206">
        <f t="shared" si="381"/>
        <v>0</v>
      </c>
      <c r="V310" s="345">
        <f t="shared" si="381"/>
        <v>0</v>
      </c>
      <c r="W310" s="208">
        <f t="shared" si="381"/>
        <v>1.94</v>
      </c>
      <c r="X310" s="206">
        <f t="shared" si="381"/>
        <v>1.94</v>
      </c>
      <c r="Y310" s="206">
        <f t="shared" si="381"/>
        <v>1.13924476</v>
      </c>
      <c r="Z310" s="318">
        <f>Y310/X310</f>
        <v>0.58723956701030933</v>
      </c>
      <c r="AA310" s="208">
        <f>AA317+AA320</f>
        <v>102.12822</v>
      </c>
      <c r="AB310" s="206">
        <f>AB317+AB320</f>
        <v>102.69195544</v>
      </c>
      <c r="AC310" s="206">
        <f>AC317+AC320</f>
        <v>85.307557849999995</v>
      </c>
      <c r="AD310" s="318">
        <f>AC310/AB310</f>
        <v>0.83071315065027451</v>
      </c>
      <c r="AE310" s="208">
        <f t="shared" ref="AE310:AK310" si="382">AE317+AE320</f>
        <v>0</v>
      </c>
      <c r="AF310" s="206">
        <f t="shared" si="382"/>
        <v>0</v>
      </c>
      <c r="AG310" s="206">
        <f t="shared" si="382"/>
        <v>0</v>
      </c>
      <c r="AH310" s="345">
        <f t="shared" si="382"/>
        <v>0</v>
      </c>
      <c r="AI310" s="208">
        <f t="shared" si="382"/>
        <v>646.15378999999996</v>
      </c>
      <c r="AJ310" s="206">
        <f t="shared" si="382"/>
        <v>645.89578999999992</v>
      </c>
      <c r="AK310" s="206">
        <f t="shared" si="382"/>
        <v>291.66590926999999</v>
      </c>
      <c r="AL310" s="318">
        <f>AK310/AJ310</f>
        <v>0.45156806064643962</v>
      </c>
      <c r="AM310" s="208">
        <f t="shared" ref="AM310:AS310" si="383">AM317+AM320</f>
        <v>0</v>
      </c>
      <c r="AN310" s="206">
        <f t="shared" si="383"/>
        <v>0</v>
      </c>
      <c r="AO310" s="206">
        <f t="shared" si="383"/>
        <v>0</v>
      </c>
      <c r="AP310" s="345">
        <f t="shared" si="383"/>
        <v>0</v>
      </c>
      <c r="AQ310" s="208">
        <f t="shared" si="383"/>
        <v>12.680339999999999</v>
      </c>
      <c r="AR310" s="206">
        <f t="shared" si="383"/>
        <v>12.68909839</v>
      </c>
      <c r="AS310" s="206">
        <f t="shared" si="383"/>
        <v>9.6196822199999996</v>
      </c>
      <c r="AT310" s="318">
        <f>AS310/AR310</f>
        <v>0.75810604696556383</v>
      </c>
      <c r="AU310" s="208">
        <f t="shared" ref="AU310:BA310" si="384">AU317+AU320</f>
        <v>0</v>
      </c>
      <c r="AV310" s="206">
        <f t="shared" si="384"/>
        <v>0</v>
      </c>
      <c r="AW310" s="206">
        <f t="shared" si="384"/>
        <v>0</v>
      </c>
      <c r="AX310" s="345">
        <f t="shared" si="384"/>
        <v>0</v>
      </c>
      <c r="AY310" s="208">
        <f t="shared" si="384"/>
        <v>6032.2030300000006</v>
      </c>
      <c r="AZ310" s="206">
        <f t="shared" si="384"/>
        <v>5957.3289316199998</v>
      </c>
      <c r="BA310" s="206">
        <f t="shared" si="384"/>
        <v>2683.8037525099999</v>
      </c>
      <c r="BB310" s="318">
        <f>BA310/AZ310</f>
        <v>0.45050454378388377</v>
      </c>
    </row>
    <row r="311" spans="2:54" x14ac:dyDescent="0.25">
      <c r="B311" s="8" t="s">
        <v>57</v>
      </c>
      <c r="C311" s="257">
        <v>621.00834999999995</v>
      </c>
      <c r="D311" s="321">
        <v>623.78990369000007</v>
      </c>
      <c r="E311" s="321">
        <v>566.36706991999995</v>
      </c>
      <c r="F311" s="85">
        <v>0.9079452337552788</v>
      </c>
      <c r="G311" s="257">
        <v>0</v>
      </c>
      <c r="H311" s="321">
        <v>0</v>
      </c>
      <c r="I311" s="321">
        <v>0</v>
      </c>
      <c r="J311" s="12">
        <v>0</v>
      </c>
      <c r="K311" s="322">
        <v>79.770570000000006</v>
      </c>
      <c r="L311" s="321">
        <v>80.032826</v>
      </c>
      <c r="M311" s="321">
        <v>64.687616339999991</v>
      </c>
      <c r="N311" s="85">
        <f t="shared" si="379"/>
        <v>0.80826355350740697</v>
      </c>
      <c r="O311" s="322">
        <v>13.322480000000001</v>
      </c>
      <c r="P311" s="321">
        <v>15.000305170000001</v>
      </c>
      <c r="Q311" s="321">
        <v>14.757703339999997</v>
      </c>
      <c r="R311" s="85">
        <f>Q311/P311</f>
        <v>0.98382687370352995</v>
      </c>
      <c r="S311" s="322">
        <v>0</v>
      </c>
      <c r="T311" s="321">
        <v>0</v>
      </c>
      <c r="U311" s="321">
        <v>0</v>
      </c>
      <c r="V311" s="12">
        <v>0</v>
      </c>
      <c r="W311" s="322">
        <v>0</v>
      </c>
      <c r="X311" s="321">
        <v>0</v>
      </c>
      <c r="Y311" s="321">
        <v>0</v>
      </c>
      <c r="Z311" s="12">
        <v>0</v>
      </c>
      <c r="AA311" s="322">
        <v>0.27803</v>
      </c>
      <c r="AB311" s="321">
        <v>4.1765440000000001E-2</v>
      </c>
      <c r="AC311" s="321">
        <v>3.909178E-2</v>
      </c>
      <c r="AD311" s="85">
        <f>AC311/AB311</f>
        <v>0.93598391397289238</v>
      </c>
      <c r="AE311" s="322">
        <v>0</v>
      </c>
      <c r="AF311" s="321">
        <v>0</v>
      </c>
      <c r="AG311" s="321">
        <v>0</v>
      </c>
      <c r="AH311" s="12">
        <v>0</v>
      </c>
      <c r="AI311" s="322">
        <v>3.5822500000000002</v>
      </c>
      <c r="AJ311" s="321">
        <v>3.5742500000000001</v>
      </c>
      <c r="AK311" s="321">
        <v>2.8801480800000001</v>
      </c>
      <c r="AL311" s="85">
        <f>AK311/AJ311</f>
        <v>0.80580487654752742</v>
      </c>
      <c r="AM311" s="322">
        <v>0</v>
      </c>
      <c r="AN311" s="321">
        <v>0</v>
      </c>
      <c r="AO311" s="321">
        <v>0</v>
      </c>
      <c r="AP311" s="12">
        <v>0</v>
      </c>
      <c r="AQ311" s="322">
        <v>5.7238899999999999</v>
      </c>
      <c r="AR311" s="321">
        <v>5.7238899999999999</v>
      </c>
      <c r="AS311" s="321">
        <v>4.8901893300000001</v>
      </c>
      <c r="AT311" s="85">
        <f>AS311/AR311</f>
        <v>0.85434718871257143</v>
      </c>
      <c r="AU311" s="322">
        <v>0</v>
      </c>
      <c r="AV311" s="321">
        <v>0</v>
      </c>
      <c r="AW311" s="321">
        <v>0</v>
      </c>
      <c r="AX311" s="12">
        <v>0</v>
      </c>
      <c r="AY311" s="322">
        <v>518.33113000000003</v>
      </c>
      <c r="AZ311" s="321">
        <v>519.41686707999997</v>
      </c>
      <c r="BA311" s="321">
        <v>479.11232105000005</v>
      </c>
      <c r="BB311" s="85">
        <f>BA311/AZ311</f>
        <v>0.92240424101631591</v>
      </c>
    </row>
    <row r="312" spans="2:54" x14ac:dyDescent="0.25">
      <c r="B312" s="8" t="s">
        <v>58</v>
      </c>
      <c r="C312" s="257">
        <v>265.39188000000001</v>
      </c>
      <c r="D312" s="321">
        <v>319.47329214999996</v>
      </c>
      <c r="E312" s="321">
        <v>270.43578847999999</v>
      </c>
      <c r="F312" s="85">
        <v>0.84650515434330653</v>
      </c>
      <c r="G312" s="257">
        <v>0.52700000000000002</v>
      </c>
      <c r="H312" s="321">
        <v>0.36147600000000002</v>
      </c>
      <c r="I312" s="321">
        <v>0.32280609999999998</v>
      </c>
      <c r="J312" s="85">
        <f>I312/H312</f>
        <v>0.89302222000907383</v>
      </c>
      <c r="K312" s="322">
        <v>43.855020000000003</v>
      </c>
      <c r="L312" s="321">
        <v>43.65502</v>
      </c>
      <c r="M312" s="321">
        <v>35.366615779999997</v>
      </c>
      <c r="N312" s="85">
        <f t="shared" si="379"/>
        <v>0.81013857696090841</v>
      </c>
      <c r="O312" s="322">
        <v>16.59413</v>
      </c>
      <c r="P312" s="321">
        <v>15.346814510000002</v>
      </c>
      <c r="Q312" s="321">
        <v>12.722094510000003</v>
      </c>
      <c r="R312" s="85">
        <f>Q312/P312</f>
        <v>0.82897297688131122</v>
      </c>
      <c r="S312" s="322">
        <v>0</v>
      </c>
      <c r="T312" s="321">
        <v>0</v>
      </c>
      <c r="U312" s="321">
        <v>0</v>
      </c>
      <c r="V312" s="12">
        <v>0</v>
      </c>
      <c r="W312" s="322">
        <v>0</v>
      </c>
      <c r="X312" s="321">
        <v>0</v>
      </c>
      <c r="Y312" s="321">
        <v>0</v>
      </c>
      <c r="Z312" s="12">
        <v>0</v>
      </c>
      <c r="AA312" s="322">
        <v>1.3267599999999999</v>
      </c>
      <c r="AB312" s="321">
        <v>1.12676</v>
      </c>
      <c r="AC312" s="321">
        <v>0.49748785000000001</v>
      </c>
      <c r="AD312" s="85">
        <f>AC312/AB312</f>
        <v>0.44152068763534386</v>
      </c>
      <c r="AE312" s="322">
        <v>0</v>
      </c>
      <c r="AF312" s="321">
        <v>0</v>
      </c>
      <c r="AG312" s="321">
        <v>0</v>
      </c>
      <c r="AH312" s="12">
        <v>0</v>
      </c>
      <c r="AI312" s="322">
        <v>0</v>
      </c>
      <c r="AJ312" s="321">
        <v>0</v>
      </c>
      <c r="AK312" s="321">
        <v>0</v>
      </c>
      <c r="AL312" s="12">
        <v>0</v>
      </c>
      <c r="AM312" s="322">
        <v>0</v>
      </c>
      <c r="AN312" s="321">
        <v>0</v>
      </c>
      <c r="AO312" s="321">
        <v>0</v>
      </c>
      <c r="AP312" s="12">
        <v>0</v>
      </c>
      <c r="AQ312" s="322">
        <v>5.0075599999999998</v>
      </c>
      <c r="AR312" s="321">
        <v>5.0075599999999998</v>
      </c>
      <c r="AS312" s="321">
        <v>3.7259667900000002</v>
      </c>
      <c r="AT312" s="85">
        <f>AS312/AR312</f>
        <v>0.74406832669004475</v>
      </c>
      <c r="AU312" s="322">
        <v>0</v>
      </c>
      <c r="AV312" s="321">
        <v>0</v>
      </c>
      <c r="AW312" s="321">
        <v>0</v>
      </c>
      <c r="AX312" s="12">
        <v>0</v>
      </c>
      <c r="AY312" s="322">
        <v>198.08141000000001</v>
      </c>
      <c r="AZ312" s="321">
        <v>253.97566164000003</v>
      </c>
      <c r="BA312" s="321">
        <v>217.80081744999981</v>
      </c>
      <c r="BB312" s="85">
        <f>BA312/AZ312</f>
        <v>0.85756570548371458</v>
      </c>
    </row>
    <row r="313" spans="2:54" x14ac:dyDescent="0.25">
      <c r="B313" s="8" t="s">
        <v>59</v>
      </c>
      <c r="C313" s="257">
        <v>2.5407099999999998</v>
      </c>
      <c r="D313" s="321">
        <v>3.65814825</v>
      </c>
      <c r="E313" s="321">
        <v>4.1074908900000002</v>
      </c>
      <c r="F313" s="85">
        <v>1.1228333597469704</v>
      </c>
      <c r="G313" s="257">
        <v>0</v>
      </c>
      <c r="H313" s="321">
        <v>0</v>
      </c>
      <c r="I313" s="321">
        <v>0</v>
      </c>
      <c r="J313" s="12">
        <v>0</v>
      </c>
      <c r="K313" s="322">
        <v>1.17</v>
      </c>
      <c r="L313" s="321">
        <v>1.37</v>
      </c>
      <c r="M313" s="321">
        <v>1.27562208</v>
      </c>
      <c r="N313" s="85">
        <f t="shared" si="379"/>
        <v>0.93111100729926999</v>
      </c>
      <c r="O313" s="257">
        <v>0</v>
      </c>
      <c r="P313" s="321">
        <v>0</v>
      </c>
      <c r="Q313" s="321">
        <v>0</v>
      </c>
      <c r="R313" s="12">
        <v>0</v>
      </c>
      <c r="S313" s="322">
        <v>0</v>
      </c>
      <c r="T313" s="321">
        <v>0</v>
      </c>
      <c r="U313" s="321">
        <v>0</v>
      </c>
      <c r="V313" s="12">
        <v>0</v>
      </c>
      <c r="W313" s="322">
        <v>0</v>
      </c>
      <c r="X313" s="321">
        <v>0</v>
      </c>
      <c r="Y313" s="321">
        <v>0</v>
      </c>
      <c r="Z313" s="12">
        <v>0</v>
      </c>
      <c r="AA313" s="322">
        <v>0.03</v>
      </c>
      <c r="AB313" s="321">
        <v>0.03</v>
      </c>
      <c r="AC313" s="321">
        <v>0</v>
      </c>
      <c r="AD313" s="12">
        <v>0</v>
      </c>
      <c r="AE313" s="322">
        <v>0</v>
      </c>
      <c r="AF313" s="321">
        <v>0</v>
      </c>
      <c r="AG313" s="321">
        <v>0</v>
      </c>
      <c r="AH313" s="12">
        <v>0</v>
      </c>
      <c r="AI313" s="322">
        <v>0</v>
      </c>
      <c r="AJ313" s="321">
        <v>0</v>
      </c>
      <c r="AK313" s="321">
        <v>0</v>
      </c>
      <c r="AL313" s="12">
        <v>0</v>
      </c>
      <c r="AM313" s="322">
        <v>0</v>
      </c>
      <c r="AN313" s="321">
        <v>0</v>
      </c>
      <c r="AO313" s="321">
        <v>0</v>
      </c>
      <c r="AP313" s="12">
        <v>0</v>
      </c>
      <c r="AQ313" s="322">
        <v>0</v>
      </c>
      <c r="AR313" s="321">
        <v>0</v>
      </c>
      <c r="AS313" s="321">
        <v>0</v>
      </c>
      <c r="AT313" s="12">
        <v>0</v>
      </c>
      <c r="AU313" s="322">
        <v>0</v>
      </c>
      <c r="AV313" s="321">
        <v>0</v>
      </c>
      <c r="AW313" s="321">
        <v>0</v>
      </c>
      <c r="AX313" s="12">
        <v>0</v>
      </c>
      <c r="AY313" s="322">
        <v>1.3407100000000001</v>
      </c>
      <c r="AZ313" s="321">
        <v>2.2581482500000001</v>
      </c>
      <c r="BA313" s="321">
        <v>2.83186881</v>
      </c>
      <c r="BB313" s="12">
        <v>0</v>
      </c>
    </row>
    <row r="314" spans="2:54" x14ac:dyDescent="0.25">
      <c r="B314" s="8" t="s">
        <v>60</v>
      </c>
      <c r="C314" s="257">
        <v>312.34757999999999</v>
      </c>
      <c r="D314" s="321">
        <v>259.85346695999999</v>
      </c>
      <c r="E314" s="321">
        <v>255.58231146999987</v>
      </c>
      <c r="F314" s="85">
        <v>0.98356321529988444</v>
      </c>
      <c r="G314" s="257">
        <v>0</v>
      </c>
      <c r="H314" s="321">
        <v>0</v>
      </c>
      <c r="I314" s="321">
        <v>0</v>
      </c>
      <c r="J314" s="12">
        <v>0</v>
      </c>
      <c r="K314" s="322">
        <v>1.06595</v>
      </c>
      <c r="L314" s="321">
        <v>1.06595</v>
      </c>
      <c r="M314" s="321">
        <v>0.75986603000000008</v>
      </c>
      <c r="N314" s="85">
        <f t="shared" si="379"/>
        <v>0.71285335147051931</v>
      </c>
      <c r="O314" s="322">
        <v>0.19519</v>
      </c>
      <c r="P314" s="321">
        <v>0.19519</v>
      </c>
      <c r="Q314" s="321">
        <v>0.13460755999999999</v>
      </c>
      <c r="R314" s="85">
        <f>Q314/P314</f>
        <v>0.6896232388954352</v>
      </c>
      <c r="S314" s="322">
        <v>0</v>
      </c>
      <c r="T314" s="321">
        <v>0</v>
      </c>
      <c r="U314" s="321">
        <v>0</v>
      </c>
      <c r="V314" s="12">
        <v>0</v>
      </c>
      <c r="W314" s="322">
        <v>0</v>
      </c>
      <c r="X314" s="321">
        <v>0</v>
      </c>
      <c r="Y314" s="321">
        <v>0</v>
      </c>
      <c r="Z314" s="12">
        <v>0</v>
      </c>
      <c r="AA314" s="322">
        <v>7.4210900000000004</v>
      </c>
      <c r="AB314" s="321">
        <v>7.4210900000000004</v>
      </c>
      <c r="AC314" s="321">
        <v>7.1398469699999998</v>
      </c>
      <c r="AD314" s="85">
        <f>AC314/AB314</f>
        <v>0.96210219388256968</v>
      </c>
      <c r="AE314" s="322">
        <v>0</v>
      </c>
      <c r="AF314" s="321">
        <v>0</v>
      </c>
      <c r="AG314" s="321">
        <v>0</v>
      </c>
      <c r="AH314" s="12">
        <v>0</v>
      </c>
      <c r="AI314" s="322">
        <v>2.7328399999999999</v>
      </c>
      <c r="AJ314" s="321">
        <v>2.7328399999999999</v>
      </c>
      <c r="AK314" s="321">
        <v>2.7328399999999999</v>
      </c>
      <c r="AL314" s="85">
        <f>AK314/AJ314</f>
        <v>1</v>
      </c>
      <c r="AM314" s="322">
        <v>0</v>
      </c>
      <c r="AN314" s="321">
        <v>0</v>
      </c>
      <c r="AO314" s="321">
        <v>0</v>
      </c>
      <c r="AP314" s="12">
        <v>0</v>
      </c>
      <c r="AQ314" s="322">
        <v>0.52219000000000004</v>
      </c>
      <c r="AR314" s="321">
        <v>0.53094839000000005</v>
      </c>
      <c r="AS314" s="321">
        <v>0.25589955000000003</v>
      </c>
      <c r="AT314" s="85">
        <f>AS314/AR314</f>
        <v>0.48196690077542192</v>
      </c>
      <c r="AU314" s="322">
        <v>0</v>
      </c>
      <c r="AV314" s="321">
        <v>0</v>
      </c>
      <c r="AW314" s="321">
        <v>0</v>
      </c>
      <c r="AX314" s="12">
        <v>0</v>
      </c>
      <c r="AY314" s="322">
        <v>300.41032000000001</v>
      </c>
      <c r="AZ314" s="321">
        <v>247.90744856999999</v>
      </c>
      <c r="BA314" s="321">
        <v>244.55925135999999</v>
      </c>
      <c r="BB314" s="85">
        <f>BA314/AZ314</f>
        <v>0.98649416453876904</v>
      </c>
    </row>
    <row r="315" spans="2:54" x14ac:dyDescent="0.25">
      <c r="B315" s="8" t="s">
        <v>61</v>
      </c>
      <c r="C315" s="257">
        <v>332.71003999999999</v>
      </c>
      <c r="D315" s="321">
        <v>394.26993512000001</v>
      </c>
      <c r="E315" s="321">
        <v>292.42010080000006</v>
      </c>
      <c r="F315" s="85">
        <v>0.74167486473702104</v>
      </c>
      <c r="G315" s="257">
        <v>1.3596600000000001</v>
      </c>
      <c r="H315" s="321">
        <v>1.3596600000000001</v>
      </c>
      <c r="I315" s="321">
        <v>1.3016538599999998</v>
      </c>
      <c r="J315" s="85">
        <f>I315/H315</f>
        <v>0.95733776091081579</v>
      </c>
      <c r="K315" s="322">
        <v>84.795940000000002</v>
      </c>
      <c r="L315" s="321">
        <v>97.072829310000003</v>
      </c>
      <c r="M315" s="321">
        <v>52.079541820000003</v>
      </c>
      <c r="N315" s="85">
        <f t="shared" si="379"/>
        <v>0.53649967957238687</v>
      </c>
      <c r="O315" s="322">
        <v>23.214659999999999</v>
      </c>
      <c r="P315" s="321">
        <v>25.54488731</v>
      </c>
      <c r="Q315" s="321">
        <v>22.66612997</v>
      </c>
      <c r="R315" s="85">
        <f>Q315/P315</f>
        <v>0.88730592916442186</v>
      </c>
      <c r="S315" s="322">
        <v>0</v>
      </c>
      <c r="T315" s="321">
        <v>0</v>
      </c>
      <c r="U315" s="321">
        <v>0</v>
      </c>
      <c r="V315" s="12">
        <v>0</v>
      </c>
      <c r="W315" s="322">
        <v>1.94</v>
      </c>
      <c r="X315" s="321">
        <v>1.94</v>
      </c>
      <c r="Y315" s="321">
        <v>1.13924476</v>
      </c>
      <c r="Z315" s="85">
        <f>Y315/X315</f>
        <v>0.58723956701030933</v>
      </c>
      <c r="AA315" s="322">
        <v>0</v>
      </c>
      <c r="AB315" s="321">
        <v>0</v>
      </c>
      <c r="AC315" s="321">
        <v>0</v>
      </c>
      <c r="AD315" s="12">
        <v>0</v>
      </c>
      <c r="AE315" s="322">
        <v>0</v>
      </c>
      <c r="AF315" s="321">
        <v>0</v>
      </c>
      <c r="AG315" s="321">
        <v>0</v>
      </c>
      <c r="AH315" s="12">
        <v>0</v>
      </c>
      <c r="AI315" s="322">
        <v>9.4176400000000005</v>
      </c>
      <c r="AJ315" s="321">
        <v>12.16764</v>
      </c>
      <c r="AK315" s="321">
        <v>5.7123433099999996</v>
      </c>
      <c r="AL315" s="85">
        <f>AK315/AJ315</f>
        <v>0.46947011170613195</v>
      </c>
      <c r="AM315" s="322">
        <v>0</v>
      </c>
      <c r="AN315" s="321">
        <v>0</v>
      </c>
      <c r="AO315" s="321">
        <v>0</v>
      </c>
      <c r="AP315" s="12">
        <v>0</v>
      </c>
      <c r="AQ315" s="322">
        <v>1.40465</v>
      </c>
      <c r="AR315" s="321">
        <v>1.40465</v>
      </c>
      <c r="AS315" s="321">
        <v>0.73356836999999997</v>
      </c>
      <c r="AT315" s="85">
        <f>AS315/AR315</f>
        <v>0.52224281493610503</v>
      </c>
      <c r="AU315" s="322">
        <v>0</v>
      </c>
      <c r="AV315" s="321">
        <v>0</v>
      </c>
      <c r="AW315" s="321">
        <v>0</v>
      </c>
      <c r="AX315" s="12">
        <v>0</v>
      </c>
      <c r="AY315" s="322">
        <v>210.57749000000001</v>
      </c>
      <c r="AZ315" s="321">
        <v>254.78026850000003</v>
      </c>
      <c r="BA315" s="321">
        <v>208.78761871000006</v>
      </c>
      <c r="BB315" s="85">
        <f>BA315/AZ315</f>
        <v>0.81948111578350125</v>
      </c>
    </row>
    <row r="316" spans="2:54" x14ac:dyDescent="0.25">
      <c r="B316" s="8" t="s">
        <v>62</v>
      </c>
      <c r="C316" s="257">
        <v>1310.3553400000001</v>
      </c>
      <c r="D316" s="321">
        <v>1190.047088</v>
      </c>
      <c r="E316" s="321">
        <v>1060.17416149</v>
      </c>
      <c r="F316" s="85">
        <v>0.89086740531564579</v>
      </c>
      <c r="G316" s="257">
        <v>0</v>
      </c>
      <c r="H316" s="321">
        <v>0</v>
      </c>
      <c r="I316" s="321">
        <v>0</v>
      </c>
      <c r="J316" s="12">
        <v>0</v>
      </c>
      <c r="K316" s="322">
        <v>0</v>
      </c>
      <c r="L316" s="321">
        <v>0</v>
      </c>
      <c r="M316" s="321">
        <v>0</v>
      </c>
      <c r="N316" s="12">
        <v>0</v>
      </c>
      <c r="O316" s="322">
        <v>0</v>
      </c>
      <c r="P316" s="321">
        <v>0</v>
      </c>
      <c r="Q316" s="321">
        <v>0</v>
      </c>
      <c r="R316" s="12">
        <v>0</v>
      </c>
      <c r="S316" s="322">
        <v>0</v>
      </c>
      <c r="T316" s="321">
        <v>0</v>
      </c>
      <c r="U316" s="321">
        <v>0</v>
      </c>
      <c r="V316" s="12">
        <v>0</v>
      </c>
      <c r="W316" s="322">
        <v>0</v>
      </c>
      <c r="X316" s="321">
        <v>0</v>
      </c>
      <c r="Y316" s="321">
        <v>0</v>
      </c>
      <c r="Z316" s="12">
        <v>0</v>
      </c>
      <c r="AA316" s="322">
        <v>93.072339999999997</v>
      </c>
      <c r="AB316" s="321">
        <v>94.072339999999997</v>
      </c>
      <c r="AC316" s="321">
        <v>77.631131249999996</v>
      </c>
      <c r="AD316" s="12">
        <v>0</v>
      </c>
      <c r="AE316" s="322">
        <v>0</v>
      </c>
      <c r="AF316" s="321">
        <v>0</v>
      </c>
      <c r="AG316" s="321">
        <v>0</v>
      </c>
      <c r="AH316" s="12">
        <v>0</v>
      </c>
      <c r="AI316" s="322">
        <v>85.549329999999998</v>
      </c>
      <c r="AJ316" s="321">
        <v>82.549329999999998</v>
      </c>
      <c r="AK316" s="321">
        <v>67.09870737</v>
      </c>
      <c r="AL316" s="12">
        <v>0</v>
      </c>
      <c r="AM316" s="322">
        <v>0</v>
      </c>
      <c r="AN316" s="321">
        <v>0</v>
      </c>
      <c r="AO316" s="321">
        <v>0</v>
      </c>
      <c r="AP316" s="12">
        <v>0</v>
      </c>
      <c r="AQ316" s="322">
        <v>0</v>
      </c>
      <c r="AR316" s="321">
        <v>0</v>
      </c>
      <c r="AS316" s="321">
        <v>0</v>
      </c>
      <c r="AT316" s="12">
        <v>0</v>
      </c>
      <c r="AU316" s="322">
        <v>0</v>
      </c>
      <c r="AV316" s="321">
        <v>0</v>
      </c>
      <c r="AW316" s="321">
        <v>0</v>
      </c>
      <c r="AX316" s="12">
        <v>0</v>
      </c>
      <c r="AY316" s="322">
        <v>1131.7336700000001</v>
      </c>
      <c r="AZ316" s="321">
        <v>1013.425418</v>
      </c>
      <c r="BA316" s="321">
        <v>915.44432287000018</v>
      </c>
      <c r="BB316" s="12">
        <v>0</v>
      </c>
    </row>
    <row r="317" spans="2:54" x14ac:dyDescent="0.25">
      <c r="B317" s="187" t="s">
        <v>63</v>
      </c>
      <c r="C317" s="325">
        <v>2844.3539000000001</v>
      </c>
      <c r="D317" s="326">
        <v>2791.0918341699999</v>
      </c>
      <c r="E317" s="326">
        <v>2449.0869230499998</v>
      </c>
      <c r="F317" s="178">
        <v>0.87746554701891288</v>
      </c>
      <c r="G317" s="325">
        <f>SUM(G311:G316)</f>
        <v>1.88666</v>
      </c>
      <c r="H317" s="326">
        <f>SUM(H311:H316)</f>
        <v>1.721136</v>
      </c>
      <c r="I317" s="326">
        <f>SUM(I311:I316)</f>
        <v>1.6244599599999998</v>
      </c>
      <c r="J317" s="178">
        <f>I317/H317</f>
        <v>0.94383009826068354</v>
      </c>
      <c r="K317" s="327">
        <f>SUM(K311:K316)</f>
        <v>210.65748000000002</v>
      </c>
      <c r="L317" s="326">
        <f>SUM(L311:L316)</f>
        <v>223.19662531</v>
      </c>
      <c r="M317" s="326">
        <f>SUM(M311:M316)</f>
        <v>154.16926204999999</v>
      </c>
      <c r="N317" s="178">
        <f>M317/L317</f>
        <v>0.69073294381522465</v>
      </c>
      <c r="O317" s="327">
        <f>SUM(O311:O316)</f>
        <v>53.326459999999997</v>
      </c>
      <c r="P317" s="326">
        <f>SUM(P311:P316)</f>
        <v>56.087196990000002</v>
      </c>
      <c r="Q317" s="326">
        <f>SUM(Q311:Q316)</f>
        <v>50.280535380000003</v>
      </c>
      <c r="R317" s="178">
        <f>Q317/P317</f>
        <v>0.89647081826828878</v>
      </c>
      <c r="S317" s="327">
        <f>SUM(S311:S316)</f>
        <v>0</v>
      </c>
      <c r="T317" s="326">
        <f>SUM(T311:T316)</f>
        <v>0</v>
      </c>
      <c r="U317" s="326">
        <f>SUM(U311:U316)</f>
        <v>0</v>
      </c>
      <c r="V317" s="331">
        <f>SUM(V315:V316)</f>
        <v>0</v>
      </c>
      <c r="W317" s="327">
        <f>SUM(W311:W316)</f>
        <v>1.94</v>
      </c>
      <c r="X317" s="326">
        <f>SUM(X311:X316)</f>
        <v>1.94</v>
      </c>
      <c r="Y317" s="326">
        <f>SUM(Y311:Y316)</f>
        <v>1.13924476</v>
      </c>
      <c r="Z317" s="178">
        <f>Y317/X317</f>
        <v>0.58723956701030933</v>
      </c>
      <c r="AA317" s="327">
        <f>SUM(AA311:AA316)</f>
        <v>102.12822</v>
      </c>
      <c r="AB317" s="326">
        <f>SUM(AB311:AB316)</f>
        <v>102.69195544</v>
      </c>
      <c r="AC317" s="326">
        <f>SUM(AC311:AC316)</f>
        <v>85.307557849999995</v>
      </c>
      <c r="AD317" s="178">
        <f>AC317/AB317</f>
        <v>0.83071315065027451</v>
      </c>
      <c r="AE317" s="327">
        <f>SUM(AE311:AE316)</f>
        <v>0</v>
      </c>
      <c r="AF317" s="326">
        <f>SUM(AF311:AF316)</f>
        <v>0</v>
      </c>
      <c r="AG317" s="326">
        <f>SUM(AG311:AG316)</f>
        <v>0</v>
      </c>
      <c r="AH317" s="331">
        <f>SUM(AH315:AH316)</f>
        <v>0</v>
      </c>
      <c r="AI317" s="327">
        <f>SUM(AI311:AI316)</f>
        <v>101.28206</v>
      </c>
      <c r="AJ317" s="326">
        <f>SUM(AJ311:AJ316)</f>
        <v>101.02405999999999</v>
      </c>
      <c r="AK317" s="326">
        <f>SUM(AK311:AK316)</f>
        <v>78.424038760000002</v>
      </c>
      <c r="AL317" s="178">
        <f>AK317/AJ317</f>
        <v>0.77629070500631248</v>
      </c>
      <c r="AM317" s="327">
        <f>SUM(AM311:AM316)</f>
        <v>0</v>
      </c>
      <c r="AN317" s="326">
        <f>SUM(AN311:AN316)</f>
        <v>0</v>
      </c>
      <c r="AO317" s="326">
        <f>SUM(AO311:AO316)</f>
        <v>0</v>
      </c>
      <c r="AP317" s="331">
        <f>SUM(AP315:AP316)</f>
        <v>0</v>
      </c>
      <c r="AQ317" s="327">
        <f>SUM(AQ311:AQ316)</f>
        <v>12.658289999999999</v>
      </c>
      <c r="AR317" s="326">
        <f>SUM(AR311:AR316)</f>
        <v>12.66704839</v>
      </c>
      <c r="AS317" s="326">
        <f>SUM(AS311:AS316)</f>
        <v>9.6056240400000004</v>
      </c>
      <c r="AT317" s="178">
        <f>AS317/AR317</f>
        <v>0.75831588735250743</v>
      </c>
      <c r="AU317" s="327">
        <f>SUM(AU311:AU316)</f>
        <v>0</v>
      </c>
      <c r="AV317" s="326">
        <f>SUM(AV311:AV316)</f>
        <v>0</v>
      </c>
      <c r="AW317" s="326">
        <f>SUM(AW311:AW316)</f>
        <v>0</v>
      </c>
      <c r="AX317" s="331">
        <f>SUM(AX315:AX316)</f>
        <v>0</v>
      </c>
      <c r="AY317" s="327">
        <f>SUM(AY311:AY316)</f>
        <v>2360.4747299999999</v>
      </c>
      <c r="AZ317" s="326">
        <f>SUM(AZ311:AZ316)</f>
        <v>2291.7638120399997</v>
      </c>
      <c r="BA317" s="326">
        <f>SUM(BA311:BA316)</f>
        <v>2068.5362002500001</v>
      </c>
      <c r="BB317" s="178">
        <f>BA317/AZ317</f>
        <v>0.90259571661911575</v>
      </c>
    </row>
    <row r="318" spans="2:54" x14ac:dyDescent="0.25">
      <c r="B318" s="8" t="s">
        <v>64</v>
      </c>
      <c r="C318" s="257">
        <v>4205.7208600000004</v>
      </c>
      <c r="D318" s="321">
        <v>4198.7753919999996</v>
      </c>
      <c r="E318" s="321">
        <v>826.98971127999982</v>
      </c>
      <c r="F318" s="85">
        <v>0.19695974041756981</v>
      </c>
      <c r="G318" s="257">
        <v>0</v>
      </c>
      <c r="H318" s="321">
        <v>0</v>
      </c>
      <c r="I318" s="321">
        <v>0</v>
      </c>
      <c r="J318" s="12">
        <v>0</v>
      </c>
      <c r="K318" s="322">
        <v>0.32</v>
      </c>
      <c r="L318" s="321">
        <v>0.32</v>
      </c>
      <c r="M318" s="321">
        <v>0.13123000000000001</v>
      </c>
      <c r="N318" s="85">
        <f>M318/L318</f>
        <v>0.41009375000000003</v>
      </c>
      <c r="O318" s="322">
        <v>3.5740000000000001E-2</v>
      </c>
      <c r="P318" s="321">
        <v>3.5740000000000001E-2</v>
      </c>
      <c r="Q318" s="321">
        <v>6.79468E-3</v>
      </c>
      <c r="R318" s="85">
        <f>Q318/P318</f>
        <v>0.19011415780637941</v>
      </c>
      <c r="S318" s="322">
        <v>0</v>
      </c>
      <c r="T318" s="321">
        <v>0</v>
      </c>
      <c r="U318" s="321">
        <v>0</v>
      </c>
      <c r="V318" s="12">
        <v>0</v>
      </c>
      <c r="W318" s="322">
        <v>0</v>
      </c>
      <c r="X318" s="321">
        <v>0</v>
      </c>
      <c r="Y318" s="321">
        <v>0</v>
      </c>
      <c r="Z318" s="12">
        <v>0</v>
      </c>
      <c r="AA318" s="322">
        <v>0</v>
      </c>
      <c r="AB318" s="321">
        <v>0</v>
      </c>
      <c r="AC318" s="321">
        <v>0</v>
      </c>
      <c r="AD318" s="12">
        <v>0</v>
      </c>
      <c r="AE318" s="322">
        <v>0</v>
      </c>
      <c r="AF318" s="321">
        <v>0</v>
      </c>
      <c r="AG318" s="321">
        <v>0</v>
      </c>
      <c r="AH318" s="12">
        <v>0</v>
      </c>
      <c r="AI318" s="322">
        <v>544.87172999999996</v>
      </c>
      <c r="AJ318" s="321">
        <v>544.87172999999996</v>
      </c>
      <c r="AK318" s="321">
        <v>213.24187050999998</v>
      </c>
      <c r="AL318" s="85">
        <f>AK318/AJ318</f>
        <v>0.39136159717811014</v>
      </c>
      <c r="AM318" s="322">
        <v>0</v>
      </c>
      <c r="AN318" s="321">
        <v>0</v>
      </c>
      <c r="AO318" s="321">
        <v>0</v>
      </c>
      <c r="AP318" s="12">
        <v>0</v>
      </c>
      <c r="AQ318" s="322">
        <v>2.205E-2</v>
      </c>
      <c r="AR318" s="321">
        <v>2.205E-2</v>
      </c>
      <c r="AS318" s="321">
        <v>1.4058179999999998E-2</v>
      </c>
      <c r="AT318" s="85">
        <f>AS318/AR318</f>
        <v>0.63755918367346931</v>
      </c>
      <c r="AU318" s="322">
        <v>0</v>
      </c>
      <c r="AV318" s="321">
        <v>0</v>
      </c>
      <c r="AW318" s="321">
        <v>0</v>
      </c>
      <c r="AX318" s="12">
        <v>0</v>
      </c>
      <c r="AY318" s="322">
        <v>3660.4713400000001</v>
      </c>
      <c r="AZ318" s="321">
        <v>3653.5258720000002</v>
      </c>
      <c r="BA318" s="321">
        <v>613.59575790999997</v>
      </c>
      <c r="BB318" s="85">
        <f>BA318/AZ318</f>
        <v>0.16794619209145153</v>
      </c>
    </row>
    <row r="319" spans="2:54" x14ac:dyDescent="0.25">
      <c r="B319" s="8" t="s">
        <v>65</v>
      </c>
      <c r="C319" s="257">
        <v>11.87696</v>
      </c>
      <c r="D319" s="321">
        <v>12.659247580000001</v>
      </c>
      <c r="E319" s="321">
        <v>1.79416295</v>
      </c>
      <c r="F319" s="85">
        <v>0.14172745565341097</v>
      </c>
      <c r="G319" s="257">
        <v>0</v>
      </c>
      <c r="H319" s="321">
        <v>0</v>
      </c>
      <c r="I319" s="321">
        <v>0</v>
      </c>
      <c r="J319" s="12">
        <v>0</v>
      </c>
      <c r="K319" s="322">
        <v>0.62</v>
      </c>
      <c r="L319" s="321">
        <v>0.62</v>
      </c>
      <c r="M319" s="321">
        <v>0.12236860000000001</v>
      </c>
      <c r="N319" s="85">
        <f>M319/L319</f>
        <v>0.19736870967741937</v>
      </c>
      <c r="O319" s="322">
        <v>0</v>
      </c>
      <c r="P319" s="321">
        <v>0</v>
      </c>
      <c r="Q319" s="321">
        <v>0</v>
      </c>
      <c r="R319" s="12">
        <v>0</v>
      </c>
      <c r="S319" s="322">
        <v>0</v>
      </c>
      <c r="T319" s="321">
        <v>0</v>
      </c>
      <c r="U319" s="321">
        <v>0</v>
      </c>
      <c r="V319" s="12">
        <v>0</v>
      </c>
      <c r="W319" s="322">
        <v>0</v>
      </c>
      <c r="X319" s="321">
        <v>0</v>
      </c>
      <c r="Y319" s="321">
        <v>0</v>
      </c>
      <c r="Z319" s="12">
        <v>0</v>
      </c>
      <c r="AA319" s="322">
        <v>0</v>
      </c>
      <c r="AB319" s="321">
        <v>0</v>
      </c>
      <c r="AC319" s="321">
        <v>0</v>
      </c>
      <c r="AD319" s="12">
        <v>0</v>
      </c>
      <c r="AE319" s="322">
        <v>0</v>
      </c>
      <c r="AF319" s="321">
        <v>0</v>
      </c>
      <c r="AG319" s="321">
        <v>0</v>
      </c>
      <c r="AH319" s="12">
        <v>0</v>
      </c>
      <c r="AI319" s="322">
        <v>0</v>
      </c>
      <c r="AJ319" s="321">
        <v>0</v>
      </c>
      <c r="AK319" s="321">
        <v>0</v>
      </c>
      <c r="AL319" s="12">
        <v>0</v>
      </c>
      <c r="AM319" s="322">
        <v>0</v>
      </c>
      <c r="AN319" s="321">
        <v>0</v>
      </c>
      <c r="AO319" s="321">
        <v>0</v>
      </c>
      <c r="AP319" s="12">
        <v>0</v>
      </c>
      <c r="AQ319" s="322">
        <v>0</v>
      </c>
      <c r="AR319" s="321">
        <v>0</v>
      </c>
      <c r="AS319" s="321">
        <v>0</v>
      </c>
      <c r="AT319" s="12">
        <v>0</v>
      </c>
      <c r="AU319" s="322">
        <v>0</v>
      </c>
      <c r="AV319" s="321">
        <v>0</v>
      </c>
      <c r="AW319" s="321">
        <v>0</v>
      </c>
      <c r="AX319" s="12">
        <v>0</v>
      </c>
      <c r="AY319" s="322">
        <v>11.256959999999999</v>
      </c>
      <c r="AZ319" s="321">
        <v>12.03924758</v>
      </c>
      <c r="BA319" s="321">
        <v>1.6717943500000001</v>
      </c>
      <c r="BB319" s="85">
        <f>BA319/AZ319</f>
        <v>0.13886202928306257</v>
      </c>
    </row>
    <row r="320" spans="2:54" x14ac:dyDescent="0.25">
      <c r="B320" s="328" t="s">
        <v>66</v>
      </c>
      <c r="C320" s="329">
        <v>4217.59782</v>
      </c>
      <c r="D320" s="330">
        <v>4211.4346395799994</v>
      </c>
      <c r="E320" s="330">
        <v>828.78387422999981</v>
      </c>
      <c r="F320" s="178">
        <v>0.19679371643119062</v>
      </c>
      <c r="G320" s="329">
        <v>0</v>
      </c>
      <c r="H320" s="330">
        <v>0</v>
      </c>
      <c r="I320" s="330">
        <v>0</v>
      </c>
      <c r="J320" s="331">
        <v>0</v>
      </c>
      <c r="K320" s="332">
        <f>SUM(K318:K319)</f>
        <v>0.94</v>
      </c>
      <c r="L320" s="330">
        <f>SUM(L318:L319)</f>
        <v>0.94</v>
      </c>
      <c r="M320" s="330">
        <f>SUM(M318:M319)</f>
        <v>0.25359860000000001</v>
      </c>
      <c r="N320" s="178">
        <f>M320/L320</f>
        <v>0.26978574468085109</v>
      </c>
      <c r="O320" s="332">
        <f>SUM(O318:O319)</f>
        <v>3.5740000000000001E-2</v>
      </c>
      <c r="P320" s="329">
        <f>SUM(P318:P319)</f>
        <v>3.5740000000000001E-2</v>
      </c>
      <c r="Q320" s="329">
        <f>SUM(Q318:Q319)</f>
        <v>6.79468E-3</v>
      </c>
      <c r="R320" s="178">
        <f>Q320/P320</f>
        <v>0.19011415780637941</v>
      </c>
      <c r="S320" s="332">
        <f t="shared" ref="S320:AD320" si="385">SUM(S318:S319)</f>
        <v>0</v>
      </c>
      <c r="T320" s="329">
        <f t="shared" si="385"/>
        <v>0</v>
      </c>
      <c r="U320" s="329">
        <f t="shared" si="385"/>
        <v>0</v>
      </c>
      <c r="V320" s="331">
        <f t="shared" si="385"/>
        <v>0</v>
      </c>
      <c r="W320" s="332">
        <f t="shared" si="385"/>
        <v>0</v>
      </c>
      <c r="X320" s="329">
        <f t="shared" si="385"/>
        <v>0</v>
      </c>
      <c r="Y320" s="329">
        <f t="shared" si="385"/>
        <v>0</v>
      </c>
      <c r="Z320" s="331">
        <f t="shared" si="385"/>
        <v>0</v>
      </c>
      <c r="AA320" s="332">
        <f t="shared" si="385"/>
        <v>0</v>
      </c>
      <c r="AB320" s="329">
        <f t="shared" si="385"/>
        <v>0</v>
      </c>
      <c r="AC320" s="329">
        <f t="shared" si="385"/>
        <v>0</v>
      </c>
      <c r="AD320" s="331">
        <f t="shared" si="385"/>
        <v>0</v>
      </c>
      <c r="AE320" s="332">
        <f t="shared" ref="AE320:AK320" si="386">SUM(AE318:AE319)</f>
        <v>0</v>
      </c>
      <c r="AF320" s="329">
        <f t="shared" si="386"/>
        <v>0</v>
      </c>
      <c r="AG320" s="329">
        <f t="shared" si="386"/>
        <v>0</v>
      </c>
      <c r="AH320" s="331">
        <f t="shared" si="386"/>
        <v>0</v>
      </c>
      <c r="AI320" s="332">
        <f t="shared" si="386"/>
        <v>544.87172999999996</v>
      </c>
      <c r="AJ320" s="329">
        <f t="shared" si="386"/>
        <v>544.87172999999996</v>
      </c>
      <c r="AK320" s="329">
        <f t="shared" si="386"/>
        <v>213.24187050999998</v>
      </c>
      <c r="AL320" s="178">
        <f>AK320/AJ320</f>
        <v>0.39136159717811014</v>
      </c>
      <c r="AM320" s="332">
        <f t="shared" ref="AM320:AS320" si="387">SUM(AM318:AM319)</f>
        <v>0</v>
      </c>
      <c r="AN320" s="329">
        <f t="shared" si="387"/>
        <v>0</v>
      </c>
      <c r="AO320" s="329">
        <f t="shared" si="387"/>
        <v>0</v>
      </c>
      <c r="AP320" s="331">
        <f t="shared" si="387"/>
        <v>0</v>
      </c>
      <c r="AQ320" s="332">
        <f t="shared" si="387"/>
        <v>2.205E-2</v>
      </c>
      <c r="AR320" s="329">
        <f t="shared" si="387"/>
        <v>2.205E-2</v>
      </c>
      <c r="AS320" s="329">
        <f t="shared" si="387"/>
        <v>1.4058179999999998E-2</v>
      </c>
      <c r="AT320" s="178">
        <f>AS320/AR320</f>
        <v>0.63755918367346931</v>
      </c>
      <c r="AU320" s="332">
        <f t="shared" ref="AU320:BA320" si="388">SUM(AU318:AU319)</f>
        <v>0</v>
      </c>
      <c r="AV320" s="329">
        <f t="shared" si="388"/>
        <v>0</v>
      </c>
      <c r="AW320" s="329">
        <f t="shared" si="388"/>
        <v>0</v>
      </c>
      <c r="AX320" s="331">
        <f t="shared" si="388"/>
        <v>0</v>
      </c>
      <c r="AY320" s="332">
        <f t="shared" si="388"/>
        <v>3671.7283000000002</v>
      </c>
      <c r="AZ320" s="329">
        <f t="shared" si="388"/>
        <v>3665.5651195800001</v>
      </c>
      <c r="BA320" s="329">
        <f t="shared" si="388"/>
        <v>615.26755226</v>
      </c>
      <c r="BB320" s="178">
        <f>BA320/AZ320</f>
        <v>0.16785066754740871</v>
      </c>
    </row>
    <row r="321" spans="2:58" x14ac:dyDescent="0.25">
      <c r="B321" s="342" t="s">
        <v>538</v>
      </c>
      <c r="C321" s="343">
        <v>308.6284748795394</v>
      </c>
      <c r="D321" s="206">
        <v>314.11796706953942</v>
      </c>
      <c r="E321" s="206">
        <v>68.573253379539381</v>
      </c>
      <c r="F321" s="318">
        <v>0.21830414229173536</v>
      </c>
      <c r="G321" s="343">
        <f>G328+G331</f>
        <v>1.4</v>
      </c>
      <c r="H321" s="206">
        <f>H328+H331</f>
        <v>2.5</v>
      </c>
      <c r="I321" s="206">
        <f>I328+I331</f>
        <v>1.4</v>
      </c>
      <c r="J321" s="318">
        <f>I321/H321</f>
        <v>0.55999999999999994</v>
      </c>
      <c r="K321" s="208">
        <f t="shared" ref="K321:R321" si="389">K328+K331</f>
        <v>0</v>
      </c>
      <c r="L321" s="206">
        <f t="shared" si="389"/>
        <v>0</v>
      </c>
      <c r="M321" s="206">
        <f t="shared" si="389"/>
        <v>0</v>
      </c>
      <c r="N321" s="345">
        <f t="shared" si="389"/>
        <v>0</v>
      </c>
      <c r="O321" s="208">
        <f t="shared" si="389"/>
        <v>0.495</v>
      </c>
      <c r="P321" s="206">
        <f t="shared" si="389"/>
        <v>0.495</v>
      </c>
      <c r="Q321" s="206">
        <f t="shared" si="389"/>
        <v>0.13007452</v>
      </c>
      <c r="R321" s="345">
        <f t="shared" si="389"/>
        <v>0.26277680808080806</v>
      </c>
      <c r="S321" s="208">
        <f>S328+S331</f>
        <v>1.1111800000000001</v>
      </c>
      <c r="T321" s="206">
        <f>T328+T331</f>
        <v>1.1111800000000001</v>
      </c>
      <c r="U321" s="206">
        <f>U328+U331</f>
        <v>3.2890000000000003E-2</v>
      </c>
      <c r="V321" s="318">
        <f>U321/T321</f>
        <v>2.959916485177919E-2</v>
      </c>
      <c r="W321" s="208">
        <f t="shared" ref="W321:AC321" si="390">W328+W331</f>
        <v>0.66695000000000004</v>
      </c>
      <c r="X321" s="206">
        <f t="shared" si="390"/>
        <v>0.64549999999999996</v>
      </c>
      <c r="Y321" s="206">
        <f t="shared" si="390"/>
        <v>0.64549999999999996</v>
      </c>
      <c r="Z321" s="318">
        <f>Y321/X321</f>
        <v>1</v>
      </c>
      <c r="AA321" s="208">
        <f t="shared" si="390"/>
        <v>7.53677697953938</v>
      </c>
      <c r="AB321" s="206">
        <f t="shared" si="390"/>
        <v>7.3354669795393805</v>
      </c>
      <c r="AC321" s="206">
        <f t="shared" si="390"/>
        <v>7.2752780495393798</v>
      </c>
      <c r="AD321" s="318">
        <f>AC321/AB321</f>
        <v>0.991794805951975</v>
      </c>
      <c r="AE321" s="208">
        <f>AE328+AE331</f>
        <v>0.61924000000000001</v>
      </c>
      <c r="AF321" s="206">
        <f>AF328+AF331</f>
        <v>0.61924000000000001</v>
      </c>
      <c r="AG321" s="206">
        <f>AG328+AG331</f>
        <v>3.8060000000000005E-5</v>
      </c>
      <c r="AH321" s="318">
        <f>AG321/AF321</f>
        <v>6.1462437827013768E-5</v>
      </c>
      <c r="AI321" s="208">
        <f t="shared" ref="AI321:AO321" si="391">AI328+AI331</f>
        <v>224.53203000000005</v>
      </c>
      <c r="AJ321" s="206">
        <f t="shared" si="391"/>
        <v>224.53203000000005</v>
      </c>
      <c r="AK321" s="206">
        <f t="shared" si="391"/>
        <v>5.1209998299999988</v>
      </c>
      <c r="AL321" s="318">
        <f>AK321/AJ321</f>
        <v>2.2807435669645874E-2</v>
      </c>
      <c r="AM321" s="208">
        <f t="shared" si="391"/>
        <v>39.807507900000004</v>
      </c>
      <c r="AN321" s="206">
        <f t="shared" si="391"/>
        <v>43.969760090000001</v>
      </c>
      <c r="AO321" s="206">
        <f t="shared" si="391"/>
        <v>36.636967210000002</v>
      </c>
      <c r="AP321" s="318">
        <f>AO321/AN321</f>
        <v>0.83323100091993252</v>
      </c>
      <c r="AQ321" s="208">
        <f t="shared" ref="AQ321:AW321" si="392">AQ328+AQ331</f>
        <v>0</v>
      </c>
      <c r="AR321" s="206">
        <f t="shared" si="392"/>
        <v>0</v>
      </c>
      <c r="AS321" s="206">
        <f t="shared" si="392"/>
        <v>0</v>
      </c>
      <c r="AT321" s="345">
        <f t="shared" si="392"/>
        <v>0</v>
      </c>
      <c r="AU321" s="208">
        <f t="shared" si="392"/>
        <v>0.84979000000000005</v>
      </c>
      <c r="AV321" s="206">
        <f t="shared" si="392"/>
        <v>1.29979</v>
      </c>
      <c r="AW321" s="206">
        <f t="shared" si="392"/>
        <v>1.0614227099999998</v>
      </c>
      <c r="AX321" s="318">
        <f>AW321/AV321</f>
        <v>0.81661092176428485</v>
      </c>
      <c r="AY321" s="208">
        <f>AY328+AY331</f>
        <v>31.6099999999999</v>
      </c>
      <c r="AZ321" s="206">
        <f>AZ328+AZ331</f>
        <v>31.6099999999999</v>
      </c>
      <c r="BA321" s="206">
        <f>BA328+BA331</f>
        <v>16.270082999999907</v>
      </c>
      <c r="BB321" s="345">
        <f>BB328+BB331</f>
        <v>0.88226608197404432</v>
      </c>
    </row>
    <row r="322" spans="2:58" x14ac:dyDescent="0.25">
      <c r="B322" s="8" t="s">
        <v>57</v>
      </c>
      <c r="C322" s="257">
        <v>0</v>
      </c>
      <c r="D322" s="321">
        <v>0</v>
      </c>
      <c r="E322" s="321">
        <v>0</v>
      </c>
      <c r="F322" s="12">
        <v>0</v>
      </c>
      <c r="G322" s="257">
        <v>0</v>
      </c>
      <c r="H322" s="321">
        <v>0</v>
      </c>
      <c r="I322" s="321">
        <v>0</v>
      </c>
      <c r="J322" s="12">
        <v>0</v>
      </c>
      <c r="K322" s="322">
        <v>0</v>
      </c>
      <c r="L322" s="321">
        <v>0</v>
      </c>
      <c r="M322" s="321">
        <v>0</v>
      </c>
      <c r="N322" s="12">
        <v>0</v>
      </c>
      <c r="O322" s="322">
        <v>0</v>
      </c>
      <c r="P322" s="321">
        <v>0</v>
      </c>
      <c r="Q322" s="321">
        <v>0</v>
      </c>
      <c r="R322" s="12">
        <v>0</v>
      </c>
      <c r="S322" s="322">
        <v>0</v>
      </c>
      <c r="T322" s="321">
        <v>0</v>
      </c>
      <c r="U322" s="321">
        <v>0</v>
      </c>
      <c r="V322" s="12">
        <v>0</v>
      </c>
      <c r="W322" s="322">
        <v>0</v>
      </c>
      <c r="X322" s="321">
        <v>0</v>
      </c>
      <c r="Y322" s="321">
        <v>0</v>
      </c>
      <c r="Z322" s="12">
        <v>0</v>
      </c>
      <c r="AA322" s="322">
        <v>0</v>
      </c>
      <c r="AB322" s="321">
        <v>0</v>
      </c>
      <c r="AC322" s="321">
        <v>0</v>
      </c>
      <c r="AD322" s="12">
        <v>0</v>
      </c>
      <c r="AE322" s="322">
        <v>0</v>
      </c>
      <c r="AF322" s="321">
        <v>0</v>
      </c>
      <c r="AG322" s="321">
        <v>0</v>
      </c>
      <c r="AH322" s="12">
        <v>0</v>
      </c>
      <c r="AI322" s="322">
        <v>0</v>
      </c>
      <c r="AJ322" s="321">
        <v>0</v>
      </c>
      <c r="AK322" s="321">
        <v>0</v>
      </c>
      <c r="AL322" s="12">
        <v>0</v>
      </c>
      <c r="AM322" s="322">
        <v>0</v>
      </c>
      <c r="AN322" s="321">
        <v>0</v>
      </c>
      <c r="AO322" s="321">
        <v>0</v>
      </c>
      <c r="AP322" s="12">
        <v>0</v>
      </c>
      <c r="AQ322" s="322">
        <v>0</v>
      </c>
      <c r="AR322" s="321">
        <v>0</v>
      </c>
      <c r="AS322" s="321">
        <v>0</v>
      </c>
      <c r="AT322" s="12">
        <v>0</v>
      </c>
      <c r="AU322" s="322">
        <v>0</v>
      </c>
      <c r="AV322" s="321">
        <v>0</v>
      </c>
      <c r="AW322" s="321">
        <v>0</v>
      </c>
      <c r="AX322" s="12">
        <v>0</v>
      </c>
      <c r="AY322" s="322">
        <v>0</v>
      </c>
      <c r="AZ322" s="321">
        <v>0</v>
      </c>
      <c r="BA322" s="321">
        <v>0</v>
      </c>
      <c r="BB322" s="12">
        <v>0</v>
      </c>
    </row>
    <row r="323" spans="2:58" x14ac:dyDescent="0.25">
      <c r="B323" s="8" t="s">
        <v>58</v>
      </c>
      <c r="C323" s="257">
        <v>0</v>
      </c>
      <c r="D323" s="321">
        <v>0</v>
      </c>
      <c r="E323" s="321">
        <v>0</v>
      </c>
      <c r="F323" s="12">
        <v>0</v>
      </c>
      <c r="G323" s="257">
        <v>0</v>
      </c>
      <c r="H323" s="321">
        <v>0</v>
      </c>
      <c r="I323" s="321">
        <v>0</v>
      </c>
      <c r="J323" s="12">
        <v>0</v>
      </c>
      <c r="K323" s="322">
        <v>0</v>
      </c>
      <c r="L323" s="321">
        <v>0</v>
      </c>
      <c r="M323" s="321">
        <v>0</v>
      </c>
      <c r="N323" s="12">
        <v>0</v>
      </c>
      <c r="O323" s="322">
        <v>0</v>
      </c>
      <c r="P323" s="321">
        <v>0</v>
      </c>
      <c r="Q323" s="321">
        <v>0</v>
      </c>
      <c r="R323" s="12">
        <v>0</v>
      </c>
      <c r="S323" s="322">
        <v>0</v>
      </c>
      <c r="T323" s="321">
        <v>0</v>
      </c>
      <c r="U323" s="321">
        <v>0</v>
      </c>
      <c r="V323" s="12">
        <v>0</v>
      </c>
      <c r="W323" s="322">
        <v>0</v>
      </c>
      <c r="X323" s="321">
        <v>0</v>
      </c>
      <c r="Y323" s="321">
        <v>0</v>
      </c>
      <c r="Z323" s="12">
        <v>0</v>
      </c>
      <c r="AA323" s="322">
        <v>0</v>
      </c>
      <c r="AB323" s="321">
        <v>0</v>
      </c>
      <c r="AC323" s="321">
        <v>0</v>
      </c>
      <c r="AD323" s="12">
        <v>0</v>
      </c>
      <c r="AE323" s="322">
        <v>0</v>
      </c>
      <c r="AF323" s="321">
        <v>0</v>
      </c>
      <c r="AG323" s="321">
        <v>0</v>
      </c>
      <c r="AH323" s="12">
        <v>0</v>
      </c>
      <c r="AI323" s="322">
        <v>0</v>
      </c>
      <c r="AJ323" s="321">
        <v>0</v>
      </c>
      <c r="AK323" s="321">
        <v>0</v>
      </c>
      <c r="AL323" s="12">
        <v>0</v>
      </c>
      <c r="AM323" s="322">
        <v>0</v>
      </c>
      <c r="AN323" s="321">
        <v>0</v>
      </c>
      <c r="AO323" s="321">
        <v>0</v>
      </c>
      <c r="AP323" s="12">
        <v>0</v>
      </c>
      <c r="AQ323" s="322">
        <v>0</v>
      </c>
      <c r="AR323" s="321">
        <v>0</v>
      </c>
      <c r="AS323" s="321">
        <v>0</v>
      </c>
      <c r="AT323" s="12">
        <v>0</v>
      </c>
      <c r="AU323" s="322">
        <v>0</v>
      </c>
      <c r="AV323" s="321">
        <v>0</v>
      </c>
      <c r="AW323" s="321">
        <v>0</v>
      </c>
      <c r="AX323" s="12">
        <v>0</v>
      </c>
      <c r="AY323" s="322">
        <v>0</v>
      </c>
      <c r="AZ323" s="321">
        <v>0</v>
      </c>
      <c r="BA323" s="321">
        <v>0</v>
      </c>
      <c r="BB323" s="12">
        <v>0</v>
      </c>
    </row>
    <row r="324" spans="2:58" x14ac:dyDescent="0.25">
      <c r="B324" s="8" t="s">
        <v>59</v>
      </c>
      <c r="C324" s="257">
        <v>0</v>
      </c>
      <c r="D324" s="321">
        <v>0</v>
      </c>
      <c r="E324" s="321">
        <v>0</v>
      </c>
      <c r="F324" s="12">
        <v>0</v>
      </c>
      <c r="G324" s="257">
        <v>0</v>
      </c>
      <c r="H324" s="321">
        <v>0</v>
      </c>
      <c r="I324" s="321">
        <v>0</v>
      </c>
      <c r="J324" s="12">
        <v>0</v>
      </c>
      <c r="K324" s="322">
        <v>0</v>
      </c>
      <c r="L324" s="321">
        <v>0</v>
      </c>
      <c r="M324" s="321">
        <v>0</v>
      </c>
      <c r="N324" s="12">
        <v>0</v>
      </c>
      <c r="O324" s="322">
        <v>0</v>
      </c>
      <c r="P324" s="321">
        <v>0</v>
      </c>
      <c r="Q324" s="321">
        <v>0</v>
      </c>
      <c r="R324" s="12">
        <v>0</v>
      </c>
      <c r="S324" s="322">
        <v>0</v>
      </c>
      <c r="T324" s="321">
        <v>0</v>
      </c>
      <c r="U324" s="321">
        <v>0</v>
      </c>
      <c r="V324" s="12">
        <v>0</v>
      </c>
      <c r="W324" s="322">
        <v>0</v>
      </c>
      <c r="X324" s="321">
        <v>0</v>
      </c>
      <c r="Y324" s="321">
        <v>0</v>
      </c>
      <c r="Z324" s="12">
        <v>0</v>
      </c>
      <c r="AA324" s="322">
        <v>0</v>
      </c>
      <c r="AB324" s="321">
        <v>0</v>
      </c>
      <c r="AC324" s="321">
        <v>0</v>
      </c>
      <c r="AD324" s="12">
        <v>0</v>
      </c>
      <c r="AE324" s="322">
        <v>0</v>
      </c>
      <c r="AF324" s="321">
        <v>0</v>
      </c>
      <c r="AG324" s="321">
        <v>0</v>
      </c>
      <c r="AH324" s="12">
        <v>0</v>
      </c>
      <c r="AI324" s="322">
        <v>0</v>
      </c>
      <c r="AJ324" s="321">
        <v>0</v>
      </c>
      <c r="AK324" s="321">
        <v>0</v>
      </c>
      <c r="AL324" s="12">
        <v>0</v>
      </c>
      <c r="AM324" s="322">
        <v>0</v>
      </c>
      <c r="AN324" s="321">
        <v>0</v>
      </c>
      <c r="AO324" s="321">
        <v>0</v>
      </c>
      <c r="AP324" s="12">
        <v>0</v>
      </c>
      <c r="AQ324" s="322">
        <v>0</v>
      </c>
      <c r="AR324" s="321">
        <v>0</v>
      </c>
      <c r="AS324" s="321">
        <v>0</v>
      </c>
      <c r="AT324" s="12">
        <v>0</v>
      </c>
      <c r="AU324" s="322">
        <v>0</v>
      </c>
      <c r="AV324" s="321">
        <v>0</v>
      </c>
      <c r="AW324" s="321">
        <v>0</v>
      </c>
      <c r="AX324" s="12">
        <v>0</v>
      </c>
      <c r="AY324" s="322">
        <v>0</v>
      </c>
      <c r="AZ324" s="321">
        <v>0</v>
      </c>
      <c r="BA324" s="321">
        <v>0</v>
      </c>
      <c r="BB324" s="12">
        <v>0</v>
      </c>
    </row>
    <row r="325" spans="2:58" x14ac:dyDescent="0.25">
      <c r="B325" s="8" t="s">
        <v>60</v>
      </c>
      <c r="C325" s="257">
        <v>23.074340961392444</v>
      </c>
      <c r="D325" s="321">
        <v>29.255701521392446</v>
      </c>
      <c r="E325" s="321">
        <v>21.860856451392447</v>
      </c>
      <c r="F325" s="85">
        <v>0.74723405403241772</v>
      </c>
      <c r="G325" s="257">
        <v>1.4</v>
      </c>
      <c r="H325" s="321">
        <v>2.5</v>
      </c>
      <c r="I325" s="321">
        <v>1.4</v>
      </c>
      <c r="J325" s="85">
        <f>I325/H325</f>
        <v>0.55999999999999994</v>
      </c>
      <c r="K325" s="322">
        <v>0</v>
      </c>
      <c r="L325" s="321">
        <v>0</v>
      </c>
      <c r="M325" s="321">
        <v>0</v>
      </c>
      <c r="N325" s="12">
        <v>0</v>
      </c>
      <c r="O325" s="322">
        <v>0.495</v>
      </c>
      <c r="P325" s="321">
        <v>0.495</v>
      </c>
      <c r="Q325" s="321">
        <v>0.13007452</v>
      </c>
      <c r="R325" s="85">
        <f>Q325/P325</f>
        <v>0.26277680808080806</v>
      </c>
      <c r="S325" s="322">
        <v>0</v>
      </c>
      <c r="T325" s="321">
        <v>0</v>
      </c>
      <c r="U325" s="321">
        <v>0</v>
      </c>
      <c r="V325" s="12">
        <v>0</v>
      </c>
      <c r="W325" s="322">
        <v>0.66695000000000004</v>
      </c>
      <c r="X325" s="321">
        <v>0.64549999999999996</v>
      </c>
      <c r="Y325" s="321">
        <v>0.64549999999999996</v>
      </c>
      <c r="Z325" s="85">
        <f>Y325/X325</f>
        <v>1</v>
      </c>
      <c r="AA325" s="322">
        <v>7.3521709613924431</v>
      </c>
      <c r="AB325" s="321">
        <v>7.1508609613924436</v>
      </c>
      <c r="AC325" s="257">
        <v>7.090672031392443</v>
      </c>
      <c r="AD325" s="85">
        <f>AC325/AB325</f>
        <v>0.99158298136057166</v>
      </c>
      <c r="AE325" s="322">
        <v>0.61924000000000001</v>
      </c>
      <c r="AF325" s="321">
        <v>0.61924000000000001</v>
      </c>
      <c r="AG325" s="321">
        <v>3.8060000000000005E-5</v>
      </c>
      <c r="AH325" s="85">
        <f>AG325/AF325</f>
        <v>6.1462437827013768E-5</v>
      </c>
      <c r="AI325" s="322">
        <v>8.40733</v>
      </c>
      <c r="AJ325" s="321">
        <v>8.40733</v>
      </c>
      <c r="AK325" s="321">
        <v>5.0109998299999994</v>
      </c>
      <c r="AL325" s="85">
        <f>AK325/AJ325</f>
        <v>0.59602749386547205</v>
      </c>
      <c r="AM325" s="322">
        <v>4.0936500000000002</v>
      </c>
      <c r="AN325" s="321">
        <v>9.3977705599999997</v>
      </c>
      <c r="AO325" s="321">
        <v>7.5785720100000011</v>
      </c>
      <c r="AP325" s="85">
        <f>AO325/AN325</f>
        <v>0.80642232768023669</v>
      </c>
      <c r="AQ325" s="322">
        <v>0</v>
      </c>
      <c r="AR325" s="321">
        <v>0</v>
      </c>
      <c r="AS325" s="321">
        <v>0</v>
      </c>
      <c r="AT325" s="12">
        <v>0</v>
      </c>
      <c r="AU325" s="322">
        <v>0.04</v>
      </c>
      <c r="AV325" s="321">
        <v>0.04</v>
      </c>
      <c r="AW325" s="321">
        <v>5.0000000000000001E-3</v>
      </c>
      <c r="AX325" s="85">
        <f>AW325/AV325</f>
        <v>0.125</v>
      </c>
      <c r="AY325" s="322">
        <v>0</v>
      </c>
      <c r="AZ325" s="321">
        <v>0</v>
      </c>
      <c r="BA325" s="321">
        <v>0</v>
      </c>
      <c r="BB325" s="12">
        <v>0</v>
      </c>
    </row>
    <row r="326" spans="2:58" x14ac:dyDescent="0.25">
      <c r="B326" s="8" t="s">
        <v>61</v>
      </c>
      <c r="C326" s="257">
        <v>0</v>
      </c>
      <c r="D326" s="321">
        <v>0</v>
      </c>
      <c r="E326" s="321">
        <v>0</v>
      </c>
      <c r="F326" s="12">
        <v>0</v>
      </c>
      <c r="G326" s="257">
        <v>0</v>
      </c>
      <c r="H326" s="321">
        <v>0</v>
      </c>
      <c r="I326" s="321">
        <v>0</v>
      </c>
      <c r="J326" s="12">
        <v>0</v>
      </c>
      <c r="K326" s="322">
        <v>0</v>
      </c>
      <c r="L326" s="321">
        <v>0</v>
      </c>
      <c r="M326" s="321">
        <v>0</v>
      </c>
      <c r="N326" s="12">
        <v>0</v>
      </c>
      <c r="O326" s="322">
        <v>0</v>
      </c>
      <c r="P326" s="321">
        <v>0</v>
      </c>
      <c r="Q326" s="321">
        <v>0</v>
      </c>
      <c r="R326" s="12">
        <v>0</v>
      </c>
      <c r="S326" s="322">
        <v>0</v>
      </c>
      <c r="T326" s="321">
        <v>0</v>
      </c>
      <c r="U326" s="321">
        <v>0</v>
      </c>
      <c r="V326" s="12">
        <v>0</v>
      </c>
      <c r="W326" s="322">
        <v>0</v>
      </c>
      <c r="X326" s="321">
        <v>0</v>
      </c>
      <c r="Y326" s="321">
        <v>0</v>
      </c>
      <c r="Z326" s="12">
        <v>0</v>
      </c>
      <c r="AA326" s="322">
        <v>0</v>
      </c>
      <c r="AB326" s="321">
        <v>0</v>
      </c>
      <c r="AC326" s="321">
        <v>0</v>
      </c>
      <c r="AD326" s="12">
        <v>0</v>
      </c>
      <c r="AE326" s="322">
        <v>0</v>
      </c>
      <c r="AF326" s="321">
        <v>0</v>
      </c>
      <c r="AG326" s="321">
        <v>0</v>
      </c>
      <c r="AH326" s="12">
        <v>0</v>
      </c>
      <c r="AI326" s="322">
        <v>0.10999999999999943</v>
      </c>
      <c r="AJ326" s="321">
        <v>0.10999999999999943</v>
      </c>
      <c r="AK326" s="321">
        <v>0.10999999999999943</v>
      </c>
      <c r="AL326" s="85">
        <f>AK326/AJ326</f>
        <v>1</v>
      </c>
      <c r="AM326" s="322">
        <v>0</v>
      </c>
      <c r="AN326" s="321">
        <v>0</v>
      </c>
      <c r="AO326" s="321">
        <v>0</v>
      </c>
      <c r="AP326" s="12">
        <v>0</v>
      </c>
      <c r="AQ326" s="322">
        <v>0</v>
      </c>
      <c r="AR326" s="321">
        <v>0</v>
      </c>
      <c r="AS326" s="321">
        <v>0</v>
      </c>
      <c r="AT326" s="12">
        <v>0</v>
      </c>
      <c r="AU326" s="322">
        <v>0</v>
      </c>
      <c r="AV326" s="321">
        <v>0</v>
      </c>
      <c r="AW326" s="321">
        <v>0</v>
      </c>
      <c r="AX326" s="12">
        <v>0</v>
      </c>
      <c r="AY326" s="322">
        <v>0</v>
      </c>
      <c r="AZ326" s="321">
        <v>0</v>
      </c>
      <c r="BA326" s="321">
        <v>0</v>
      </c>
      <c r="BB326" s="12">
        <v>0</v>
      </c>
    </row>
    <row r="327" spans="2:58" x14ac:dyDescent="0.25">
      <c r="B327" s="8" t="s">
        <v>62</v>
      </c>
      <c r="C327" s="257">
        <v>49.039433918146933</v>
      </c>
      <c r="D327" s="321">
        <v>48.347565548146932</v>
      </c>
      <c r="E327" s="321">
        <v>32.591396928146935</v>
      </c>
      <c r="F327" s="85">
        <v>0.67410626695755316</v>
      </c>
      <c r="G327" s="257">
        <v>0</v>
      </c>
      <c r="H327" s="321">
        <v>0</v>
      </c>
      <c r="I327" s="321">
        <v>0</v>
      </c>
      <c r="J327" s="12">
        <v>0</v>
      </c>
      <c r="K327" s="322">
        <v>0</v>
      </c>
      <c r="L327" s="321">
        <v>0</v>
      </c>
      <c r="M327" s="321">
        <v>0</v>
      </c>
      <c r="N327" s="12">
        <v>0</v>
      </c>
      <c r="O327" s="322">
        <v>0</v>
      </c>
      <c r="P327" s="321">
        <v>0</v>
      </c>
      <c r="Q327" s="321">
        <v>0</v>
      </c>
      <c r="R327" s="12">
        <v>0</v>
      </c>
      <c r="S327" s="322">
        <v>1.1111800000000001</v>
      </c>
      <c r="T327" s="321">
        <v>1.1111800000000001</v>
      </c>
      <c r="U327" s="321">
        <v>3.2890000000000003E-2</v>
      </c>
      <c r="V327" s="85">
        <f>U327/T327</f>
        <v>2.959916485177919E-2</v>
      </c>
      <c r="W327" s="322">
        <v>0</v>
      </c>
      <c r="X327" s="321">
        <v>0</v>
      </c>
      <c r="Y327" s="321">
        <v>0</v>
      </c>
      <c r="Z327" s="12">
        <v>0</v>
      </c>
      <c r="AA327" s="322">
        <v>0.18460601814693689</v>
      </c>
      <c r="AB327" s="321">
        <v>0.18460601814693689</v>
      </c>
      <c r="AC327" s="257">
        <v>0.18460601814693689</v>
      </c>
      <c r="AD327" s="85">
        <f>AC327/AB327</f>
        <v>1</v>
      </c>
      <c r="AE327" s="322">
        <v>0</v>
      </c>
      <c r="AF327" s="321">
        <v>0</v>
      </c>
      <c r="AG327" s="321">
        <v>0</v>
      </c>
      <c r="AH327" s="12">
        <v>0</v>
      </c>
      <c r="AI327" s="322">
        <v>0</v>
      </c>
      <c r="AJ327" s="321">
        <v>0</v>
      </c>
      <c r="AK327" s="321">
        <v>0</v>
      </c>
      <c r="AL327" s="12">
        <v>0</v>
      </c>
      <c r="AM327" s="322">
        <v>35.713857900000001</v>
      </c>
      <c r="AN327" s="321">
        <v>34.571989530000003</v>
      </c>
      <c r="AO327" s="321">
        <v>29.0583952</v>
      </c>
      <c r="AP327" s="85">
        <f>AO327/AN327</f>
        <v>0.84051845424702687</v>
      </c>
      <c r="AQ327" s="322">
        <v>0</v>
      </c>
      <c r="AR327" s="321">
        <v>0</v>
      </c>
      <c r="AS327" s="321">
        <v>0</v>
      </c>
      <c r="AT327" s="12">
        <v>0</v>
      </c>
      <c r="AU327" s="322">
        <v>0.80979000000000001</v>
      </c>
      <c r="AV327" s="321">
        <v>1.25979</v>
      </c>
      <c r="AW327" s="321">
        <v>1.0564227099999999</v>
      </c>
      <c r="AX327" s="85">
        <f>AW327/AV327</f>
        <v>0.83857048396955036</v>
      </c>
      <c r="AY327" s="322">
        <v>11.1099999999999</v>
      </c>
      <c r="AZ327" s="321">
        <v>11.1099999999999</v>
      </c>
      <c r="BA327" s="321">
        <v>2.149082999999905</v>
      </c>
      <c r="BB327" s="85">
        <f>BA327/AZ327</f>
        <v>0.19343681368136134</v>
      </c>
    </row>
    <row r="328" spans="2:58" x14ac:dyDescent="0.25">
      <c r="B328" s="187" t="s">
        <v>63</v>
      </c>
      <c r="C328" s="325">
        <v>72.113774879539378</v>
      </c>
      <c r="D328" s="326">
        <v>77.603267069539385</v>
      </c>
      <c r="E328" s="326">
        <v>54.452253379539385</v>
      </c>
      <c r="F328" s="178">
        <v>0.70167475463043782</v>
      </c>
      <c r="G328" s="325">
        <f>SUM(G322:G327)</f>
        <v>1.4</v>
      </c>
      <c r="H328" s="326">
        <f>SUM(H322:H327)</f>
        <v>2.5</v>
      </c>
      <c r="I328" s="326">
        <f>SUM(I322:I327)</f>
        <v>1.4</v>
      </c>
      <c r="J328" s="178">
        <f>I328/H328</f>
        <v>0.55999999999999994</v>
      </c>
      <c r="K328" s="327">
        <f>SUM(K322:K327)</f>
        <v>0</v>
      </c>
      <c r="L328" s="326">
        <f>SUM(L322:L327)</f>
        <v>0</v>
      </c>
      <c r="M328" s="358">
        <f>SUM(M322:M327)</f>
        <v>0</v>
      </c>
      <c r="N328" s="348">
        <v>0</v>
      </c>
      <c r="O328" s="327">
        <f t="shared" ref="O328:U328" si="393">SUM(O322:O327)</f>
        <v>0.495</v>
      </c>
      <c r="P328" s="326">
        <f t="shared" si="393"/>
        <v>0.495</v>
      </c>
      <c r="Q328" s="326">
        <f t="shared" si="393"/>
        <v>0.13007452</v>
      </c>
      <c r="R328" s="351">
        <f t="shared" si="393"/>
        <v>0.26277680808080806</v>
      </c>
      <c r="S328" s="327">
        <f t="shared" si="393"/>
        <v>1.1111800000000001</v>
      </c>
      <c r="T328" s="326">
        <f t="shared" si="393"/>
        <v>1.1111800000000001</v>
      </c>
      <c r="U328" s="326">
        <f t="shared" si="393"/>
        <v>3.2890000000000003E-2</v>
      </c>
      <c r="V328" s="178">
        <f>U328/T328</f>
        <v>2.959916485177919E-2</v>
      </c>
      <c r="W328" s="327">
        <f t="shared" ref="W328:AG328" si="394">SUM(W322:W327)</f>
        <v>0.66695000000000004</v>
      </c>
      <c r="X328" s="326">
        <f t="shared" si="394"/>
        <v>0.64549999999999996</v>
      </c>
      <c r="Y328" s="326">
        <f t="shared" si="394"/>
        <v>0.64549999999999996</v>
      </c>
      <c r="Z328" s="178">
        <f>Y328/X328</f>
        <v>1</v>
      </c>
      <c r="AA328" s="327">
        <f t="shared" si="394"/>
        <v>7.53677697953938</v>
      </c>
      <c r="AB328" s="326">
        <f t="shared" si="394"/>
        <v>7.3354669795393805</v>
      </c>
      <c r="AC328" s="326">
        <f t="shared" si="394"/>
        <v>7.2752780495393798</v>
      </c>
      <c r="AD328" s="178">
        <f>AC328/AB328</f>
        <v>0.991794805951975</v>
      </c>
      <c r="AE328" s="327">
        <f t="shared" si="394"/>
        <v>0.61924000000000001</v>
      </c>
      <c r="AF328" s="326">
        <f t="shared" si="394"/>
        <v>0.61924000000000001</v>
      </c>
      <c r="AG328" s="326">
        <f t="shared" si="394"/>
        <v>3.8060000000000005E-5</v>
      </c>
      <c r="AH328" s="178">
        <f>AG328/AF328</f>
        <v>6.1462437827013768E-5</v>
      </c>
      <c r="AI328" s="327">
        <f>SUM(AI322:AI327)</f>
        <v>8.5173299999999994</v>
      </c>
      <c r="AJ328" s="326">
        <f>SUM(AJ322:AJ327)</f>
        <v>8.5173299999999994</v>
      </c>
      <c r="AK328" s="326">
        <f>SUM(AK322:AK327)</f>
        <v>5.1209998299999988</v>
      </c>
      <c r="AL328" s="178">
        <f>AK328/AJ328</f>
        <v>0.6012447363199499</v>
      </c>
      <c r="AM328" s="327">
        <f>SUM(AM322:AM327)</f>
        <v>39.807507900000004</v>
      </c>
      <c r="AN328" s="326">
        <f>SUM(AN322:AN327)</f>
        <v>43.969760090000001</v>
      </c>
      <c r="AO328" s="326">
        <f>SUM(AO322:AO327)</f>
        <v>36.636967210000002</v>
      </c>
      <c r="AP328" s="178">
        <f>AO328/AN328</f>
        <v>0.83323100091993252</v>
      </c>
      <c r="AQ328" s="327">
        <f>SUM(AQ322:AQ327)</f>
        <v>0</v>
      </c>
      <c r="AR328" s="326">
        <f>SUM(AR322:AR327)</f>
        <v>0</v>
      </c>
      <c r="AS328" s="326">
        <f>SUM(AS322:AS327)</f>
        <v>0</v>
      </c>
      <c r="AT328" s="331">
        <f>SUM(AT326:AT327)</f>
        <v>0</v>
      </c>
      <c r="AU328" s="327">
        <f>SUM(AU322:AU327)</f>
        <v>0.84979000000000005</v>
      </c>
      <c r="AV328" s="326">
        <f>SUM(AV322:AV327)</f>
        <v>1.29979</v>
      </c>
      <c r="AW328" s="326">
        <f>SUM(AW322:AW327)</f>
        <v>1.0614227099999998</v>
      </c>
      <c r="AX328" s="178">
        <f>AW328/AV328</f>
        <v>0.81661092176428485</v>
      </c>
      <c r="AY328" s="327">
        <f>SUM(AY322:AY327)</f>
        <v>11.1099999999999</v>
      </c>
      <c r="AZ328" s="326">
        <f>SUM(AZ322:AZ327)</f>
        <v>11.1099999999999</v>
      </c>
      <c r="BA328" s="326">
        <f>SUM(BA322:BA327)</f>
        <v>2.149082999999905</v>
      </c>
      <c r="BB328" s="178">
        <f>BA328/AZ328</f>
        <v>0.19343681368136134</v>
      </c>
    </row>
    <row r="329" spans="2:58" x14ac:dyDescent="0.25">
      <c r="B329" s="8" t="s">
        <v>64</v>
      </c>
      <c r="C329" s="322">
        <v>236.5147</v>
      </c>
      <c r="D329" s="321">
        <v>236.5147</v>
      </c>
      <c r="E329" s="321">
        <v>14.121</v>
      </c>
      <c r="F329" s="85">
        <v>5.9704534221340151E-2</v>
      </c>
      <c r="G329" s="322">
        <v>0</v>
      </c>
      <c r="H329" s="321">
        <v>0</v>
      </c>
      <c r="I329" s="321">
        <v>0</v>
      </c>
      <c r="J329" s="12">
        <v>0</v>
      </c>
      <c r="K329" s="322">
        <v>0</v>
      </c>
      <c r="L329" s="321">
        <v>0</v>
      </c>
      <c r="M329" s="321">
        <v>0</v>
      </c>
      <c r="N329" s="12">
        <v>0</v>
      </c>
      <c r="O329" s="322">
        <v>0</v>
      </c>
      <c r="P329" s="321">
        <v>0</v>
      </c>
      <c r="Q329" s="321">
        <v>0</v>
      </c>
      <c r="R329" s="12">
        <v>0</v>
      </c>
      <c r="S329" s="322">
        <v>0</v>
      </c>
      <c r="T329" s="321">
        <v>0</v>
      </c>
      <c r="U329" s="321">
        <v>0</v>
      </c>
      <c r="V329" s="12">
        <v>0</v>
      </c>
      <c r="W329" s="322">
        <v>0</v>
      </c>
      <c r="X329" s="321">
        <v>0</v>
      </c>
      <c r="Y329" s="321">
        <v>0</v>
      </c>
      <c r="Z329" s="12">
        <v>0</v>
      </c>
      <c r="AA329" s="322">
        <v>0</v>
      </c>
      <c r="AB329" s="321">
        <v>0</v>
      </c>
      <c r="AC329" s="321">
        <v>0</v>
      </c>
      <c r="AD329" s="12">
        <v>0</v>
      </c>
      <c r="AE329" s="322">
        <v>0</v>
      </c>
      <c r="AF329" s="321">
        <v>0</v>
      </c>
      <c r="AG329" s="321">
        <v>0</v>
      </c>
      <c r="AH329" s="12">
        <v>0</v>
      </c>
      <c r="AI329" s="322">
        <v>216.01470000000006</v>
      </c>
      <c r="AJ329" s="321">
        <v>216.01470000000006</v>
      </c>
      <c r="AK329" s="321">
        <v>0</v>
      </c>
      <c r="AL329" s="85">
        <f>AK329/AJ329</f>
        <v>0</v>
      </c>
      <c r="AM329" s="322">
        <v>0</v>
      </c>
      <c r="AN329" s="321">
        <v>0</v>
      </c>
      <c r="AO329" s="321">
        <v>0</v>
      </c>
      <c r="AP329" s="12">
        <v>0</v>
      </c>
      <c r="AQ329" s="322">
        <v>0</v>
      </c>
      <c r="AR329" s="321">
        <v>0</v>
      </c>
      <c r="AS329" s="321">
        <v>0</v>
      </c>
      <c r="AT329" s="12">
        <v>0</v>
      </c>
      <c r="AU329" s="322">
        <v>0</v>
      </c>
      <c r="AV329" s="321">
        <v>0</v>
      </c>
      <c r="AW329" s="321">
        <v>0</v>
      </c>
      <c r="AX329" s="12">
        <v>0</v>
      </c>
      <c r="AY329" s="322">
        <v>20.5</v>
      </c>
      <c r="AZ329" s="321">
        <v>20.5</v>
      </c>
      <c r="BA329" s="321">
        <v>14.121</v>
      </c>
      <c r="BB329" s="85">
        <f>BA329/AZ329</f>
        <v>0.68882926829268298</v>
      </c>
    </row>
    <row r="330" spans="2:58" x14ac:dyDescent="0.25">
      <c r="B330" s="8" t="s">
        <v>65</v>
      </c>
      <c r="C330" s="322">
        <v>0</v>
      </c>
      <c r="D330" s="321">
        <v>0</v>
      </c>
      <c r="E330" s="321">
        <v>0</v>
      </c>
      <c r="F330" s="12">
        <v>0</v>
      </c>
      <c r="G330" s="322">
        <v>0</v>
      </c>
      <c r="H330" s="321">
        <v>0</v>
      </c>
      <c r="I330" s="321">
        <v>0</v>
      </c>
      <c r="J330" s="12">
        <v>0</v>
      </c>
      <c r="K330" s="322">
        <v>0</v>
      </c>
      <c r="L330" s="321">
        <v>0</v>
      </c>
      <c r="M330" s="321">
        <v>0</v>
      </c>
      <c r="N330" s="12">
        <v>0</v>
      </c>
      <c r="O330" s="322">
        <v>0</v>
      </c>
      <c r="P330" s="321">
        <v>0</v>
      </c>
      <c r="Q330" s="321">
        <v>0</v>
      </c>
      <c r="R330" s="12">
        <v>0</v>
      </c>
      <c r="S330" s="322">
        <v>0</v>
      </c>
      <c r="T330" s="321">
        <v>0</v>
      </c>
      <c r="U330" s="321">
        <v>0</v>
      </c>
      <c r="V330" s="12">
        <v>0</v>
      </c>
      <c r="W330" s="322">
        <v>0</v>
      </c>
      <c r="X330" s="321">
        <v>0</v>
      </c>
      <c r="Y330" s="321">
        <v>0</v>
      </c>
      <c r="Z330" s="12">
        <v>0</v>
      </c>
      <c r="AA330" s="322">
        <v>0</v>
      </c>
      <c r="AB330" s="321">
        <v>0</v>
      </c>
      <c r="AC330" s="321">
        <v>0</v>
      </c>
      <c r="AD330" s="12">
        <v>0</v>
      </c>
      <c r="AE330" s="322">
        <v>0</v>
      </c>
      <c r="AF330" s="321">
        <v>0</v>
      </c>
      <c r="AG330" s="321">
        <v>0</v>
      </c>
      <c r="AH330" s="12">
        <v>0</v>
      </c>
      <c r="AI330" s="322">
        <v>0</v>
      </c>
      <c r="AJ330" s="321">
        <v>0</v>
      </c>
      <c r="AK330" s="321">
        <v>0</v>
      </c>
      <c r="AL330" s="12">
        <v>0</v>
      </c>
      <c r="AM330" s="322">
        <v>0</v>
      </c>
      <c r="AN330" s="321">
        <v>0</v>
      </c>
      <c r="AO330" s="321">
        <v>0</v>
      </c>
      <c r="AP330" s="12">
        <v>0</v>
      </c>
      <c r="AQ330" s="322">
        <v>0</v>
      </c>
      <c r="AR330" s="321">
        <v>0</v>
      </c>
      <c r="AS330" s="321">
        <v>0</v>
      </c>
      <c r="AT330" s="12">
        <v>0</v>
      </c>
      <c r="AU330" s="322">
        <v>0</v>
      </c>
      <c r="AV330" s="321">
        <v>0</v>
      </c>
      <c r="AW330" s="321">
        <v>0</v>
      </c>
      <c r="AX330" s="12">
        <v>0</v>
      </c>
      <c r="AY330" s="322">
        <v>0</v>
      </c>
      <c r="AZ330" s="321">
        <v>0</v>
      </c>
      <c r="BA330" s="321">
        <v>0</v>
      </c>
      <c r="BB330" s="12">
        <v>0</v>
      </c>
    </row>
    <row r="331" spans="2:58" ht="15.75" thickBot="1" x14ac:dyDescent="0.3">
      <c r="B331" s="188" t="s">
        <v>66</v>
      </c>
      <c r="C331" s="352">
        <v>236.5147</v>
      </c>
      <c r="D331" s="353">
        <v>236.5147</v>
      </c>
      <c r="E331" s="353">
        <v>14.121</v>
      </c>
      <c r="F331" s="183">
        <v>5.9704534221340151E-2</v>
      </c>
      <c r="G331" s="352">
        <v>0</v>
      </c>
      <c r="H331" s="353">
        <v>0</v>
      </c>
      <c r="I331" s="353">
        <v>0</v>
      </c>
      <c r="J331" s="354">
        <v>0</v>
      </c>
      <c r="K331" s="355">
        <v>0</v>
      </c>
      <c r="L331" s="353">
        <v>0</v>
      </c>
      <c r="M331" s="353">
        <v>0</v>
      </c>
      <c r="N331" s="354">
        <v>0</v>
      </c>
      <c r="O331" s="355">
        <v>0</v>
      </c>
      <c r="P331" s="353">
        <v>0</v>
      </c>
      <c r="Q331" s="353">
        <v>0</v>
      </c>
      <c r="R331" s="354">
        <v>0</v>
      </c>
      <c r="S331" s="355">
        <f>SUM(S329:S330)</f>
        <v>0</v>
      </c>
      <c r="T331" s="352">
        <f>SUM(T329:T330)</f>
        <v>0</v>
      </c>
      <c r="U331" s="352">
        <f>SUM(U329:U330)</f>
        <v>0</v>
      </c>
      <c r="V331" s="354">
        <f>SUM(V329:V330)</f>
        <v>0</v>
      </c>
      <c r="W331" s="355">
        <v>0</v>
      </c>
      <c r="X331" s="353">
        <v>0</v>
      </c>
      <c r="Y331" s="353">
        <v>0</v>
      </c>
      <c r="Z331" s="354">
        <v>0</v>
      </c>
      <c r="AA331" s="355">
        <v>0</v>
      </c>
      <c r="AB331" s="353">
        <v>0</v>
      </c>
      <c r="AC331" s="353">
        <v>0</v>
      </c>
      <c r="AD331" s="354">
        <v>0</v>
      </c>
      <c r="AE331" s="355">
        <f t="shared" ref="AE331:AK331" si="395">SUM(AE329:AE330)</f>
        <v>0</v>
      </c>
      <c r="AF331" s="352">
        <f t="shared" si="395"/>
        <v>0</v>
      </c>
      <c r="AG331" s="352">
        <f t="shared" si="395"/>
        <v>0</v>
      </c>
      <c r="AH331" s="354">
        <f t="shared" si="395"/>
        <v>0</v>
      </c>
      <c r="AI331" s="355">
        <f t="shared" si="395"/>
        <v>216.01470000000006</v>
      </c>
      <c r="AJ331" s="352">
        <f t="shared" si="395"/>
        <v>216.01470000000006</v>
      </c>
      <c r="AK331" s="352">
        <f t="shared" si="395"/>
        <v>0</v>
      </c>
      <c r="AL331" s="183">
        <f>AK331/AJ331</f>
        <v>0</v>
      </c>
      <c r="AM331" s="355">
        <f t="shared" ref="AM331:BA331" si="396">SUM(AM329:AM330)</f>
        <v>0</v>
      </c>
      <c r="AN331" s="352">
        <f t="shared" si="396"/>
        <v>0</v>
      </c>
      <c r="AO331" s="352">
        <f t="shared" si="396"/>
        <v>0</v>
      </c>
      <c r="AP331" s="354">
        <f t="shared" si="396"/>
        <v>0</v>
      </c>
      <c r="AQ331" s="355">
        <f t="shared" si="396"/>
        <v>0</v>
      </c>
      <c r="AR331" s="352">
        <f t="shared" si="396"/>
        <v>0</v>
      </c>
      <c r="AS331" s="352">
        <f t="shared" si="396"/>
        <v>0</v>
      </c>
      <c r="AT331" s="354">
        <f t="shared" si="396"/>
        <v>0</v>
      </c>
      <c r="AU331" s="355">
        <f t="shared" si="396"/>
        <v>0</v>
      </c>
      <c r="AV331" s="352">
        <f t="shared" si="396"/>
        <v>0</v>
      </c>
      <c r="AW331" s="352">
        <f t="shared" si="396"/>
        <v>0</v>
      </c>
      <c r="AX331" s="354">
        <f t="shared" si="396"/>
        <v>0</v>
      </c>
      <c r="AY331" s="359">
        <f t="shared" si="396"/>
        <v>20.5</v>
      </c>
      <c r="AZ331" s="360">
        <f t="shared" si="396"/>
        <v>20.5</v>
      </c>
      <c r="BA331" s="360">
        <f t="shared" si="396"/>
        <v>14.121</v>
      </c>
      <c r="BB331" s="183">
        <f>BA331/AZ331</f>
        <v>0.68882926829268298</v>
      </c>
    </row>
    <row r="333" spans="2:58" ht="15.75" thickBot="1" x14ac:dyDescent="0.3">
      <c r="B333" s="5" t="s">
        <v>136</v>
      </c>
      <c r="C333" s="3"/>
      <c r="G333" s="3"/>
    </row>
    <row r="334" spans="2:58" ht="27" customHeight="1" thickBot="1" x14ac:dyDescent="0.3">
      <c r="B334" s="949" t="s">
        <v>206</v>
      </c>
      <c r="C334" s="944" t="s">
        <v>225</v>
      </c>
      <c r="D334" s="947"/>
      <c r="E334" s="947"/>
      <c r="F334" s="948"/>
      <c r="G334" s="944" t="s">
        <v>144</v>
      </c>
      <c r="H334" s="945"/>
      <c r="I334" s="945"/>
      <c r="J334" s="946"/>
      <c r="K334" s="944" t="s">
        <v>145</v>
      </c>
      <c r="L334" s="945"/>
      <c r="M334" s="945"/>
      <c r="N334" s="946"/>
      <c r="O334" s="944" t="s">
        <v>146</v>
      </c>
      <c r="P334" s="945"/>
      <c r="Q334" s="945"/>
      <c r="R334" s="946"/>
      <c r="S334" s="944" t="s">
        <v>198</v>
      </c>
      <c r="T334" s="945"/>
      <c r="U334" s="945"/>
      <c r="V334" s="946"/>
      <c r="W334" s="944" t="s">
        <v>1</v>
      </c>
      <c r="X334" s="945"/>
      <c r="Y334" s="945"/>
      <c r="Z334" s="946"/>
      <c r="AA334" s="944" t="s">
        <v>199</v>
      </c>
      <c r="AB334" s="945"/>
      <c r="AC334" s="945"/>
      <c r="AD334" s="946"/>
      <c r="AE334" s="944" t="s">
        <v>200</v>
      </c>
      <c r="AF334" s="945"/>
      <c r="AG334" s="945"/>
      <c r="AH334" s="946"/>
      <c r="AI334" s="944" t="s">
        <v>201</v>
      </c>
      <c r="AJ334" s="945"/>
      <c r="AK334" s="945"/>
      <c r="AL334" s="946"/>
      <c r="AM334" s="944" t="s">
        <v>202</v>
      </c>
      <c r="AN334" s="945"/>
      <c r="AO334" s="945"/>
      <c r="AP334" s="946"/>
      <c r="AQ334" s="944" t="s">
        <v>203</v>
      </c>
      <c r="AR334" s="945"/>
      <c r="AS334" s="945"/>
      <c r="AT334" s="946"/>
      <c r="AU334" s="944" t="s">
        <v>204</v>
      </c>
      <c r="AV334" s="945"/>
      <c r="AW334" s="945"/>
      <c r="AX334" s="946"/>
      <c r="AY334" s="944" t="s">
        <v>205</v>
      </c>
      <c r="AZ334" s="945"/>
      <c r="BA334" s="945"/>
      <c r="BB334" s="946"/>
      <c r="BC334" s="944" t="s">
        <v>207</v>
      </c>
      <c r="BD334" s="945"/>
      <c r="BE334" s="945"/>
      <c r="BF334" s="946"/>
    </row>
    <row r="335" spans="2:58" x14ac:dyDescent="0.25">
      <c r="B335" s="950"/>
      <c r="C335" s="939" t="s">
        <v>107</v>
      </c>
      <c r="D335" s="933" t="s">
        <v>108</v>
      </c>
      <c r="E335" s="935" t="s">
        <v>50</v>
      </c>
      <c r="F335" s="937" t="s">
        <v>148</v>
      </c>
      <c r="G335" s="939" t="s">
        <v>107</v>
      </c>
      <c r="H335" s="933" t="s">
        <v>108</v>
      </c>
      <c r="I335" s="935" t="s">
        <v>50</v>
      </c>
      <c r="J335" s="937" t="s">
        <v>148</v>
      </c>
      <c r="K335" s="939" t="s">
        <v>107</v>
      </c>
      <c r="L335" s="933" t="s">
        <v>108</v>
      </c>
      <c r="M335" s="935" t="s">
        <v>50</v>
      </c>
      <c r="N335" s="937" t="s">
        <v>148</v>
      </c>
      <c r="O335" s="931" t="s">
        <v>107</v>
      </c>
      <c r="P335" s="933" t="s">
        <v>108</v>
      </c>
      <c r="Q335" s="935" t="s">
        <v>50</v>
      </c>
      <c r="R335" s="937" t="s">
        <v>148</v>
      </c>
      <c r="S335" s="931" t="s">
        <v>107</v>
      </c>
      <c r="T335" s="933" t="s">
        <v>108</v>
      </c>
      <c r="U335" s="935" t="s">
        <v>50</v>
      </c>
      <c r="V335" s="937" t="s">
        <v>148</v>
      </c>
      <c r="W335" s="931" t="s">
        <v>107</v>
      </c>
      <c r="X335" s="933" t="s">
        <v>108</v>
      </c>
      <c r="Y335" s="935" t="s">
        <v>50</v>
      </c>
      <c r="Z335" s="937" t="s">
        <v>148</v>
      </c>
      <c r="AA335" s="931" t="s">
        <v>107</v>
      </c>
      <c r="AB335" s="933" t="s">
        <v>108</v>
      </c>
      <c r="AC335" s="935" t="s">
        <v>50</v>
      </c>
      <c r="AD335" s="937" t="s">
        <v>148</v>
      </c>
      <c r="AE335" s="931" t="s">
        <v>107</v>
      </c>
      <c r="AF335" s="933" t="s">
        <v>108</v>
      </c>
      <c r="AG335" s="935" t="s">
        <v>50</v>
      </c>
      <c r="AH335" s="937" t="s">
        <v>148</v>
      </c>
      <c r="AI335" s="931" t="s">
        <v>107</v>
      </c>
      <c r="AJ335" s="933" t="s">
        <v>108</v>
      </c>
      <c r="AK335" s="935" t="s">
        <v>50</v>
      </c>
      <c r="AL335" s="937" t="s">
        <v>148</v>
      </c>
      <c r="AM335" s="931" t="s">
        <v>107</v>
      </c>
      <c r="AN335" s="933" t="s">
        <v>108</v>
      </c>
      <c r="AO335" s="935" t="s">
        <v>50</v>
      </c>
      <c r="AP335" s="937" t="s">
        <v>148</v>
      </c>
      <c r="AQ335" s="931" t="s">
        <v>107</v>
      </c>
      <c r="AR335" s="933" t="s">
        <v>108</v>
      </c>
      <c r="AS335" s="935" t="s">
        <v>50</v>
      </c>
      <c r="AT335" s="937" t="s">
        <v>148</v>
      </c>
      <c r="AU335" s="931" t="s">
        <v>107</v>
      </c>
      <c r="AV335" s="933" t="s">
        <v>108</v>
      </c>
      <c r="AW335" s="935" t="s">
        <v>50</v>
      </c>
      <c r="AX335" s="937" t="s">
        <v>148</v>
      </c>
      <c r="AY335" s="931" t="s">
        <v>107</v>
      </c>
      <c r="AZ335" s="933" t="s">
        <v>108</v>
      </c>
      <c r="BA335" s="935" t="s">
        <v>50</v>
      </c>
      <c r="BB335" s="937" t="s">
        <v>148</v>
      </c>
      <c r="BC335" s="931" t="s">
        <v>107</v>
      </c>
      <c r="BD335" s="933" t="s">
        <v>108</v>
      </c>
      <c r="BE335" s="935" t="s">
        <v>50</v>
      </c>
      <c r="BF335" s="937" t="s">
        <v>148</v>
      </c>
    </row>
    <row r="336" spans="2:58" ht="30.75" customHeight="1" thickBot="1" x14ac:dyDescent="0.3">
      <c r="B336" s="951"/>
      <c r="C336" s="940"/>
      <c r="D336" s="934"/>
      <c r="E336" s="936"/>
      <c r="F336" s="938"/>
      <c r="G336" s="940"/>
      <c r="H336" s="934"/>
      <c r="I336" s="936"/>
      <c r="J336" s="938"/>
      <c r="K336" s="940"/>
      <c r="L336" s="934"/>
      <c r="M336" s="936"/>
      <c r="N336" s="938"/>
      <c r="O336" s="932"/>
      <c r="P336" s="934"/>
      <c r="Q336" s="936"/>
      <c r="R336" s="938"/>
      <c r="S336" s="932"/>
      <c r="T336" s="934"/>
      <c r="U336" s="936"/>
      <c r="V336" s="938"/>
      <c r="W336" s="932"/>
      <c r="X336" s="934"/>
      <c r="Y336" s="936"/>
      <c r="Z336" s="938"/>
      <c r="AA336" s="932"/>
      <c r="AB336" s="934"/>
      <c r="AC336" s="936"/>
      <c r="AD336" s="938"/>
      <c r="AE336" s="932"/>
      <c r="AF336" s="934"/>
      <c r="AG336" s="936"/>
      <c r="AH336" s="938"/>
      <c r="AI336" s="932"/>
      <c r="AJ336" s="934"/>
      <c r="AK336" s="936"/>
      <c r="AL336" s="938"/>
      <c r="AM336" s="932"/>
      <c r="AN336" s="934"/>
      <c r="AO336" s="936"/>
      <c r="AP336" s="938"/>
      <c r="AQ336" s="932"/>
      <c r="AR336" s="934"/>
      <c r="AS336" s="936"/>
      <c r="AT336" s="938"/>
      <c r="AU336" s="932"/>
      <c r="AV336" s="934"/>
      <c r="AW336" s="936"/>
      <c r="AX336" s="938"/>
      <c r="AY336" s="932"/>
      <c r="AZ336" s="934"/>
      <c r="BA336" s="936"/>
      <c r="BB336" s="938"/>
      <c r="BC336" s="932"/>
      <c r="BD336" s="934"/>
      <c r="BE336" s="936"/>
      <c r="BF336" s="938"/>
    </row>
    <row r="337" spans="2:58" x14ac:dyDescent="0.25">
      <c r="B337" s="316" t="s">
        <v>67</v>
      </c>
      <c r="C337" s="213">
        <v>6762.7689591000008</v>
      </c>
      <c r="D337" s="194">
        <v>6779.3537062099995</v>
      </c>
      <c r="E337" s="194">
        <v>3073.1509963799999</v>
      </c>
      <c r="F337" s="317">
        <v>0.45331031976764141</v>
      </c>
      <c r="G337" s="213">
        <f>G344+G347</f>
        <v>1.8896600000000001</v>
      </c>
      <c r="H337" s="194">
        <f>H344+H347</f>
        <v>1.8721480000000001</v>
      </c>
      <c r="I337" s="194">
        <f>I344+I347</f>
        <v>1.7515993899999998</v>
      </c>
      <c r="J337" s="317">
        <f>I337/H337</f>
        <v>0.93560946570463421</v>
      </c>
      <c r="K337" s="213">
        <f>K344+K347</f>
        <v>159.39004</v>
      </c>
      <c r="L337" s="194">
        <f>L344+L347</f>
        <v>191.66866216999998</v>
      </c>
      <c r="M337" s="194">
        <f>M344+M347</f>
        <v>155.69393726999999</v>
      </c>
      <c r="N337" s="317">
        <f t="shared" ref="N337:N342" si="397">M337/L337</f>
        <v>0.81230773725497019</v>
      </c>
      <c r="O337" s="208">
        <f>O344+O347</f>
        <v>27.75516</v>
      </c>
      <c r="P337" s="206">
        <f>P344+P347</f>
        <v>26.708205069999998</v>
      </c>
      <c r="Q337" s="206">
        <f>Q344+Q347</f>
        <v>24.57086108</v>
      </c>
      <c r="R337" s="318">
        <f t="shared" ref="R337:R342" si="398">Q337/P337</f>
        <v>0.91997425568666269</v>
      </c>
      <c r="S337" s="208">
        <f>S344+S347</f>
        <v>1.1111800000000001</v>
      </c>
      <c r="T337" s="206">
        <f>T344+T347</f>
        <v>1.08907</v>
      </c>
      <c r="U337" s="206">
        <f>U344+U347</f>
        <v>0.98159930000000006</v>
      </c>
      <c r="V337" s="318">
        <f>U337/T337</f>
        <v>0.90131883166371318</v>
      </c>
      <c r="W337" s="208">
        <f>W344+W347</f>
        <v>2.4049700000000001</v>
      </c>
      <c r="X337" s="206">
        <f>X344+X347</f>
        <v>2.3135690699999998</v>
      </c>
      <c r="Y337" s="206">
        <f>Y344+Y347</f>
        <v>1.4570540700000001</v>
      </c>
      <c r="Z337" s="318">
        <f>Y337/X337</f>
        <v>0.62978628513563251</v>
      </c>
      <c r="AA337" s="208">
        <f>AA344+AA347</f>
        <v>95.512409099999985</v>
      </c>
      <c r="AB337" s="206">
        <f>AB344+AB347</f>
        <v>105.91708901</v>
      </c>
      <c r="AC337" s="206">
        <f>AC344+AC347</f>
        <v>91.971411180000004</v>
      </c>
      <c r="AD337" s="318">
        <f>AC337/AB337</f>
        <v>0.86833401521558684</v>
      </c>
      <c r="AE337" s="208">
        <f>AE344+AE347</f>
        <v>0.60724</v>
      </c>
      <c r="AF337" s="206">
        <f>AF344+AF347</f>
        <v>0.60724</v>
      </c>
      <c r="AG337" s="206">
        <f>AG344+AG347</f>
        <v>3.0629200000000002E-2</v>
      </c>
      <c r="AH337" s="318">
        <f>AG337/AF337</f>
        <v>5.0440023713852845E-2</v>
      </c>
      <c r="AI337" s="208">
        <f>AI344+AI347</f>
        <v>858.07942000000003</v>
      </c>
      <c r="AJ337" s="206">
        <f>AJ344+AJ347</f>
        <v>858.92442000000005</v>
      </c>
      <c r="AK337" s="206">
        <f>AK344+AK347</f>
        <v>268.80408315</v>
      </c>
      <c r="AL337" s="318">
        <f>AK337/AJ337</f>
        <v>0.31295429131005492</v>
      </c>
      <c r="AM337" s="208">
        <f>AM344+AM347</f>
        <v>16.91666</v>
      </c>
      <c r="AN337" s="206">
        <f>AN344+AN347</f>
        <v>21.925825539999998</v>
      </c>
      <c r="AO337" s="206">
        <f>AO344+AO347</f>
        <v>18.638176260000002</v>
      </c>
      <c r="AP337" s="318">
        <f>AO337/AN337</f>
        <v>0.85005584971009507</v>
      </c>
      <c r="AQ337" s="208">
        <f>AQ344+AQ347</f>
        <v>12.44885</v>
      </c>
      <c r="AR337" s="206">
        <f>AR344+AR347</f>
        <v>12.481018600000002</v>
      </c>
      <c r="AS337" s="206">
        <f>AS344+AS347</f>
        <v>10.102456819999999</v>
      </c>
      <c r="AT337" s="318">
        <f>AS337/AR337</f>
        <v>0.80942566819025463</v>
      </c>
      <c r="AU337" s="208">
        <f>AU344+AU347</f>
        <v>0.81479000000000001</v>
      </c>
      <c r="AV337" s="206">
        <f>AV344+AV347</f>
        <v>1.2647899999999999</v>
      </c>
      <c r="AW337" s="206">
        <f>AW344+AW347</f>
        <v>1.0647899999999999</v>
      </c>
      <c r="AX337" s="318">
        <f>AW337/AV337</f>
        <v>0.84187098253465009</v>
      </c>
      <c r="AY337" s="208">
        <f>AY344+AY347</f>
        <v>5582.7885800000004</v>
      </c>
      <c r="AZ337" s="206">
        <f>AZ344+AZ347</f>
        <v>5551.5316687499999</v>
      </c>
      <c r="BA337" s="206">
        <f>BA344+BA347</f>
        <v>2496.1300347799997</v>
      </c>
      <c r="BB337" s="318">
        <f t="shared" ref="BB337:BB343" si="399">BA337/AZ337</f>
        <v>0.44962907242894934</v>
      </c>
      <c r="BC337" s="208">
        <f>BC344+BC347</f>
        <v>3.05</v>
      </c>
      <c r="BD337" s="206">
        <f>BD344+BD347</f>
        <v>3.05</v>
      </c>
      <c r="BE337" s="206">
        <f>BE344+BE347</f>
        <v>1.9543638799999998</v>
      </c>
      <c r="BF337" s="318">
        <f>BE337/BD337</f>
        <v>0.64077504262295082</v>
      </c>
    </row>
    <row r="338" spans="2:58" x14ac:dyDescent="0.25">
      <c r="B338" s="8" t="s">
        <v>57</v>
      </c>
      <c r="C338" s="322">
        <v>584.75833</v>
      </c>
      <c r="D338" s="321">
        <v>584.67938862999995</v>
      </c>
      <c r="E338" s="321">
        <v>545.94739826999989</v>
      </c>
      <c r="F338" s="85">
        <v>0.93375516374751044</v>
      </c>
      <c r="G338" s="322">
        <v>0</v>
      </c>
      <c r="H338" s="321">
        <v>0</v>
      </c>
      <c r="I338" s="321">
        <v>0</v>
      </c>
      <c r="J338" s="12">
        <v>0</v>
      </c>
      <c r="K338" s="322">
        <v>71.633709999999994</v>
      </c>
      <c r="L338" s="321">
        <v>71.891839819999987</v>
      </c>
      <c r="M338" s="321">
        <v>63.76366114999999</v>
      </c>
      <c r="N338" s="85">
        <f t="shared" si="397"/>
        <v>0.88693878623288791</v>
      </c>
      <c r="O338" s="322">
        <v>4.3489599999999999</v>
      </c>
      <c r="P338" s="321">
        <v>4.3489599999999999</v>
      </c>
      <c r="Q338" s="321">
        <v>4.0970402700000008</v>
      </c>
      <c r="R338" s="85">
        <f t="shared" si="398"/>
        <v>0.94207356931312336</v>
      </c>
      <c r="S338" s="322">
        <v>0</v>
      </c>
      <c r="T338" s="321">
        <v>0</v>
      </c>
      <c r="U338" s="321">
        <v>0</v>
      </c>
      <c r="V338" s="12">
        <v>0</v>
      </c>
      <c r="W338" s="322">
        <v>0</v>
      </c>
      <c r="X338" s="321">
        <v>0</v>
      </c>
      <c r="Y338" s="321">
        <v>0</v>
      </c>
      <c r="Z338" s="12">
        <v>0</v>
      </c>
      <c r="AA338" s="322">
        <v>1.20045</v>
      </c>
      <c r="AB338" s="321">
        <v>0.9768</v>
      </c>
      <c r="AC338" s="321">
        <v>0.86658742999999994</v>
      </c>
      <c r="AD338" s="12">
        <v>0</v>
      </c>
      <c r="AE338" s="322">
        <v>0</v>
      </c>
      <c r="AF338" s="321">
        <v>0</v>
      </c>
      <c r="AG338" s="321">
        <v>0</v>
      </c>
      <c r="AH338" s="12">
        <v>0</v>
      </c>
      <c r="AI338" s="322">
        <v>3.4810300000000001</v>
      </c>
      <c r="AJ338" s="321">
        <v>3.52603</v>
      </c>
      <c r="AK338" s="321">
        <v>2.7811128400000005</v>
      </c>
      <c r="AL338" s="85">
        <f>AK338/AJ338</f>
        <v>0.78873771351917044</v>
      </c>
      <c r="AM338" s="322">
        <v>0</v>
      </c>
      <c r="AN338" s="321">
        <v>0</v>
      </c>
      <c r="AO338" s="321">
        <v>0</v>
      </c>
      <c r="AP338" s="12">
        <v>0</v>
      </c>
      <c r="AQ338" s="322">
        <v>5.6500399999999997</v>
      </c>
      <c r="AR338" s="321">
        <v>5.6500399999999997</v>
      </c>
      <c r="AS338" s="321">
        <v>4.9078936699999991</v>
      </c>
      <c r="AT338" s="85">
        <f>AS338/AR338</f>
        <v>0.8686475971851525</v>
      </c>
      <c r="AU338" s="322">
        <v>0</v>
      </c>
      <c r="AV338" s="321">
        <v>0</v>
      </c>
      <c r="AW338" s="321">
        <v>0</v>
      </c>
      <c r="AX338" s="12">
        <v>0</v>
      </c>
      <c r="AY338" s="322">
        <v>498.44414</v>
      </c>
      <c r="AZ338" s="321">
        <v>498.28571881000005</v>
      </c>
      <c r="BA338" s="321">
        <v>469.53110290999979</v>
      </c>
      <c r="BB338" s="85">
        <f t="shared" si="399"/>
        <v>0.94229291586226538</v>
      </c>
      <c r="BC338" s="322">
        <v>0</v>
      </c>
      <c r="BD338" s="321">
        <v>0</v>
      </c>
      <c r="BE338" s="321">
        <v>0</v>
      </c>
      <c r="BF338" s="12">
        <v>0</v>
      </c>
    </row>
    <row r="339" spans="2:58" x14ac:dyDescent="0.25">
      <c r="B339" s="8" t="s">
        <v>58</v>
      </c>
      <c r="C339" s="322">
        <v>245.27864</v>
      </c>
      <c r="D339" s="321">
        <v>309.95545017000001</v>
      </c>
      <c r="E339" s="321">
        <v>262.44730325</v>
      </c>
      <c r="F339" s="85">
        <v>0.84672588627190326</v>
      </c>
      <c r="G339" s="322">
        <v>0.52700000000000002</v>
      </c>
      <c r="H339" s="321">
        <v>0.50948800000000005</v>
      </c>
      <c r="I339" s="321">
        <v>0.42682625000000002</v>
      </c>
      <c r="J339" s="85">
        <f>I339/H339</f>
        <v>0.8377552562572621</v>
      </c>
      <c r="K339" s="322">
        <v>43.645760000000003</v>
      </c>
      <c r="L339" s="321">
        <v>46.106156840000004</v>
      </c>
      <c r="M339" s="321">
        <v>37.029549880000005</v>
      </c>
      <c r="N339" s="85">
        <f t="shared" si="397"/>
        <v>0.80313676996549255</v>
      </c>
      <c r="O339" s="322">
        <v>2.5239500000000001</v>
      </c>
      <c r="P339" s="321">
        <v>1.3337496599999998</v>
      </c>
      <c r="Q339" s="321">
        <v>1.2132769999999999</v>
      </c>
      <c r="R339" s="85">
        <f t="shared" si="398"/>
        <v>0.90967370893275434</v>
      </c>
      <c r="S339" s="322">
        <v>0</v>
      </c>
      <c r="T339" s="321">
        <v>0</v>
      </c>
      <c r="U339" s="321">
        <v>0</v>
      </c>
      <c r="V339" s="12">
        <v>0</v>
      </c>
      <c r="W339" s="322">
        <v>0</v>
      </c>
      <c r="X339" s="321">
        <v>0</v>
      </c>
      <c r="Y339" s="321">
        <v>0</v>
      </c>
      <c r="Z339" s="12">
        <v>0</v>
      </c>
      <c r="AA339" s="322">
        <v>1.4767600000000001</v>
      </c>
      <c r="AB339" s="321">
        <v>1.12676</v>
      </c>
      <c r="AC339" s="321">
        <v>0.91932507999999991</v>
      </c>
      <c r="AD339" s="12">
        <v>0</v>
      </c>
      <c r="AE339" s="322">
        <v>0</v>
      </c>
      <c r="AF339" s="321">
        <v>0</v>
      </c>
      <c r="AG339" s="321">
        <v>0</v>
      </c>
      <c r="AH339" s="12">
        <v>0</v>
      </c>
      <c r="AI339" s="322">
        <v>0</v>
      </c>
      <c r="AJ339" s="321">
        <v>0</v>
      </c>
      <c r="AK339" s="321">
        <v>0</v>
      </c>
      <c r="AL339" s="12">
        <v>0</v>
      </c>
      <c r="AM339" s="322">
        <v>0</v>
      </c>
      <c r="AN339" s="321">
        <v>0</v>
      </c>
      <c r="AO339" s="321">
        <v>0</v>
      </c>
      <c r="AP339" s="12">
        <v>0</v>
      </c>
      <c r="AQ339" s="322">
        <v>5.2580299999999998</v>
      </c>
      <c r="AR339" s="321">
        <v>5.2551985999999999</v>
      </c>
      <c r="AS339" s="321">
        <v>3.68973496</v>
      </c>
      <c r="AT339" s="85">
        <f>AS339/AR339</f>
        <v>0.70211142163114448</v>
      </c>
      <c r="AU339" s="322">
        <v>0</v>
      </c>
      <c r="AV339" s="321">
        <v>0</v>
      </c>
      <c r="AW339" s="321">
        <v>0</v>
      </c>
      <c r="AX339" s="12">
        <v>0</v>
      </c>
      <c r="AY339" s="322">
        <v>191.84714</v>
      </c>
      <c r="AZ339" s="321">
        <v>255.62409707000006</v>
      </c>
      <c r="BA339" s="321">
        <v>219.16859007999992</v>
      </c>
      <c r="BB339" s="85">
        <f t="shared" si="399"/>
        <v>0.85738626597469336</v>
      </c>
      <c r="BC339" s="322">
        <v>0</v>
      </c>
      <c r="BD339" s="321">
        <v>0</v>
      </c>
      <c r="BE339" s="321">
        <v>0</v>
      </c>
      <c r="BF339" s="12">
        <v>0</v>
      </c>
    </row>
    <row r="340" spans="2:58" x14ac:dyDescent="0.25">
      <c r="B340" s="8" t="s">
        <v>59</v>
      </c>
      <c r="C340" s="322">
        <v>2.0097100000000001</v>
      </c>
      <c r="D340" s="321">
        <v>2.37434302</v>
      </c>
      <c r="E340" s="321">
        <v>1.7232369900000002</v>
      </c>
      <c r="F340" s="85">
        <v>0.72577423543460884</v>
      </c>
      <c r="G340" s="322">
        <v>0</v>
      </c>
      <c r="H340" s="321">
        <v>0</v>
      </c>
      <c r="I340" s="321">
        <v>0</v>
      </c>
      <c r="J340" s="12">
        <v>0</v>
      </c>
      <c r="K340" s="322">
        <v>0.14499999999999999</v>
      </c>
      <c r="L340" s="321">
        <v>0.14499999999999999</v>
      </c>
      <c r="M340" s="321">
        <v>0.13566023999999999</v>
      </c>
      <c r="N340" s="85">
        <f t="shared" si="397"/>
        <v>0.93558786206896549</v>
      </c>
      <c r="O340" s="322">
        <v>0</v>
      </c>
      <c r="P340" s="321">
        <v>0</v>
      </c>
      <c r="Q340" s="321">
        <v>0</v>
      </c>
      <c r="R340" s="12">
        <v>0</v>
      </c>
      <c r="S340" s="322">
        <v>0</v>
      </c>
      <c r="T340" s="321">
        <v>0</v>
      </c>
      <c r="U340" s="321">
        <v>0</v>
      </c>
      <c r="V340" s="12">
        <v>0</v>
      </c>
      <c r="W340" s="322">
        <v>0</v>
      </c>
      <c r="X340" s="321">
        <v>0</v>
      </c>
      <c r="Y340" s="321">
        <v>0</v>
      </c>
      <c r="Z340" s="12">
        <v>0</v>
      </c>
      <c r="AA340" s="322">
        <v>0</v>
      </c>
      <c r="AB340" s="321">
        <v>0</v>
      </c>
      <c r="AC340" s="321">
        <v>0</v>
      </c>
      <c r="AD340" s="12">
        <v>0</v>
      </c>
      <c r="AE340" s="322">
        <v>0</v>
      </c>
      <c r="AF340" s="321">
        <v>0</v>
      </c>
      <c r="AG340" s="321">
        <v>0</v>
      </c>
      <c r="AH340" s="12">
        <v>0</v>
      </c>
      <c r="AI340" s="322">
        <v>7.4999999999999997E-2</v>
      </c>
      <c r="AJ340" s="321">
        <v>7.4999999999999997E-2</v>
      </c>
      <c r="AK340" s="321">
        <v>0</v>
      </c>
      <c r="AL340" s="85">
        <f t="shared" ref="AL340:AL345" si="400">AK340/AJ340</f>
        <v>0</v>
      </c>
      <c r="AM340" s="322">
        <v>0</v>
      </c>
      <c r="AN340" s="321">
        <v>0</v>
      </c>
      <c r="AO340" s="321">
        <v>0</v>
      </c>
      <c r="AP340" s="12">
        <v>0</v>
      </c>
      <c r="AQ340" s="322">
        <v>0</v>
      </c>
      <c r="AR340" s="321">
        <v>0</v>
      </c>
      <c r="AS340" s="321">
        <v>0</v>
      </c>
      <c r="AT340" s="12">
        <v>0</v>
      </c>
      <c r="AU340" s="322">
        <v>0</v>
      </c>
      <c r="AV340" s="321">
        <v>0</v>
      </c>
      <c r="AW340" s="321">
        <v>0</v>
      </c>
      <c r="AX340" s="12">
        <v>0</v>
      </c>
      <c r="AY340" s="322">
        <v>1.7897099999999999</v>
      </c>
      <c r="AZ340" s="321">
        <v>2.1543430200000002</v>
      </c>
      <c r="BA340" s="321">
        <v>1.58757675</v>
      </c>
      <c r="BB340" s="85">
        <f t="shared" si="399"/>
        <v>0.7369192070443823</v>
      </c>
      <c r="BC340" s="322">
        <v>0</v>
      </c>
      <c r="BD340" s="321">
        <v>0</v>
      </c>
      <c r="BE340" s="321">
        <v>0</v>
      </c>
      <c r="BF340" s="12">
        <v>0</v>
      </c>
    </row>
    <row r="341" spans="2:58" x14ac:dyDescent="0.25">
      <c r="B341" s="8" t="s">
        <v>60</v>
      </c>
      <c r="C341" s="322">
        <v>269.11925000000002</v>
      </c>
      <c r="D341" s="321">
        <v>273.12145967999993</v>
      </c>
      <c r="E341" s="321">
        <v>267.40405662999996</v>
      </c>
      <c r="F341" s="85">
        <v>0.97906644517534902</v>
      </c>
      <c r="G341" s="322">
        <v>3.0000000000000001E-3</v>
      </c>
      <c r="H341" s="321">
        <v>3.0000000000000001E-3</v>
      </c>
      <c r="I341" s="321">
        <v>0</v>
      </c>
      <c r="J341" s="85">
        <f>I341/H341</f>
        <v>0</v>
      </c>
      <c r="K341" s="322">
        <v>0.95167999999999997</v>
      </c>
      <c r="L341" s="321">
        <v>0.95167999999999997</v>
      </c>
      <c r="M341" s="321">
        <v>0.80247270999999998</v>
      </c>
      <c r="N341" s="85">
        <f t="shared" si="397"/>
        <v>0.84321695317753864</v>
      </c>
      <c r="O341" s="322">
        <v>0.68518999999999997</v>
      </c>
      <c r="P341" s="321">
        <v>0.68518999999999997</v>
      </c>
      <c r="Q341" s="321">
        <v>0.20458036999999998</v>
      </c>
      <c r="R341" s="85">
        <f t="shared" si="398"/>
        <v>0.29857465812402401</v>
      </c>
      <c r="S341" s="322">
        <v>0</v>
      </c>
      <c r="T341" s="321">
        <v>0</v>
      </c>
      <c r="U341" s="321">
        <v>0</v>
      </c>
      <c r="V341" s="12">
        <v>0</v>
      </c>
      <c r="W341" s="322">
        <v>0.46496999999999999</v>
      </c>
      <c r="X341" s="321">
        <v>0.37356907</v>
      </c>
      <c r="Y341" s="321">
        <v>0.29774370999999999</v>
      </c>
      <c r="Z341" s="85">
        <f>Y341/X341</f>
        <v>0.79702452347031838</v>
      </c>
      <c r="AA341" s="322">
        <v>9.5691000000000006</v>
      </c>
      <c r="AB341" s="321">
        <v>9.5224299099999996</v>
      </c>
      <c r="AC341" s="321">
        <v>9.4117392899999999</v>
      </c>
      <c r="AD341" s="85">
        <f>AC341/AB341</f>
        <v>0.98837580102492983</v>
      </c>
      <c r="AE341" s="322">
        <v>0.60724</v>
      </c>
      <c r="AF341" s="321">
        <v>0.60724</v>
      </c>
      <c r="AG341" s="321">
        <v>3.0629200000000002E-2</v>
      </c>
      <c r="AH341" s="85">
        <f>AG341/AF341</f>
        <v>5.0440023713852845E-2</v>
      </c>
      <c r="AI341" s="322">
        <v>2.6128399999999998</v>
      </c>
      <c r="AJ341" s="321">
        <v>2.6128399999999998</v>
      </c>
      <c r="AK341" s="321">
        <v>2.6128399999999998</v>
      </c>
      <c r="AL341" s="85">
        <f t="shared" si="400"/>
        <v>1</v>
      </c>
      <c r="AM341" s="322">
        <v>4.0936500000000002</v>
      </c>
      <c r="AN341" s="321">
        <v>8.9909224999999999</v>
      </c>
      <c r="AO341" s="321">
        <v>8.5470607800000007</v>
      </c>
      <c r="AP341" s="85">
        <f>AO341/AN341</f>
        <v>0.95063223823806742</v>
      </c>
      <c r="AQ341" s="322">
        <v>0.46605999999999997</v>
      </c>
      <c r="AR341" s="321">
        <v>0.50105999999999995</v>
      </c>
      <c r="AS341" s="321">
        <v>0.46913932000000003</v>
      </c>
      <c r="AT341" s="85">
        <f>AS341/AR341</f>
        <v>0.93629369736159351</v>
      </c>
      <c r="AU341" s="322">
        <v>5.0000000000000001E-3</v>
      </c>
      <c r="AV341" s="321">
        <v>5.0000000000000001E-3</v>
      </c>
      <c r="AW341" s="321">
        <v>5.0000000000000001E-3</v>
      </c>
      <c r="AX341" s="85">
        <f>AW341/AV341</f>
        <v>1</v>
      </c>
      <c r="AY341" s="322">
        <v>249.66051999999999</v>
      </c>
      <c r="AZ341" s="321">
        <v>248.86852819999999</v>
      </c>
      <c r="BA341" s="321">
        <v>245.02285124999997</v>
      </c>
      <c r="BB341" s="85">
        <f t="shared" si="399"/>
        <v>0.98454735527302395</v>
      </c>
      <c r="BC341" s="322">
        <v>0</v>
      </c>
      <c r="BD341" s="321">
        <v>0</v>
      </c>
      <c r="BE341" s="321">
        <v>0</v>
      </c>
      <c r="BF341" s="12">
        <v>0</v>
      </c>
    </row>
    <row r="342" spans="2:58" x14ac:dyDescent="0.25">
      <c r="B342" s="8" t="s">
        <v>61</v>
      </c>
      <c r="C342" s="322">
        <v>303.34183999999999</v>
      </c>
      <c r="D342" s="321">
        <v>359.61582566999999</v>
      </c>
      <c r="E342" s="321">
        <v>308.32032573000009</v>
      </c>
      <c r="F342" s="85">
        <v>0.85736028206091519</v>
      </c>
      <c r="G342" s="322">
        <v>1.3596600000000001</v>
      </c>
      <c r="H342" s="321">
        <v>1.3596600000000001</v>
      </c>
      <c r="I342" s="321">
        <v>1.3247731399999998</v>
      </c>
      <c r="J342" s="85">
        <f>I342/H342</f>
        <v>0.97434148242943064</v>
      </c>
      <c r="K342" s="322">
        <v>42.513890000000004</v>
      </c>
      <c r="L342" s="321">
        <v>72.07398551</v>
      </c>
      <c r="M342" s="321">
        <v>53.614092269999993</v>
      </c>
      <c r="N342" s="85">
        <f t="shared" si="397"/>
        <v>0.74387578112440078</v>
      </c>
      <c r="O342" s="322">
        <v>20.16132</v>
      </c>
      <c r="P342" s="321">
        <v>20.304565409999999</v>
      </c>
      <c r="Q342" s="321">
        <v>19.05089216</v>
      </c>
      <c r="R342" s="85">
        <f t="shared" si="398"/>
        <v>0.93825658295633529</v>
      </c>
      <c r="S342" s="322">
        <v>0</v>
      </c>
      <c r="T342" s="321">
        <v>0</v>
      </c>
      <c r="U342" s="321">
        <v>0</v>
      </c>
      <c r="V342" s="12">
        <v>0</v>
      </c>
      <c r="W342" s="322">
        <v>1.94</v>
      </c>
      <c r="X342" s="321">
        <v>1.94</v>
      </c>
      <c r="Y342" s="321">
        <v>1.1593103600000001</v>
      </c>
      <c r="Z342" s="85">
        <f>Y342/X342</f>
        <v>0.59758265979381453</v>
      </c>
      <c r="AA342" s="322">
        <v>0</v>
      </c>
      <c r="AB342" s="321">
        <v>0</v>
      </c>
      <c r="AC342" s="321">
        <v>0</v>
      </c>
      <c r="AD342" s="12">
        <v>0</v>
      </c>
      <c r="AE342" s="322">
        <v>0</v>
      </c>
      <c r="AF342" s="321">
        <v>0</v>
      </c>
      <c r="AG342" s="321">
        <v>0</v>
      </c>
      <c r="AH342" s="12">
        <v>0</v>
      </c>
      <c r="AI342" s="322">
        <v>9.4176400000000005</v>
      </c>
      <c r="AJ342" s="321">
        <v>9.4176400000000005</v>
      </c>
      <c r="AK342" s="321">
        <v>4.3626943300000001</v>
      </c>
      <c r="AL342" s="85">
        <f t="shared" si="400"/>
        <v>0.46324709056621405</v>
      </c>
      <c r="AM342" s="322">
        <v>0</v>
      </c>
      <c r="AN342" s="321">
        <v>0</v>
      </c>
      <c r="AO342" s="321">
        <v>0</v>
      </c>
      <c r="AP342" s="12">
        <v>0</v>
      </c>
      <c r="AQ342" s="322">
        <v>1.05267</v>
      </c>
      <c r="AR342" s="321">
        <v>1.05267</v>
      </c>
      <c r="AS342" s="321">
        <v>1.02430131</v>
      </c>
      <c r="AT342" s="85">
        <f>AS342/AR342</f>
        <v>0.97305072814842264</v>
      </c>
      <c r="AU342" s="322">
        <v>0</v>
      </c>
      <c r="AV342" s="321">
        <v>0</v>
      </c>
      <c r="AW342" s="321">
        <v>0</v>
      </c>
      <c r="AX342" s="12">
        <v>0</v>
      </c>
      <c r="AY342" s="322">
        <v>223.84666000000001</v>
      </c>
      <c r="AZ342" s="321">
        <v>250.41730475</v>
      </c>
      <c r="BA342" s="321">
        <v>225.82989827999995</v>
      </c>
      <c r="BB342" s="85">
        <f t="shared" si="399"/>
        <v>0.90181426761003403</v>
      </c>
      <c r="BC342" s="322">
        <v>3.05</v>
      </c>
      <c r="BD342" s="321">
        <v>3.05</v>
      </c>
      <c r="BE342" s="321">
        <v>1.9543638799999998</v>
      </c>
      <c r="BF342" s="85">
        <f>BE342/BD342</f>
        <v>0.64077504262295082</v>
      </c>
    </row>
    <row r="343" spans="2:58" x14ac:dyDescent="0.25">
      <c r="B343" s="8" t="s">
        <v>62</v>
      </c>
      <c r="C343" s="322">
        <v>1240.5766690999999</v>
      </c>
      <c r="D343" s="321">
        <v>1126.5723512899997</v>
      </c>
      <c r="E343" s="321">
        <v>966.83192041999973</v>
      </c>
      <c r="F343" s="85">
        <v>0.85820668269810929</v>
      </c>
      <c r="G343" s="322">
        <v>0</v>
      </c>
      <c r="H343" s="321">
        <v>0</v>
      </c>
      <c r="I343" s="321">
        <v>0</v>
      </c>
      <c r="J343" s="12">
        <v>0</v>
      </c>
      <c r="K343" s="322">
        <v>0</v>
      </c>
      <c r="L343" s="321">
        <v>0</v>
      </c>
      <c r="M343" s="321">
        <v>0</v>
      </c>
      <c r="N343" s="12">
        <v>0</v>
      </c>
      <c r="O343" s="322">
        <v>0</v>
      </c>
      <c r="P343" s="321">
        <v>0</v>
      </c>
      <c r="Q343" s="321">
        <v>0</v>
      </c>
      <c r="R343" s="12">
        <v>0</v>
      </c>
      <c r="S343" s="322">
        <v>1.1111800000000001</v>
      </c>
      <c r="T343" s="321">
        <v>1.08907</v>
      </c>
      <c r="U343" s="321">
        <v>0.98159930000000006</v>
      </c>
      <c r="V343" s="85">
        <f>U343/T343</f>
        <v>0.90131883166371318</v>
      </c>
      <c r="W343" s="322">
        <v>0</v>
      </c>
      <c r="X343" s="321">
        <v>0</v>
      </c>
      <c r="Y343" s="321">
        <v>0</v>
      </c>
      <c r="Z343" s="12">
        <v>0</v>
      </c>
      <c r="AA343" s="322">
        <v>83.266099099999991</v>
      </c>
      <c r="AB343" s="321">
        <v>94.291099099999997</v>
      </c>
      <c r="AC343" s="321">
        <v>80.773759380000001</v>
      </c>
      <c r="AD343" s="85">
        <f>AC343/AB343</f>
        <v>0.85664246308483216</v>
      </c>
      <c r="AE343" s="322">
        <v>0</v>
      </c>
      <c r="AF343" s="321">
        <v>0</v>
      </c>
      <c r="AG343" s="321">
        <v>0</v>
      </c>
      <c r="AH343" s="12">
        <v>0</v>
      </c>
      <c r="AI343" s="322">
        <v>81.606480000000005</v>
      </c>
      <c r="AJ343" s="321">
        <v>82.406480000000002</v>
      </c>
      <c r="AK343" s="321">
        <v>56.652937649999998</v>
      </c>
      <c r="AL343" s="85">
        <f t="shared" si="400"/>
        <v>0.68748158700626449</v>
      </c>
      <c r="AM343" s="322">
        <v>12.82301</v>
      </c>
      <c r="AN343" s="321">
        <v>12.934903039999998</v>
      </c>
      <c r="AO343" s="321">
        <v>10.091115480000001</v>
      </c>
      <c r="AP343" s="85">
        <f>AO343/AN343</f>
        <v>0.78014620200817542</v>
      </c>
      <c r="AQ343" s="322">
        <v>0</v>
      </c>
      <c r="AR343" s="321">
        <v>0</v>
      </c>
      <c r="AS343" s="321">
        <v>0</v>
      </c>
      <c r="AT343" s="12">
        <v>0</v>
      </c>
      <c r="AU343" s="322">
        <v>0.80979000000000001</v>
      </c>
      <c r="AV343" s="321">
        <v>1.25979</v>
      </c>
      <c r="AW343" s="321">
        <v>1.05979</v>
      </c>
      <c r="AX343" s="85">
        <f>AW343/AV343</f>
        <v>0.84124338183348024</v>
      </c>
      <c r="AY343" s="322">
        <v>1060.96011</v>
      </c>
      <c r="AZ343" s="321">
        <v>934.59100914999999</v>
      </c>
      <c r="BA343" s="321">
        <v>817.27271860999997</v>
      </c>
      <c r="BB343" s="85">
        <f t="shared" si="399"/>
        <v>0.87447098314513028</v>
      </c>
      <c r="BC343" s="322">
        <v>0</v>
      </c>
      <c r="BD343" s="321">
        <v>0</v>
      </c>
      <c r="BE343" s="321">
        <v>0</v>
      </c>
      <c r="BF343" s="12">
        <v>0</v>
      </c>
    </row>
    <row r="344" spans="2:58" x14ac:dyDescent="0.25">
      <c r="B344" s="187" t="s">
        <v>63</v>
      </c>
      <c r="C344" s="327">
        <v>2645.0844391000001</v>
      </c>
      <c r="D344" s="326">
        <v>2656.3188184599994</v>
      </c>
      <c r="E344" s="326">
        <v>2352.6742412899998</v>
      </c>
      <c r="F344" s="178">
        <v>0.88568970898378929</v>
      </c>
      <c r="G344" s="327">
        <f>SUM(G338:G343)</f>
        <v>1.8896600000000001</v>
      </c>
      <c r="H344" s="326">
        <f>SUM(H338:H343)</f>
        <v>1.8721480000000001</v>
      </c>
      <c r="I344" s="326">
        <f>SUM(I338:I343)</f>
        <v>1.7515993899999998</v>
      </c>
      <c r="J344" s="178">
        <f>I344/H344</f>
        <v>0.93560946570463421</v>
      </c>
      <c r="K344" s="327">
        <f>SUM(K338:K343)</f>
        <v>158.89004</v>
      </c>
      <c r="L344" s="326">
        <f>SUM(L338:L343)</f>
        <v>191.16866216999998</v>
      </c>
      <c r="M344" s="326">
        <f>SUM(M338:M343)</f>
        <v>155.34543625000001</v>
      </c>
      <c r="N344" s="178">
        <f t="shared" ref="N344:N353" si="401">M344/L344</f>
        <v>0.8126093183194244</v>
      </c>
      <c r="O344" s="327">
        <f>SUM(O338:O343)</f>
        <v>27.71942</v>
      </c>
      <c r="P344" s="326">
        <f>SUM(P338:P343)</f>
        <v>26.672465069999998</v>
      </c>
      <c r="Q344" s="326">
        <f>SUM(Q338:Q343)</f>
        <v>24.565789800000001</v>
      </c>
      <c r="R344" s="178">
        <f>Q344/P344</f>
        <v>0.92101685148068702</v>
      </c>
      <c r="S344" s="327">
        <f>SUM(S338:S343)</f>
        <v>1.1111800000000001</v>
      </c>
      <c r="T344" s="326">
        <f>SUM(T338:T343)</f>
        <v>1.08907</v>
      </c>
      <c r="U344" s="326">
        <f>SUM(U338:U343)</f>
        <v>0.98159930000000006</v>
      </c>
      <c r="V344" s="178">
        <f>U344/T344</f>
        <v>0.90131883166371318</v>
      </c>
      <c r="W344" s="327">
        <f>SUM(W338:W343)</f>
        <v>2.4049700000000001</v>
      </c>
      <c r="X344" s="326">
        <f>SUM(X338:X343)</f>
        <v>2.3135690699999998</v>
      </c>
      <c r="Y344" s="326">
        <f>SUM(Y338:Y343)</f>
        <v>1.4570540700000001</v>
      </c>
      <c r="Z344" s="178">
        <f>Y344/X344</f>
        <v>0.62978628513563251</v>
      </c>
      <c r="AA344" s="327">
        <f>SUM(AA338:AA343)</f>
        <v>95.512409099999985</v>
      </c>
      <c r="AB344" s="326">
        <f>SUM(AB338:AB343)</f>
        <v>105.91708901</v>
      </c>
      <c r="AC344" s="326">
        <f>SUM(AC338:AC343)</f>
        <v>91.971411180000004</v>
      </c>
      <c r="AD344" s="178">
        <f>AC344/AB344</f>
        <v>0.86833401521558684</v>
      </c>
      <c r="AE344" s="327">
        <f>SUM(AE338:AE343)</f>
        <v>0.60724</v>
      </c>
      <c r="AF344" s="326">
        <f>SUM(AF338:AF343)</f>
        <v>0.60724</v>
      </c>
      <c r="AG344" s="326">
        <f>SUM(AG338:AG343)</f>
        <v>3.0629200000000002E-2</v>
      </c>
      <c r="AH344" s="178">
        <f>AG344/AF344</f>
        <v>5.0440023713852845E-2</v>
      </c>
      <c r="AI344" s="327">
        <f>SUM(AI338:AI343)</f>
        <v>97.192990000000009</v>
      </c>
      <c r="AJ344" s="326">
        <f>SUM(AJ338:AJ343)</f>
        <v>98.037990000000008</v>
      </c>
      <c r="AK344" s="326">
        <f>SUM(AK338:AK343)</f>
        <v>66.409584819999992</v>
      </c>
      <c r="AL344" s="178">
        <f t="shared" si="400"/>
        <v>0.67738623384669538</v>
      </c>
      <c r="AM344" s="327">
        <f>SUM(AM338:AM343)</f>
        <v>16.91666</v>
      </c>
      <c r="AN344" s="326">
        <f>SUM(AN338:AN343)</f>
        <v>21.925825539999998</v>
      </c>
      <c r="AO344" s="326">
        <f>SUM(AO338:AO343)</f>
        <v>18.638176260000002</v>
      </c>
      <c r="AP344" s="178">
        <f>AO344/AN344</f>
        <v>0.85005584971009507</v>
      </c>
      <c r="AQ344" s="327">
        <f>SUM(AQ338:AQ343)</f>
        <v>12.4268</v>
      </c>
      <c r="AR344" s="326">
        <f>SUM(AR338:AR343)</f>
        <v>12.458968600000002</v>
      </c>
      <c r="AS344" s="326">
        <f>SUM(AS338:AS343)</f>
        <v>10.091069259999999</v>
      </c>
      <c r="AT344" s="178">
        <f>AS344/AR344</f>
        <v>0.80994419233065551</v>
      </c>
      <c r="AU344" s="327">
        <f>SUM(AU338:AU343)</f>
        <v>0.81479000000000001</v>
      </c>
      <c r="AV344" s="326">
        <f>SUM(AV338:AV343)</f>
        <v>1.2647899999999999</v>
      </c>
      <c r="AW344" s="326">
        <f>SUM(AW338:AW343)</f>
        <v>1.0647899999999999</v>
      </c>
      <c r="AX344" s="178">
        <f>AW344/AV344</f>
        <v>0.84187098253465009</v>
      </c>
      <c r="AY344" s="327">
        <f>SUM(AY338:AY343)</f>
        <v>2226.54828</v>
      </c>
      <c r="AZ344" s="326">
        <f>SUM(AZ338:AZ343)</f>
        <v>2189.9410010000001</v>
      </c>
      <c r="BA344" s="326">
        <f>SUM(BA338:BA343)</f>
        <v>1978.4127378799994</v>
      </c>
      <c r="BB344" s="178">
        <f t="shared" ref="BB344:BB350" si="402">BA344/AZ344</f>
        <v>0.90340914982485376</v>
      </c>
      <c r="BC344" s="327">
        <f>SUM(BC338:BC343)</f>
        <v>3.05</v>
      </c>
      <c r="BD344" s="326">
        <f>SUM(BD338:BD343)</f>
        <v>3.05</v>
      </c>
      <c r="BE344" s="326">
        <f>SUM(BE338:BE343)</f>
        <v>1.9543638799999998</v>
      </c>
      <c r="BF344" s="178">
        <f>BE344/BD344</f>
        <v>0.64077504262295082</v>
      </c>
    </row>
    <row r="345" spans="2:58" x14ac:dyDescent="0.25">
      <c r="B345" s="8" t="s">
        <v>64</v>
      </c>
      <c r="C345" s="322">
        <v>4106.5275600000004</v>
      </c>
      <c r="D345" s="321">
        <v>4106.5275600000004</v>
      </c>
      <c r="E345" s="321">
        <v>705.16833210999994</v>
      </c>
      <c r="F345" s="85">
        <v>0.17171888458237936</v>
      </c>
      <c r="G345" s="322">
        <v>0</v>
      </c>
      <c r="H345" s="321">
        <v>0</v>
      </c>
      <c r="I345" s="321">
        <v>0</v>
      </c>
      <c r="J345" s="12">
        <v>0</v>
      </c>
      <c r="K345" s="322">
        <v>0.2</v>
      </c>
      <c r="L345" s="321">
        <v>0.2</v>
      </c>
      <c r="M345" s="321">
        <v>0.14056315999999999</v>
      </c>
      <c r="N345" s="85">
        <f t="shared" si="401"/>
        <v>0.70281579999999988</v>
      </c>
      <c r="O345" s="322">
        <v>3.5740000000000001E-2</v>
      </c>
      <c r="P345" s="321">
        <v>3.5740000000000001E-2</v>
      </c>
      <c r="Q345" s="321">
        <v>5.0712800000000001E-3</v>
      </c>
      <c r="R345" s="85">
        <f>Q345/P345</f>
        <v>0.14189367655288193</v>
      </c>
      <c r="S345" s="322">
        <v>0</v>
      </c>
      <c r="T345" s="321">
        <v>0</v>
      </c>
      <c r="U345" s="321">
        <v>0</v>
      </c>
      <c r="V345" s="12">
        <v>0</v>
      </c>
      <c r="W345" s="322">
        <v>0</v>
      </c>
      <c r="X345" s="321">
        <v>0</v>
      </c>
      <c r="Y345" s="321">
        <v>0</v>
      </c>
      <c r="Z345" s="12">
        <v>0</v>
      </c>
      <c r="AA345" s="322">
        <v>0</v>
      </c>
      <c r="AB345" s="321">
        <v>0</v>
      </c>
      <c r="AC345" s="321">
        <v>0</v>
      </c>
      <c r="AD345" s="12">
        <v>0</v>
      </c>
      <c r="AE345" s="322">
        <v>0</v>
      </c>
      <c r="AF345" s="321">
        <v>0</v>
      </c>
      <c r="AG345" s="321">
        <v>0</v>
      </c>
      <c r="AH345" s="12">
        <v>0</v>
      </c>
      <c r="AI345" s="322">
        <v>760.88643000000002</v>
      </c>
      <c r="AJ345" s="321">
        <v>760.88643000000002</v>
      </c>
      <c r="AK345" s="321">
        <v>202.39449833</v>
      </c>
      <c r="AL345" s="85">
        <f t="shared" si="400"/>
        <v>0.26599830191478113</v>
      </c>
      <c r="AM345" s="322">
        <v>0</v>
      </c>
      <c r="AN345" s="321">
        <v>0</v>
      </c>
      <c r="AO345" s="321">
        <v>0</v>
      </c>
      <c r="AP345" s="12">
        <v>0</v>
      </c>
      <c r="AQ345" s="322">
        <v>2.205E-2</v>
      </c>
      <c r="AR345" s="321">
        <v>2.205E-2</v>
      </c>
      <c r="AS345" s="321">
        <v>1.138756E-2</v>
      </c>
      <c r="AT345" s="85">
        <f>AS345/AR345</f>
        <v>0.51644263038548754</v>
      </c>
      <c r="AU345" s="322">
        <v>0</v>
      </c>
      <c r="AV345" s="321">
        <v>0</v>
      </c>
      <c r="AW345" s="321">
        <v>0</v>
      </c>
      <c r="AX345" s="12">
        <v>0</v>
      </c>
      <c r="AY345" s="322">
        <v>3345.3833399999999</v>
      </c>
      <c r="AZ345" s="321">
        <v>3345.3833399999999</v>
      </c>
      <c r="BA345" s="321">
        <v>502.61681178000003</v>
      </c>
      <c r="BB345" s="85">
        <f t="shared" si="402"/>
        <v>0.15024191869742498</v>
      </c>
      <c r="BC345" s="322">
        <v>0</v>
      </c>
      <c r="BD345" s="321">
        <v>0</v>
      </c>
      <c r="BE345" s="321">
        <v>0</v>
      </c>
      <c r="BF345" s="12">
        <v>0</v>
      </c>
    </row>
    <row r="346" spans="2:58" x14ac:dyDescent="0.25">
      <c r="B346" s="8" t="s">
        <v>65</v>
      </c>
      <c r="C346" s="322">
        <v>11.15696</v>
      </c>
      <c r="D346" s="321">
        <v>16.507327750000002</v>
      </c>
      <c r="E346" s="321">
        <v>15.30842298</v>
      </c>
      <c r="F346" s="85">
        <v>0.9273713596678298</v>
      </c>
      <c r="G346" s="322">
        <v>0</v>
      </c>
      <c r="H346" s="321">
        <v>0</v>
      </c>
      <c r="I346" s="321">
        <v>0</v>
      </c>
      <c r="J346" s="12">
        <v>0</v>
      </c>
      <c r="K346" s="322">
        <v>0.3</v>
      </c>
      <c r="L346" s="321">
        <v>0.3</v>
      </c>
      <c r="M346" s="321">
        <v>0.20793785999999997</v>
      </c>
      <c r="N346" s="85">
        <f t="shared" si="401"/>
        <v>0.69312619999999991</v>
      </c>
      <c r="O346" s="322">
        <v>0</v>
      </c>
      <c r="P346" s="321">
        <v>0</v>
      </c>
      <c r="Q346" s="321">
        <v>0</v>
      </c>
      <c r="R346" s="12">
        <v>0</v>
      </c>
      <c r="S346" s="322">
        <v>0</v>
      </c>
      <c r="T346" s="321">
        <v>0</v>
      </c>
      <c r="U346" s="321">
        <v>0</v>
      </c>
      <c r="V346" s="12">
        <v>0</v>
      </c>
      <c r="W346" s="322">
        <v>0</v>
      </c>
      <c r="X346" s="321">
        <v>0</v>
      </c>
      <c r="Y346" s="321">
        <v>0</v>
      </c>
      <c r="Z346" s="12">
        <v>0</v>
      </c>
      <c r="AA346" s="322">
        <v>0</v>
      </c>
      <c r="AB346" s="321">
        <v>0</v>
      </c>
      <c r="AC346" s="321">
        <v>0</v>
      </c>
      <c r="AD346" s="12">
        <v>0</v>
      </c>
      <c r="AE346" s="322">
        <v>0</v>
      </c>
      <c r="AF346" s="321">
        <v>0</v>
      </c>
      <c r="AG346" s="321">
        <v>0</v>
      </c>
      <c r="AH346" s="12">
        <v>0</v>
      </c>
      <c r="AI346" s="322">
        <v>0</v>
      </c>
      <c r="AJ346" s="321">
        <v>0</v>
      </c>
      <c r="AK346" s="321">
        <v>0</v>
      </c>
      <c r="AL346" s="12">
        <v>0</v>
      </c>
      <c r="AM346" s="322">
        <v>0</v>
      </c>
      <c r="AN346" s="321">
        <v>0</v>
      </c>
      <c r="AO346" s="321">
        <v>0</v>
      </c>
      <c r="AP346" s="12">
        <v>0</v>
      </c>
      <c r="AQ346" s="322">
        <v>0</v>
      </c>
      <c r="AR346" s="321">
        <v>0</v>
      </c>
      <c r="AS346" s="321">
        <v>0</v>
      </c>
      <c r="AT346" s="12">
        <v>0</v>
      </c>
      <c r="AU346" s="322">
        <v>0</v>
      </c>
      <c r="AV346" s="321">
        <v>0</v>
      </c>
      <c r="AW346" s="321">
        <v>0</v>
      </c>
      <c r="AX346" s="12">
        <v>0</v>
      </c>
      <c r="AY346" s="322">
        <v>10.856960000000001</v>
      </c>
      <c r="AZ346" s="321">
        <v>16.207327750000001</v>
      </c>
      <c r="BA346" s="321">
        <v>15.100485120000002</v>
      </c>
      <c r="BB346" s="85">
        <f t="shared" si="402"/>
        <v>0.931707271730838</v>
      </c>
      <c r="BC346" s="322">
        <v>0</v>
      </c>
      <c r="BD346" s="321">
        <v>0</v>
      </c>
      <c r="BE346" s="321">
        <v>0</v>
      </c>
      <c r="BF346" s="12">
        <v>0</v>
      </c>
    </row>
    <row r="347" spans="2:58" x14ac:dyDescent="0.25">
      <c r="B347" s="328" t="s">
        <v>66</v>
      </c>
      <c r="C347" s="332">
        <v>4117.6845200000007</v>
      </c>
      <c r="D347" s="330">
        <v>4123.0348877500001</v>
      </c>
      <c r="E347" s="330">
        <v>720.47675508999998</v>
      </c>
      <c r="F347" s="178">
        <v>0.17474427811188728</v>
      </c>
      <c r="G347" s="332">
        <v>0</v>
      </c>
      <c r="H347" s="330">
        <v>0</v>
      </c>
      <c r="I347" s="330">
        <v>0</v>
      </c>
      <c r="J347" s="331">
        <v>0</v>
      </c>
      <c r="K347" s="332">
        <f>SUM(K345:K346)</f>
        <v>0.5</v>
      </c>
      <c r="L347" s="330">
        <f>SUM(L345:L346)</f>
        <v>0.5</v>
      </c>
      <c r="M347" s="330">
        <f>SUM(M345:M346)</f>
        <v>0.34850101999999994</v>
      </c>
      <c r="N347" s="178">
        <f t="shared" si="401"/>
        <v>0.69700203999999988</v>
      </c>
      <c r="O347" s="332">
        <f>SUM(O345:O346)</f>
        <v>3.5740000000000001E-2</v>
      </c>
      <c r="P347" s="329">
        <f>SUM(P345:P346)</f>
        <v>3.5740000000000001E-2</v>
      </c>
      <c r="Q347" s="329">
        <f>SUM(Q345:Q346)</f>
        <v>5.0712800000000001E-3</v>
      </c>
      <c r="R347" s="178">
        <f>Q347/P347</f>
        <v>0.14189367655288193</v>
      </c>
      <c r="S347" s="332">
        <f t="shared" ref="S347:BA347" si="403">SUM(S345:S346)</f>
        <v>0</v>
      </c>
      <c r="T347" s="329">
        <f t="shared" si="403"/>
        <v>0</v>
      </c>
      <c r="U347" s="329">
        <f t="shared" si="403"/>
        <v>0</v>
      </c>
      <c r="V347" s="331">
        <f t="shared" si="403"/>
        <v>0</v>
      </c>
      <c r="W347" s="332">
        <f t="shared" si="403"/>
        <v>0</v>
      </c>
      <c r="X347" s="329">
        <f t="shared" si="403"/>
        <v>0</v>
      </c>
      <c r="Y347" s="329">
        <f t="shared" si="403"/>
        <v>0</v>
      </c>
      <c r="Z347" s="331">
        <f t="shared" si="403"/>
        <v>0</v>
      </c>
      <c r="AA347" s="332">
        <f t="shared" si="403"/>
        <v>0</v>
      </c>
      <c r="AB347" s="329">
        <f t="shared" si="403"/>
        <v>0</v>
      </c>
      <c r="AC347" s="329">
        <f t="shared" si="403"/>
        <v>0</v>
      </c>
      <c r="AD347" s="331">
        <f t="shared" si="403"/>
        <v>0</v>
      </c>
      <c r="AE347" s="332">
        <f t="shared" si="403"/>
        <v>0</v>
      </c>
      <c r="AF347" s="329">
        <f t="shared" si="403"/>
        <v>0</v>
      </c>
      <c r="AG347" s="329">
        <f t="shared" si="403"/>
        <v>0</v>
      </c>
      <c r="AH347" s="331">
        <f t="shared" si="403"/>
        <v>0</v>
      </c>
      <c r="AI347" s="332">
        <f t="shared" si="403"/>
        <v>760.88643000000002</v>
      </c>
      <c r="AJ347" s="329">
        <f t="shared" si="403"/>
        <v>760.88643000000002</v>
      </c>
      <c r="AK347" s="329">
        <f t="shared" si="403"/>
        <v>202.39449833</v>
      </c>
      <c r="AL347" s="178">
        <f t="shared" si="403"/>
        <v>0.26599830191478113</v>
      </c>
      <c r="AM347" s="332">
        <f t="shared" si="403"/>
        <v>0</v>
      </c>
      <c r="AN347" s="329">
        <f t="shared" si="403"/>
        <v>0</v>
      </c>
      <c r="AO347" s="329">
        <f t="shared" si="403"/>
        <v>0</v>
      </c>
      <c r="AP347" s="331">
        <f t="shared" si="403"/>
        <v>0</v>
      </c>
      <c r="AQ347" s="332">
        <f t="shared" si="403"/>
        <v>2.205E-2</v>
      </c>
      <c r="AR347" s="329">
        <f t="shared" si="403"/>
        <v>2.205E-2</v>
      </c>
      <c r="AS347" s="329">
        <f t="shared" si="403"/>
        <v>1.138756E-2</v>
      </c>
      <c r="AT347" s="178">
        <f t="shared" si="403"/>
        <v>0.51644263038548754</v>
      </c>
      <c r="AU347" s="332">
        <f t="shared" si="403"/>
        <v>0</v>
      </c>
      <c r="AV347" s="329">
        <f t="shared" si="403"/>
        <v>0</v>
      </c>
      <c r="AW347" s="329">
        <f t="shared" si="403"/>
        <v>0</v>
      </c>
      <c r="AX347" s="331">
        <f t="shared" si="403"/>
        <v>0</v>
      </c>
      <c r="AY347" s="332">
        <f t="shared" si="403"/>
        <v>3356.2402999999999</v>
      </c>
      <c r="AZ347" s="329">
        <f t="shared" si="403"/>
        <v>3361.5906677499997</v>
      </c>
      <c r="BA347" s="329">
        <f t="shared" si="403"/>
        <v>517.71729690000006</v>
      </c>
      <c r="BB347" s="178">
        <f t="shared" si="402"/>
        <v>0.15400961868046883</v>
      </c>
      <c r="BC347" s="332">
        <f>SUM(BC345:BC346)</f>
        <v>0</v>
      </c>
      <c r="BD347" s="329">
        <f>SUM(BD345:BD346)</f>
        <v>0</v>
      </c>
      <c r="BE347" s="329">
        <f>SUM(BE345:BE346)</f>
        <v>0</v>
      </c>
      <c r="BF347" s="331">
        <f>SUM(BF345:BF346)</f>
        <v>0</v>
      </c>
    </row>
    <row r="348" spans="2:58" x14ac:dyDescent="0.25">
      <c r="B348" s="342" t="s">
        <v>175</v>
      </c>
      <c r="C348" s="208">
        <v>6513.7775899999997</v>
      </c>
      <c r="D348" s="206">
        <v>6525.0166824999997</v>
      </c>
      <c r="E348" s="206">
        <v>3040.11665399</v>
      </c>
      <c r="F348" s="318">
        <v>0.46591706993539939</v>
      </c>
      <c r="G348" s="208">
        <f>G355+G358</f>
        <v>1.88666</v>
      </c>
      <c r="H348" s="206">
        <f>H355+H358</f>
        <v>1.869148</v>
      </c>
      <c r="I348" s="206">
        <f>I355+I358</f>
        <v>1.7515993899999998</v>
      </c>
      <c r="J348" s="318">
        <f>I348/H348</f>
        <v>0.93711112763676274</v>
      </c>
      <c r="K348" s="208">
        <f>K355+K358</f>
        <v>159.39004</v>
      </c>
      <c r="L348" s="206">
        <f>L355+L358</f>
        <v>191.66866216999998</v>
      </c>
      <c r="M348" s="206">
        <f>M355+M358</f>
        <v>155.69393726999999</v>
      </c>
      <c r="N348" s="318">
        <f t="shared" si="401"/>
        <v>0.81230773725497019</v>
      </c>
      <c r="O348" s="208">
        <f>O355+O358</f>
        <v>27.265160000000002</v>
      </c>
      <c r="P348" s="206">
        <f>P355+P358</f>
        <v>26.21820507</v>
      </c>
      <c r="Q348" s="206">
        <f>Q355+Q358</f>
        <v>24.43816726</v>
      </c>
      <c r="R348" s="318">
        <f>Q348/P348</f>
        <v>0.93210680116173183</v>
      </c>
      <c r="S348" s="208">
        <f t="shared" ref="S348:Y348" si="404">S355+S358</f>
        <v>0</v>
      </c>
      <c r="T348" s="206">
        <f t="shared" si="404"/>
        <v>0</v>
      </c>
      <c r="U348" s="206">
        <f t="shared" si="404"/>
        <v>0</v>
      </c>
      <c r="V348" s="345">
        <f t="shared" si="404"/>
        <v>0</v>
      </c>
      <c r="W348" s="208">
        <f t="shared" si="404"/>
        <v>1.94</v>
      </c>
      <c r="X348" s="206">
        <f t="shared" si="404"/>
        <v>1.94</v>
      </c>
      <c r="Y348" s="206">
        <f t="shared" si="404"/>
        <v>1.1593103600000001</v>
      </c>
      <c r="Z348" s="318">
        <f>Y348/X348</f>
        <v>0.59758265979381453</v>
      </c>
      <c r="AA348" s="208">
        <f>AA355+AA358</f>
        <v>93.053580000000011</v>
      </c>
      <c r="AB348" s="206">
        <f>AB355+AB358</f>
        <v>103.45825991</v>
      </c>
      <c r="AC348" s="206">
        <f>AC355+AC358</f>
        <v>89.512582080000001</v>
      </c>
      <c r="AD348" s="318">
        <f>AC348/AB348</f>
        <v>0.86520479039439124</v>
      </c>
      <c r="AE348" s="208">
        <f t="shared" ref="AE348:AK348" si="405">AE355+AE358</f>
        <v>0</v>
      </c>
      <c r="AF348" s="206">
        <f t="shared" si="405"/>
        <v>0</v>
      </c>
      <c r="AG348" s="206">
        <f t="shared" si="405"/>
        <v>0</v>
      </c>
      <c r="AH348" s="345">
        <f t="shared" si="405"/>
        <v>0</v>
      </c>
      <c r="AI348" s="208">
        <f t="shared" si="405"/>
        <v>641.95471999999995</v>
      </c>
      <c r="AJ348" s="206">
        <f t="shared" si="405"/>
        <v>642.79971999999998</v>
      </c>
      <c r="AK348" s="206">
        <f t="shared" si="405"/>
        <v>268.45977215000005</v>
      </c>
      <c r="AL348" s="318">
        <f>AK348/AJ348</f>
        <v>0.4176413955967499</v>
      </c>
      <c r="AM348" s="208">
        <f t="shared" ref="AM348:AS348" si="406">AM355+AM358</f>
        <v>0</v>
      </c>
      <c r="AN348" s="206">
        <f t="shared" si="406"/>
        <v>0</v>
      </c>
      <c r="AO348" s="206">
        <f t="shared" si="406"/>
        <v>0</v>
      </c>
      <c r="AP348" s="345">
        <f t="shared" si="406"/>
        <v>0</v>
      </c>
      <c r="AQ348" s="208">
        <f t="shared" si="406"/>
        <v>12.44885</v>
      </c>
      <c r="AR348" s="206">
        <f t="shared" si="406"/>
        <v>12.481018600000002</v>
      </c>
      <c r="AS348" s="206">
        <f t="shared" si="406"/>
        <v>10.102456819999999</v>
      </c>
      <c r="AT348" s="318">
        <f>AS348/AR348</f>
        <v>0.80942566819025463</v>
      </c>
      <c r="AU348" s="208">
        <f t="shared" ref="AU348:BA348" si="407">AU355+AU358</f>
        <v>0</v>
      </c>
      <c r="AV348" s="206">
        <f t="shared" si="407"/>
        <v>0</v>
      </c>
      <c r="AW348" s="206">
        <f t="shared" si="407"/>
        <v>0</v>
      </c>
      <c r="AX348" s="345">
        <f t="shared" si="407"/>
        <v>0</v>
      </c>
      <c r="AY348" s="208">
        <f t="shared" si="407"/>
        <v>5572.7885800000004</v>
      </c>
      <c r="AZ348" s="206">
        <f t="shared" si="407"/>
        <v>5541.5316687499999</v>
      </c>
      <c r="BA348" s="206">
        <f t="shared" si="407"/>
        <v>2487.0444647799995</v>
      </c>
      <c r="BB348" s="318">
        <f t="shared" si="402"/>
        <v>0.44880091163333563</v>
      </c>
      <c r="BC348" s="208">
        <f>BC355+BC358</f>
        <v>3.05</v>
      </c>
      <c r="BD348" s="206">
        <f>BD355+BD358</f>
        <v>3.05</v>
      </c>
      <c r="BE348" s="206">
        <f>BE355+BE358</f>
        <v>1.9543638799999998</v>
      </c>
      <c r="BF348" s="345">
        <f>BF355+BF358</f>
        <v>0.64077504262295082</v>
      </c>
    </row>
    <row r="349" spans="2:58" x14ac:dyDescent="0.25">
      <c r="B349" s="8" t="s">
        <v>57</v>
      </c>
      <c r="C349" s="322">
        <v>584.75833</v>
      </c>
      <c r="D349" s="321">
        <v>584.67938862999995</v>
      </c>
      <c r="E349" s="321">
        <v>545.94739826999989</v>
      </c>
      <c r="F349" s="85">
        <v>0.93375516374751044</v>
      </c>
      <c r="G349" s="322">
        <v>0</v>
      </c>
      <c r="H349" s="321">
        <v>0</v>
      </c>
      <c r="I349" s="321">
        <v>0</v>
      </c>
      <c r="J349" s="12">
        <v>0</v>
      </c>
      <c r="K349" s="322">
        <v>71.633709999999994</v>
      </c>
      <c r="L349" s="321">
        <v>71.891839819999987</v>
      </c>
      <c r="M349" s="321">
        <v>63.76366114999999</v>
      </c>
      <c r="N349" s="85">
        <f t="shared" si="401"/>
        <v>0.88693878623288791</v>
      </c>
      <c r="O349" s="322">
        <v>4.3489599999999999</v>
      </c>
      <c r="P349" s="321">
        <v>4.3489599999999999</v>
      </c>
      <c r="Q349" s="321">
        <v>4.0970402700000008</v>
      </c>
      <c r="R349" s="85">
        <f>Q349/P349</f>
        <v>0.94207356931312336</v>
      </c>
      <c r="S349" s="322">
        <v>0</v>
      </c>
      <c r="T349" s="321">
        <v>0</v>
      </c>
      <c r="U349" s="321">
        <v>0</v>
      </c>
      <c r="V349" s="12">
        <v>0</v>
      </c>
      <c r="W349" s="322">
        <v>0</v>
      </c>
      <c r="X349" s="321">
        <v>0</v>
      </c>
      <c r="Y349" s="321">
        <v>0</v>
      </c>
      <c r="Z349" s="12">
        <v>0</v>
      </c>
      <c r="AA349" s="322">
        <v>1.20045</v>
      </c>
      <c r="AB349" s="321">
        <v>0.9768</v>
      </c>
      <c r="AC349" s="321">
        <v>0.86658742999999994</v>
      </c>
      <c r="AD349" s="85">
        <f>AC349/AB349</f>
        <v>0.8871697686322686</v>
      </c>
      <c r="AE349" s="322">
        <v>0</v>
      </c>
      <c r="AF349" s="321">
        <v>0</v>
      </c>
      <c r="AG349" s="321">
        <v>0</v>
      </c>
      <c r="AH349" s="12">
        <v>0</v>
      </c>
      <c r="AI349" s="322">
        <v>3.4810300000000001</v>
      </c>
      <c r="AJ349" s="321">
        <v>3.52603</v>
      </c>
      <c r="AK349" s="321">
        <v>2.7811128400000005</v>
      </c>
      <c r="AL349" s="85">
        <f>AK349/AJ349</f>
        <v>0.78873771351917044</v>
      </c>
      <c r="AM349" s="322">
        <v>0</v>
      </c>
      <c r="AN349" s="321">
        <v>0</v>
      </c>
      <c r="AO349" s="321">
        <v>0</v>
      </c>
      <c r="AP349" s="12">
        <v>0</v>
      </c>
      <c r="AQ349" s="322">
        <v>5.6500399999999997</v>
      </c>
      <c r="AR349" s="321">
        <v>5.6500399999999997</v>
      </c>
      <c r="AS349" s="321">
        <v>4.9078936699999991</v>
      </c>
      <c r="AT349" s="85">
        <f>AS349/AR349</f>
        <v>0.8686475971851525</v>
      </c>
      <c r="AU349" s="322">
        <v>0</v>
      </c>
      <c r="AV349" s="321">
        <v>0</v>
      </c>
      <c r="AW349" s="321">
        <v>0</v>
      </c>
      <c r="AX349" s="12">
        <v>0</v>
      </c>
      <c r="AY349" s="322">
        <v>498.44414</v>
      </c>
      <c r="AZ349" s="321">
        <v>498.28571881000005</v>
      </c>
      <c r="BA349" s="321">
        <v>469.53110290999979</v>
      </c>
      <c r="BB349" s="85">
        <f t="shared" si="402"/>
        <v>0.94229291586226538</v>
      </c>
      <c r="BC349" s="322">
        <v>0</v>
      </c>
      <c r="BD349" s="321">
        <v>0</v>
      </c>
      <c r="BE349" s="321">
        <v>0</v>
      </c>
      <c r="BF349" s="12">
        <v>0</v>
      </c>
    </row>
    <row r="350" spans="2:58" x14ac:dyDescent="0.25">
      <c r="B350" s="8" t="s">
        <v>58</v>
      </c>
      <c r="C350" s="322">
        <v>245.27864</v>
      </c>
      <c r="D350" s="321">
        <v>309.95545017000001</v>
      </c>
      <c r="E350" s="321">
        <v>262.44730325</v>
      </c>
      <c r="F350" s="85">
        <v>0.84672588627190326</v>
      </c>
      <c r="G350" s="322">
        <v>0.52700000000000002</v>
      </c>
      <c r="H350" s="321">
        <v>0.50948800000000005</v>
      </c>
      <c r="I350" s="321">
        <v>0.42682625000000002</v>
      </c>
      <c r="J350" s="85">
        <f>I350/H350</f>
        <v>0.8377552562572621</v>
      </c>
      <c r="K350" s="322">
        <v>43.645760000000003</v>
      </c>
      <c r="L350" s="321">
        <v>46.106156840000004</v>
      </c>
      <c r="M350" s="321">
        <v>37.029549880000005</v>
      </c>
      <c r="N350" s="85">
        <f t="shared" si="401"/>
        <v>0.80313676996549255</v>
      </c>
      <c r="O350" s="322">
        <v>2.5239500000000001</v>
      </c>
      <c r="P350" s="321">
        <v>1.3337496599999998</v>
      </c>
      <c r="Q350" s="321">
        <v>1.2132769999999999</v>
      </c>
      <c r="R350" s="85">
        <f>Q350/P350</f>
        <v>0.90967370893275434</v>
      </c>
      <c r="S350" s="322">
        <v>0</v>
      </c>
      <c r="T350" s="321">
        <v>0</v>
      </c>
      <c r="U350" s="321">
        <v>0</v>
      </c>
      <c r="V350" s="12">
        <v>0</v>
      </c>
      <c r="W350" s="322">
        <v>0</v>
      </c>
      <c r="X350" s="321">
        <v>0</v>
      </c>
      <c r="Y350" s="321">
        <v>0</v>
      </c>
      <c r="Z350" s="12">
        <v>0</v>
      </c>
      <c r="AA350" s="322">
        <v>1.4767600000000001</v>
      </c>
      <c r="AB350" s="321">
        <v>1.12676</v>
      </c>
      <c r="AC350" s="321">
        <v>0.91932507999999991</v>
      </c>
      <c r="AD350" s="85">
        <f>AC350/AB350</f>
        <v>0.81590141645070813</v>
      </c>
      <c r="AE350" s="322">
        <v>0</v>
      </c>
      <c r="AF350" s="321">
        <v>0</v>
      </c>
      <c r="AG350" s="321">
        <v>0</v>
      </c>
      <c r="AH350" s="12">
        <v>0</v>
      </c>
      <c r="AI350" s="322">
        <v>0</v>
      </c>
      <c r="AJ350" s="321">
        <v>0</v>
      </c>
      <c r="AK350" s="321">
        <v>0</v>
      </c>
      <c r="AL350" s="12">
        <v>0</v>
      </c>
      <c r="AM350" s="322">
        <v>0</v>
      </c>
      <c r="AN350" s="321">
        <v>0</v>
      </c>
      <c r="AO350" s="321">
        <v>0</v>
      </c>
      <c r="AP350" s="12">
        <v>0</v>
      </c>
      <c r="AQ350" s="322">
        <v>5.2580299999999998</v>
      </c>
      <c r="AR350" s="321">
        <v>5.2551985999999999</v>
      </c>
      <c r="AS350" s="321">
        <v>3.68973496</v>
      </c>
      <c r="AT350" s="85">
        <f>AS350/AR350</f>
        <v>0.70211142163114448</v>
      </c>
      <c r="AU350" s="322">
        <v>0</v>
      </c>
      <c r="AV350" s="321">
        <v>0</v>
      </c>
      <c r="AW350" s="321">
        <v>0</v>
      </c>
      <c r="AX350" s="12">
        <v>0</v>
      </c>
      <c r="AY350" s="322">
        <v>191.84714</v>
      </c>
      <c r="AZ350" s="321">
        <v>255.62409707000006</v>
      </c>
      <c r="BA350" s="321">
        <v>219.16859007999992</v>
      </c>
      <c r="BB350" s="85">
        <f t="shared" si="402"/>
        <v>0.85738626597469336</v>
      </c>
      <c r="BC350" s="322">
        <v>0</v>
      </c>
      <c r="BD350" s="321">
        <v>0</v>
      </c>
      <c r="BE350" s="321">
        <v>0</v>
      </c>
      <c r="BF350" s="12">
        <v>0</v>
      </c>
    </row>
    <row r="351" spans="2:58" x14ac:dyDescent="0.25">
      <c r="B351" s="8" t="s">
        <v>59</v>
      </c>
      <c r="C351" s="322">
        <v>2.0097100000000001</v>
      </c>
      <c r="D351" s="321">
        <v>2.37434302</v>
      </c>
      <c r="E351" s="321">
        <v>1.7232369900000002</v>
      </c>
      <c r="F351" s="85">
        <v>0.72577423543460884</v>
      </c>
      <c r="G351" s="322">
        <v>0</v>
      </c>
      <c r="H351" s="321">
        <v>0</v>
      </c>
      <c r="I351" s="321">
        <v>0</v>
      </c>
      <c r="J351" s="12">
        <v>0</v>
      </c>
      <c r="K351" s="322">
        <v>0.14499999999999999</v>
      </c>
      <c r="L351" s="321">
        <v>0.14499999999999999</v>
      </c>
      <c r="M351" s="321">
        <v>0.13566023999999999</v>
      </c>
      <c r="N351" s="85">
        <f t="shared" si="401"/>
        <v>0.93558786206896549</v>
      </c>
      <c r="O351" s="322">
        <v>0</v>
      </c>
      <c r="P351" s="321">
        <v>0</v>
      </c>
      <c r="Q351" s="321">
        <v>0</v>
      </c>
      <c r="R351" s="12">
        <v>0</v>
      </c>
      <c r="S351" s="322">
        <v>0</v>
      </c>
      <c r="T351" s="321">
        <v>0</v>
      </c>
      <c r="U351" s="321">
        <v>0</v>
      </c>
      <c r="V351" s="12">
        <v>0</v>
      </c>
      <c r="W351" s="322">
        <v>0</v>
      </c>
      <c r="X351" s="321">
        <v>0</v>
      </c>
      <c r="Y351" s="321">
        <v>0</v>
      </c>
      <c r="Z351" s="12">
        <v>0</v>
      </c>
      <c r="AA351" s="322">
        <v>0</v>
      </c>
      <c r="AB351" s="321">
        <v>0</v>
      </c>
      <c r="AC351" s="321">
        <v>0</v>
      </c>
      <c r="AD351" s="12">
        <v>0</v>
      </c>
      <c r="AE351" s="322">
        <v>0</v>
      </c>
      <c r="AF351" s="321">
        <v>0</v>
      </c>
      <c r="AG351" s="321">
        <v>0</v>
      </c>
      <c r="AH351" s="12">
        <v>0</v>
      </c>
      <c r="AI351" s="322">
        <v>7.4999999999999997E-2</v>
      </c>
      <c r="AJ351" s="321">
        <v>7.4999999999999997E-2</v>
      </c>
      <c r="AK351" s="321">
        <v>0</v>
      </c>
      <c r="AL351" s="12">
        <v>0</v>
      </c>
      <c r="AM351" s="322">
        <v>0</v>
      </c>
      <c r="AN351" s="321">
        <v>0</v>
      </c>
      <c r="AO351" s="321">
        <v>0</v>
      </c>
      <c r="AP351" s="12">
        <v>0</v>
      </c>
      <c r="AQ351" s="322">
        <v>0</v>
      </c>
      <c r="AR351" s="321">
        <v>0</v>
      </c>
      <c r="AS351" s="321">
        <v>0</v>
      </c>
      <c r="AT351" s="12">
        <v>0</v>
      </c>
      <c r="AU351" s="322">
        <v>0</v>
      </c>
      <c r="AV351" s="321">
        <v>0</v>
      </c>
      <c r="AW351" s="321">
        <v>0</v>
      </c>
      <c r="AX351" s="12">
        <v>0</v>
      </c>
      <c r="AY351" s="322">
        <v>1.7897099999999999</v>
      </c>
      <c r="AZ351" s="321">
        <v>2.1543430200000002</v>
      </c>
      <c r="BA351" s="321">
        <v>1.58757675</v>
      </c>
      <c r="BB351" s="12">
        <v>0</v>
      </c>
      <c r="BC351" s="322">
        <v>0</v>
      </c>
      <c r="BD351" s="321">
        <v>0</v>
      </c>
      <c r="BE351" s="321">
        <v>0</v>
      </c>
      <c r="BF351" s="12">
        <v>0</v>
      </c>
    </row>
    <row r="352" spans="2:58" x14ac:dyDescent="0.25">
      <c r="B352" s="8" t="s">
        <v>60</v>
      </c>
      <c r="C352" s="322">
        <v>261.11556999999999</v>
      </c>
      <c r="D352" s="321">
        <v>260.31190810999999</v>
      </c>
      <c r="E352" s="321">
        <v>256.05110911999998</v>
      </c>
      <c r="F352" s="85">
        <v>0.98363194745512939</v>
      </c>
      <c r="G352" s="322">
        <v>0</v>
      </c>
      <c r="H352" s="321">
        <v>0</v>
      </c>
      <c r="I352" s="321">
        <v>0</v>
      </c>
      <c r="J352" s="12">
        <v>0</v>
      </c>
      <c r="K352" s="322">
        <v>0.95167999999999997</v>
      </c>
      <c r="L352" s="321">
        <v>0.95167999999999997</v>
      </c>
      <c r="M352" s="321">
        <v>0.80247270999999998</v>
      </c>
      <c r="N352" s="85">
        <f t="shared" si="401"/>
        <v>0.84321695317753864</v>
      </c>
      <c r="O352" s="322">
        <v>0.19519</v>
      </c>
      <c r="P352" s="321">
        <v>0.19519</v>
      </c>
      <c r="Q352" s="321">
        <v>7.1886550000000007E-2</v>
      </c>
      <c r="R352" s="85">
        <f>Q352/P352</f>
        <v>0.36829012756801072</v>
      </c>
      <c r="S352" s="322">
        <v>0</v>
      </c>
      <c r="T352" s="321">
        <v>0</v>
      </c>
      <c r="U352" s="321">
        <v>0</v>
      </c>
      <c r="V352" s="12">
        <v>0</v>
      </c>
      <c r="W352" s="322">
        <v>0</v>
      </c>
      <c r="X352" s="321">
        <v>0</v>
      </c>
      <c r="Y352" s="321">
        <v>0</v>
      </c>
      <c r="Z352" s="12">
        <v>0</v>
      </c>
      <c r="AA352" s="322">
        <v>7.2292800000000002</v>
      </c>
      <c r="AB352" s="321">
        <v>7.18260991</v>
      </c>
      <c r="AC352" s="321">
        <v>7.0719192900000003</v>
      </c>
      <c r="AD352" s="85">
        <f>AC352/AB352</f>
        <v>0.98458908093478803</v>
      </c>
      <c r="AE352" s="322">
        <v>0</v>
      </c>
      <c r="AF352" s="321">
        <v>0</v>
      </c>
      <c r="AG352" s="321">
        <v>0</v>
      </c>
      <c r="AH352" s="12">
        <v>0</v>
      </c>
      <c r="AI352" s="322">
        <v>2.6128399999999998</v>
      </c>
      <c r="AJ352" s="321">
        <v>2.6128399999999998</v>
      </c>
      <c r="AK352" s="321">
        <v>2.6128399999999998</v>
      </c>
      <c r="AL352" s="85">
        <f>AK352/AJ352</f>
        <v>1</v>
      </c>
      <c r="AM352" s="322">
        <v>0</v>
      </c>
      <c r="AN352" s="321">
        <v>0</v>
      </c>
      <c r="AO352" s="321">
        <v>0</v>
      </c>
      <c r="AP352" s="12">
        <v>0</v>
      </c>
      <c r="AQ352" s="322">
        <v>0.46605999999999997</v>
      </c>
      <c r="AR352" s="321">
        <v>0.50105999999999995</v>
      </c>
      <c r="AS352" s="321">
        <v>0.46913932000000003</v>
      </c>
      <c r="AT352" s="85">
        <f>AS352/AR352</f>
        <v>0.93629369736159351</v>
      </c>
      <c r="AU352" s="322">
        <v>0</v>
      </c>
      <c r="AV352" s="321">
        <v>0</v>
      </c>
      <c r="AW352" s="321">
        <v>0</v>
      </c>
      <c r="AX352" s="12">
        <v>0</v>
      </c>
      <c r="AY352" s="322">
        <v>249.66051999999999</v>
      </c>
      <c r="AZ352" s="321">
        <v>248.86852819999999</v>
      </c>
      <c r="BA352" s="321">
        <v>245.02285124999997</v>
      </c>
      <c r="BB352" s="85">
        <f>BA352/AZ352</f>
        <v>0.98454735527302395</v>
      </c>
      <c r="BC352" s="322">
        <v>0</v>
      </c>
      <c r="BD352" s="321">
        <v>0</v>
      </c>
      <c r="BE352" s="321">
        <v>0</v>
      </c>
      <c r="BF352" s="12">
        <v>0</v>
      </c>
    </row>
    <row r="353" spans="2:58" x14ac:dyDescent="0.25">
      <c r="B353" s="8" t="s">
        <v>61</v>
      </c>
      <c r="C353" s="322">
        <v>303.34183999999999</v>
      </c>
      <c r="D353" s="321">
        <v>359.61582566999999</v>
      </c>
      <c r="E353" s="321">
        <v>308.32032573000009</v>
      </c>
      <c r="F353" s="85">
        <v>0.85736028206091519</v>
      </c>
      <c r="G353" s="322">
        <v>1.3596600000000001</v>
      </c>
      <c r="H353" s="321">
        <v>1.3596600000000001</v>
      </c>
      <c r="I353" s="321">
        <v>1.3247731399999998</v>
      </c>
      <c r="J353" s="85">
        <f>I353/H353</f>
        <v>0.97434148242943064</v>
      </c>
      <c r="K353" s="322">
        <v>42.513890000000004</v>
      </c>
      <c r="L353" s="321">
        <v>72.07398551</v>
      </c>
      <c r="M353" s="321">
        <v>53.614092269999993</v>
      </c>
      <c r="N353" s="85">
        <f t="shared" si="401"/>
        <v>0.74387578112440078</v>
      </c>
      <c r="O353" s="322">
        <v>20.16132</v>
      </c>
      <c r="P353" s="321">
        <v>20.304565409999999</v>
      </c>
      <c r="Q353" s="321">
        <v>19.05089216</v>
      </c>
      <c r="R353" s="85">
        <f>Q353/P353</f>
        <v>0.93825658295633529</v>
      </c>
      <c r="S353" s="322">
        <v>0</v>
      </c>
      <c r="T353" s="321">
        <v>0</v>
      </c>
      <c r="U353" s="321">
        <v>0</v>
      </c>
      <c r="V353" s="12">
        <v>0</v>
      </c>
      <c r="W353" s="322">
        <v>1.94</v>
      </c>
      <c r="X353" s="321">
        <v>1.94</v>
      </c>
      <c r="Y353" s="321">
        <v>1.1593103600000001</v>
      </c>
      <c r="Z353" s="85">
        <f>Y353/X353</f>
        <v>0.59758265979381453</v>
      </c>
      <c r="AA353" s="322">
        <v>0</v>
      </c>
      <c r="AB353" s="321">
        <v>0</v>
      </c>
      <c r="AC353" s="321">
        <v>0</v>
      </c>
      <c r="AD353" s="12">
        <v>0</v>
      </c>
      <c r="AE353" s="322">
        <v>0</v>
      </c>
      <c r="AF353" s="321">
        <v>0</v>
      </c>
      <c r="AG353" s="321">
        <v>0</v>
      </c>
      <c r="AH353" s="12">
        <v>0</v>
      </c>
      <c r="AI353" s="322">
        <v>9.4176400000000005</v>
      </c>
      <c r="AJ353" s="321">
        <v>9.4176400000000005</v>
      </c>
      <c r="AK353" s="321">
        <v>4.3626943300000001</v>
      </c>
      <c r="AL353" s="85">
        <f>AK353/AJ353</f>
        <v>0.46324709056621405</v>
      </c>
      <c r="AM353" s="322">
        <v>0</v>
      </c>
      <c r="AN353" s="321">
        <v>0</v>
      </c>
      <c r="AO353" s="321">
        <v>0</v>
      </c>
      <c r="AP353" s="12">
        <v>0</v>
      </c>
      <c r="AQ353" s="322">
        <v>1.05267</v>
      </c>
      <c r="AR353" s="321">
        <v>1.05267</v>
      </c>
      <c r="AS353" s="321">
        <v>1.02430131</v>
      </c>
      <c r="AT353" s="85">
        <f>AS353/AR353</f>
        <v>0.97305072814842264</v>
      </c>
      <c r="AU353" s="322">
        <v>0</v>
      </c>
      <c r="AV353" s="321">
        <v>0</v>
      </c>
      <c r="AW353" s="321">
        <v>0</v>
      </c>
      <c r="AX353" s="12">
        <v>0</v>
      </c>
      <c r="AY353" s="322">
        <v>223.84666000000001</v>
      </c>
      <c r="AZ353" s="321">
        <v>250.41730475</v>
      </c>
      <c r="BA353" s="321">
        <v>225.82989827999995</v>
      </c>
      <c r="BB353" s="85">
        <f>BA353/AZ353</f>
        <v>0.90181426761003403</v>
      </c>
      <c r="BC353" s="322">
        <v>3.05</v>
      </c>
      <c r="BD353" s="321">
        <v>3.05</v>
      </c>
      <c r="BE353" s="321">
        <v>1.9543638799999998</v>
      </c>
      <c r="BF353" s="85">
        <f>BE353/BD353</f>
        <v>0.64077504262295082</v>
      </c>
    </row>
    <row r="354" spans="2:58" x14ac:dyDescent="0.25">
      <c r="B354" s="8" t="s">
        <v>62</v>
      </c>
      <c r="C354" s="322">
        <v>1215.6036799999999</v>
      </c>
      <c r="D354" s="321">
        <v>1101.0595791499998</v>
      </c>
      <c r="E354" s="321">
        <v>945.38483653999981</v>
      </c>
      <c r="F354" s="85">
        <v>0.85861369760737349</v>
      </c>
      <c r="G354" s="322">
        <v>0</v>
      </c>
      <c r="H354" s="321">
        <v>0</v>
      </c>
      <c r="I354" s="321">
        <v>0</v>
      </c>
      <c r="J354" s="12">
        <v>0</v>
      </c>
      <c r="K354" s="322">
        <v>0</v>
      </c>
      <c r="L354" s="321">
        <v>0</v>
      </c>
      <c r="M354" s="321">
        <v>0</v>
      </c>
      <c r="N354" s="12">
        <v>0</v>
      </c>
      <c r="O354" s="322">
        <v>0</v>
      </c>
      <c r="P354" s="321">
        <v>0</v>
      </c>
      <c r="Q354" s="321">
        <v>0</v>
      </c>
      <c r="R354" s="12">
        <v>0</v>
      </c>
      <c r="S354" s="322">
        <v>0</v>
      </c>
      <c r="T354" s="321">
        <v>0</v>
      </c>
      <c r="U354" s="321">
        <v>0</v>
      </c>
      <c r="V354" s="12">
        <v>0</v>
      </c>
      <c r="W354" s="322">
        <v>0</v>
      </c>
      <c r="X354" s="321">
        <v>0</v>
      </c>
      <c r="Y354" s="321">
        <v>0</v>
      </c>
      <c r="Z354" s="12">
        <v>0</v>
      </c>
      <c r="AA354" s="322">
        <v>83.147090000000006</v>
      </c>
      <c r="AB354" s="321">
        <v>94.172089999999997</v>
      </c>
      <c r="AC354" s="321">
        <v>80.654750280000002</v>
      </c>
      <c r="AD354" s="12">
        <v>0</v>
      </c>
      <c r="AE354" s="322">
        <v>0</v>
      </c>
      <c r="AF354" s="321">
        <v>0</v>
      </c>
      <c r="AG354" s="321">
        <v>0</v>
      </c>
      <c r="AH354" s="12">
        <v>0</v>
      </c>
      <c r="AI354" s="322">
        <v>81.496480000000005</v>
      </c>
      <c r="AJ354" s="321">
        <v>82.296480000000003</v>
      </c>
      <c r="AK354" s="321">
        <v>56.542937649999999</v>
      </c>
      <c r="AL354" s="12">
        <v>0</v>
      </c>
      <c r="AM354" s="322">
        <v>0</v>
      </c>
      <c r="AN354" s="321">
        <v>0</v>
      </c>
      <c r="AO354" s="321">
        <v>0</v>
      </c>
      <c r="AP354" s="12">
        <v>0</v>
      </c>
      <c r="AQ354" s="322">
        <v>0</v>
      </c>
      <c r="AR354" s="321">
        <v>0</v>
      </c>
      <c r="AS354" s="321">
        <v>0</v>
      </c>
      <c r="AT354" s="12">
        <v>0</v>
      </c>
      <c r="AU354" s="322">
        <v>0</v>
      </c>
      <c r="AV354" s="321">
        <v>0</v>
      </c>
      <c r="AW354" s="321">
        <v>0</v>
      </c>
      <c r="AX354" s="12">
        <v>0</v>
      </c>
      <c r="AY354" s="322">
        <v>1050.96011</v>
      </c>
      <c r="AZ354" s="321">
        <v>924.59100914999999</v>
      </c>
      <c r="BA354" s="321">
        <v>808.18714861000001</v>
      </c>
      <c r="BB354" s="12">
        <v>0</v>
      </c>
      <c r="BC354" s="322">
        <v>0</v>
      </c>
      <c r="BD354" s="321">
        <v>0</v>
      </c>
      <c r="BE354" s="321">
        <v>0</v>
      </c>
      <c r="BF354" s="12">
        <v>0</v>
      </c>
    </row>
    <row r="355" spans="2:58" x14ac:dyDescent="0.25">
      <c r="B355" s="187" t="s">
        <v>63</v>
      </c>
      <c r="C355" s="327">
        <v>2612.1077700000001</v>
      </c>
      <c r="D355" s="326">
        <v>2617.9964947499993</v>
      </c>
      <c r="E355" s="326">
        <v>2319.8742099000001</v>
      </c>
      <c r="F355" s="178">
        <v>0.88612578914913032</v>
      </c>
      <c r="G355" s="327">
        <f>SUM(G349:G354)</f>
        <v>1.88666</v>
      </c>
      <c r="H355" s="326">
        <f>SUM(H349:H354)</f>
        <v>1.869148</v>
      </c>
      <c r="I355" s="326">
        <f>SUM(I349:I354)</f>
        <v>1.7515993899999998</v>
      </c>
      <c r="J355" s="178">
        <f>I355/H355</f>
        <v>0.93711112763676274</v>
      </c>
      <c r="K355" s="327">
        <f>SUM(K349:K354)</f>
        <v>158.89004</v>
      </c>
      <c r="L355" s="326">
        <f>SUM(L349:L354)</f>
        <v>191.16866216999998</v>
      </c>
      <c r="M355" s="326">
        <f>SUM(M349:M354)</f>
        <v>155.34543625000001</v>
      </c>
      <c r="N355" s="178">
        <f>M355/L355</f>
        <v>0.8126093183194244</v>
      </c>
      <c r="O355" s="327">
        <f>SUM(O349:O354)</f>
        <v>27.229420000000001</v>
      </c>
      <c r="P355" s="326">
        <f>SUM(P349:P354)</f>
        <v>26.182465069999999</v>
      </c>
      <c r="Q355" s="326">
        <f>SUM(Q349:Q354)</f>
        <v>24.433095980000001</v>
      </c>
      <c r="R355" s="178">
        <f>Q355/P355</f>
        <v>0.93318547030147925</v>
      </c>
      <c r="S355" s="327">
        <f>SUM(S349:S354)</f>
        <v>0</v>
      </c>
      <c r="T355" s="326">
        <f>SUM(T349:T354)</f>
        <v>0</v>
      </c>
      <c r="U355" s="326">
        <f>SUM(U349:U354)</f>
        <v>0</v>
      </c>
      <c r="V355" s="331">
        <f>SUM(V353:V354)</f>
        <v>0</v>
      </c>
      <c r="W355" s="327">
        <f>SUM(W349:W354)</f>
        <v>1.94</v>
      </c>
      <c r="X355" s="326">
        <f>SUM(X349:X354)</f>
        <v>1.94</v>
      </c>
      <c r="Y355" s="326">
        <f>SUM(Y349:Y354)</f>
        <v>1.1593103600000001</v>
      </c>
      <c r="Z355" s="178">
        <f>Y355/X355</f>
        <v>0.59758265979381453</v>
      </c>
      <c r="AA355" s="327">
        <f>SUM(AA349:AA354)</f>
        <v>93.053580000000011</v>
      </c>
      <c r="AB355" s="326">
        <f>SUM(AB349:AB354)</f>
        <v>103.45825991</v>
      </c>
      <c r="AC355" s="326">
        <f>SUM(AC349:AC354)</f>
        <v>89.512582080000001</v>
      </c>
      <c r="AD355" s="178">
        <f>AC355/AB355</f>
        <v>0.86520479039439124</v>
      </c>
      <c r="AE355" s="327">
        <f>SUM(AE349:AE354)</f>
        <v>0</v>
      </c>
      <c r="AF355" s="326">
        <f>SUM(AF349:AF354)</f>
        <v>0</v>
      </c>
      <c r="AG355" s="326">
        <f>SUM(AG349:AG354)</f>
        <v>0</v>
      </c>
      <c r="AH355" s="331">
        <f>SUM(AH353:AH354)</f>
        <v>0</v>
      </c>
      <c r="AI355" s="327">
        <f>SUM(AI349:AI354)</f>
        <v>97.082990000000009</v>
      </c>
      <c r="AJ355" s="326">
        <f>SUM(AJ349:AJ354)</f>
        <v>97.927990000000008</v>
      </c>
      <c r="AK355" s="326">
        <f>SUM(AK349:AK354)</f>
        <v>66.299584820000007</v>
      </c>
      <c r="AL355" s="178">
        <f>AK355/AJ355</f>
        <v>0.67702385007595889</v>
      </c>
      <c r="AM355" s="327">
        <f>SUM(AM349:AM354)</f>
        <v>0</v>
      </c>
      <c r="AN355" s="326">
        <f>SUM(AN349:AN354)</f>
        <v>0</v>
      </c>
      <c r="AO355" s="326">
        <f>SUM(AO349:AO354)</f>
        <v>0</v>
      </c>
      <c r="AP355" s="331">
        <f>SUM(AP353:AP354)</f>
        <v>0</v>
      </c>
      <c r="AQ355" s="327">
        <f>SUM(AQ349:AQ354)</f>
        <v>12.4268</v>
      </c>
      <c r="AR355" s="326">
        <f>SUM(AR349:AR354)</f>
        <v>12.458968600000002</v>
      </c>
      <c r="AS355" s="326">
        <f>SUM(AS349:AS354)</f>
        <v>10.091069259999999</v>
      </c>
      <c r="AT355" s="178">
        <f>AS355/AR355</f>
        <v>0.80994419233065551</v>
      </c>
      <c r="AU355" s="327">
        <f>SUM(AU349:AU354)</f>
        <v>0</v>
      </c>
      <c r="AV355" s="326">
        <f>SUM(AV349:AV354)</f>
        <v>0</v>
      </c>
      <c r="AW355" s="326">
        <f>SUM(AW349:AW354)</f>
        <v>0</v>
      </c>
      <c r="AX355" s="331">
        <f>SUM(AX353:AX354)</f>
        <v>0</v>
      </c>
      <c r="AY355" s="327">
        <f>SUM(AY349:AY354)</f>
        <v>2216.54828</v>
      </c>
      <c r="AZ355" s="326">
        <f>SUM(AZ349:AZ354)</f>
        <v>2179.9410010000001</v>
      </c>
      <c r="BA355" s="326">
        <f>SUM(BA349:BA354)</f>
        <v>1969.3271678799997</v>
      </c>
      <c r="BB355" s="178">
        <f>BA355/AZ355</f>
        <v>0.90338553519412412</v>
      </c>
      <c r="BC355" s="327">
        <f>SUM(BC349:BC354)</f>
        <v>3.05</v>
      </c>
      <c r="BD355" s="326">
        <f>SUM(BD349:BD354)</f>
        <v>3.05</v>
      </c>
      <c r="BE355" s="326">
        <f>SUM(BE349:BE354)</f>
        <v>1.9543638799999998</v>
      </c>
      <c r="BF355" s="331">
        <f>SUM(BF353:BF354)</f>
        <v>0.64077504262295082</v>
      </c>
    </row>
    <row r="356" spans="2:58" x14ac:dyDescent="0.25">
      <c r="B356" s="8" t="s">
        <v>64</v>
      </c>
      <c r="C356" s="322">
        <v>3890.5128599999998</v>
      </c>
      <c r="D356" s="321">
        <v>3890.5128599999998</v>
      </c>
      <c r="E356" s="321">
        <v>704.93402110999989</v>
      </c>
      <c r="F356" s="85">
        <v>0.18119308339980655</v>
      </c>
      <c r="G356" s="322">
        <v>0</v>
      </c>
      <c r="H356" s="321">
        <v>0</v>
      </c>
      <c r="I356" s="321">
        <v>0</v>
      </c>
      <c r="J356" s="12">
        <v>0</v>
      </c>
      <c r="K356" s="322">
        <v>0.2</v>
      </c>
      <c r="L356" s="321">
        <v>0.2</v>
      </c>
      <c r="M356" s="321">
        <v>0.14056315999999999</v>
      </c>
      <c r="N356" s="85">
        <f>M356/L356</f>
        <v>0.70281579999999988</v>
      </c>
      <c r="O356" s="322">
        <v>3.5740000000000001E-2</v>
      </c>
      <c r="P356" s="321">
        <v>3.5740000000000001E-2</v>
      </c>
      <c r="Q356" s="321">
        <v>5.0712800000000001E-3</v>
      </c>
      <c r="R356" s="85">
        <f>Q356/P356</f>
        <v>0.14189367655288193</v>
      </c>
      <c r="S356" s="322">
        <v>0</v>
      </c>
      <c r="T356" s="321">
        <v>0</v>
      </c>
      <c r="U356" s="321">
        <v>0</v>
      </c>
      <c r="V356" s="12">
        <v>0</v>
      </c>
      <c r="W356" s="322">
        <v>0</v>
      </c>
      <c r="X356" s="321">
        <v>0</v>
      </c>
      <c r="Y356" s="321">
        <v>0</v>
      </c>
      <c r="Z356" s="12">
        <v>0</v>
      </c>
      <c r="AA356" s="322">
        <v>0</v>
      </c>
      <c r="AB356" s="321">
        <v>0</v>
      </c>
      <c r="AC356" s="321">
        <v>0</v>
      </c>
      <c r="AD356" s="12">
        <v>0</v>
      </c>
      <c r="AE356" s="322">
        <v>0</v>
      </c>
      <c r="AF356" s="321">
        <v>0</v>
      </c>
      <c r="AG356" s="321">
        <v>0</v>
      </c>
      <c r="AH356" s="12">
        <v>0</v>
      </c>
      <c r="AI356" s="322">
        <v>544.87172999999996</v>
      </c>
      <c r="AJ356" s="321">
        <v>544.87172999999996</v>
      </c>
      <c r="AK356" s="321">
        <v>202.16018733000001</v>
      </c>
      <c r="AL356" s="85">
        <f>AK356/AJ356</f>
        <v>0.37102344680279159</v>
      </c>
      <c r="AM356" s="322">
        <v>0</v>
      </c>
      <c r="AN356" s="321">
        <v>0</v>
      </c>
      <c r="AO356" s="321">
        <v>0</v>
      </c>
      <c r="AP356" s="12">
        <v>0</v>
      </c>
      <c r="AQ356" s="322">
        <v>2.205E-2</v>
      </c>
      <c r="AR356" s="321">
        <v>2.205E-2</v>
      </c>
      <c r="AS356" s="321">
        <v>1.138756E-2</v>
      </c>
      <c r="AT356" s="85">
        <f>AS356/AR356</f>
        <v>0.51644263038548754</v>
      </c>
      <c r="AU356" s="322">
        <v>0</v>
      </c>
      <c r="AV356" s="321">
        <v>0</v>
      </c>
      <c r="AW356" s="321">
        <v>0</v>
      </c>
      <c r="AX356" s="12">
        <v>0</v>
      </c>
      <c r="AY356" s="322">
        <v>3345.3833399999999</v>
      </c>
      <c r="AZ356" s="321">
        <v>3345.3833399999999</v>
      </c>
      <c r="BA356" s="321">
        <v>502.61681178000003</v>
      </c>
      <c r="BB356" s="85">
        <f>BA356/AZ356</f>
        <v>0.15024191869742498</v>
      </c>
      <c r="BC356" s="322">
        <v>0</v>
      </c>
      <c r="BD356" s="321">
        <v>0</v>
      </c>
      <c r="BE356" s="321">
        <v>0</v>
      </c>
      <c r="BF356" s="12">
        <v>0</v>
      </c>
    </row>
    <row r="357" spans="2:58" x14ac:dyDescent="0.25">
      <c r="B357" s="8" t="s">
        <v>65</v>
      </c>
      <c r="C357" s="322">
        <v>11.15696</v>
      </c>
      <c r="D357" s="321">
        <v>16.507327750000002</v>
      </c>
      <c r="E357" s="321">
        <v>15.30842298</v>
      </c>
      <c r="F357" s="85">
        <v>0.9273713596678298</v>
      </c>
      <c r="G357" s="322">
        <v>0</v>
      </c>
      <c r="H357" s="321">
        <v>0</v>
      </c>
      <c r="I357" s="321">
        <v>0</v>
      </c>
      <c r="J357" s="12">
        <v>0</v>
      </c>
      <c r="K357" s="322">
        <v>0.3</v>
      </c>
      <c r="L357" s="321">
        <v>0.3</v>
      </c>
      <c r="M357" s="321">
        <v>0.20793785999999997</v>
      </c>
      <c r="N357" s="85">
        <f>M357/L357</f>
        <v>0.69312619999999991</v>
      </c>
      <c r="O357" s="322">
        <v>0</v>
      </c>
      <c r="P357" s="321">
        <v>0</v>
      </c>
      <c r="Q357" s="321">
        <v>0</v>
      </c>
      <c r="R357" s="12">
        <v>0</v>
      </c>
      <c r="S357" s="322">
        <v>0</v>
      </c>
      <c r="T357" s="321">
        <v>0</v>
      </c>
      <c r="U357" s="321">
        <v>0</v>
      </c>
      <c r="V357" s="12">
        <v>0</v>
      </c>
      <c r="W357" s="322">
        <v>0</v>
      </c>
      <c r="X357" s="321">
        <v>0</v>
      </c>
      <c r="Y357" s="321">
        <v>0</v>
      </c>
      <c r="Z357" s="12">
        <v>0</v>
      </c>
      <c r="AA357" s="322">
        <v>0</v>
      </c>
      <c r="AB357" s="321">
        <v>0</v>
      </c>
      <c r="AC357" s="321">
        <v>0</v>
      </c>
      <c r="AD357" s="12">
        <v>0</v>
      </c>
      <c r="AE357" s="322">
        <v>0</v>
      </c>
      <c r="AF357" s="321">
        <v>0</v>
      </c>
      <c r="AG357" s="321">
        <v>0</v>
      </c>
      <c r="AH357" s="12">
        <v>0</v>
      </c>
      <c r="AI357" s="322">
        <v>0</v>
      </c>
      <c r="AJ357" s="321">
        <v>0</v>
      </c>
      <c r="AK357" s="321">
        <v>0</v>
      </c>
      <c r="AL357" s="12">
        <v>0</v>
      </c>
      <c r="AM357" s="322">
        <v>0</v>
      </c>
      <c r="AN357" s="321">
        <v>0</v>
      </c>
      <c r="AO357" s="321">
        <v>0</v>
      </c>
      <c r="AP357" s="12">
        <v>0</v>
      </c>
      <c r="AQ357" s="322">
        <v>0</v>
      </c>
      <c r="AR357" s="321">
        <v>0</v>
      </c>
      <c r="AS357" s="321">
        <v>0</v>
      </c>
      <c r="AT357" s="12">
        <v>0</v>
      </c>
      <c r="AU357" s="322">
        <v>0</v>
      </c>
      <c r="AV357" s="321">
        <v>0</v>
      </c>
      <c r="AW357" s="321">
        <v>0</v>
      </c>
      <c r="AX357" s="12">
        <v>0</v>
      </c>
      <c r="AY357" s="322">
        <v>10.856960000000001</v>
      </c>
      <c r="AZ357" s="321">
        <v>16.207327750000001</v>
      </c>
      <c r="BA357" s="321">
        <v>15.100485120000002</v>
      </c>
      <c r="BB357" s="85">
        <f>BA357/AZ357</f>
        <v>0.931707271730838</v>
      </c>
      <c r="BC357" s="322">
        <v>0</v>
      </c>
      <c r="BD357" s="321">
        <v>0</v>
      </c>
      <c r="BE357" s="321">
        <v>0</v>
      </c>
      <c r="BF357" s="12">
        <v>0</v>
      </c>
    </row>
    <row r="358" spans="2:58" x14ac:dyDescent="0.25">
      <c r="B358" s="328" t="s">
        <v>66</v>
      </c>
      <c r="C358" s="332">
        <v>3901.6698199999996</v>
      </c>
      <c r="D358" s="330">
        <v>3907.0201877499999</v>
      </c>
      <c r="E358" s="330">
        <v>720.24244408999994</v>
      </c>
      <c r="F358" s="178">
        <v>0.18434571859859722</v>
      </c>
      <c r="G358" s="332">
        <v>0</v>
      </c>
      <c r="H358" s="330">
        <v>0</v>
      </c>
      <c r="I358" s="330">
        <v>0</v>
      </c>
      <c r="J358" s="331">
        <v>0</v>
      </c>
      <c r="K358" s="332">
        <f>SUM(K356:K357)</f>
        <v>0.5</v>
      </c>
      <c r="L358" s="330">
        <f>SUM(L356:L357)</f>
        <v>0.5</v>
      </c>
      <c r="M358" s="330">
        <f>SUM(M356:M357)</f>
        <v>0.34850101999999994</v>
      </c>
      <c r="N358" s="178">
        <f>M358/L358</f>
        <v>0.69700203999999988</v>
      </c>
      <c r="O358" s="332">
        <f>SUM(O356:O357)</f>
        <v>3.5740000000000001E-2</v>
      </c>
      <c r="P358" s="329">
        <f>SUM(P356:P357)</f>
        <v>3.5740000000000001E-2</v>
      </c>
      <c r="Q358" s="329">
        <f>SUM(Q356:Q357)</f>
        <v>5.0712800000000001E-3</v>
      </c>
      <c r="R358" s="178">
        <f>Q358/P358</f>
        <v>0.14189367655288193</v>
      </c>
      <c r="S358" s="332">
        <f t="shared" ref="S358:AK358" si="408">SUM(S356:S357)</f>
        <v>0</v>
      </c>
      <c r="T358" s="329">
        <f t="shared" si="408"/>
        <v>0</v>
      </c>
      <c r="U358" s="329">
        <f t="shared" si="408"/>
        <v>0</v>
      </c>
      <c r="V358" s="331">
        <f t="shared" si="408"/>
        <v>0</v>
      </c>
      <c r="W358" s="332">
        <f t="shared" si="408"/>
        <v>0</v>
      </c>
      <c r="X358" s="329">
        <f t="shared" si="408"/>
        <v>0</v>
      </c>
      <c r="Y358" s="329">
        <f t="shared" si="408"/>
        <v>0</v>
      </c>
      <c r="Z358" s="331">
        <f t="shared" si="408"/>
        <v>0</v>
      </c>
      <c r="AA358" s="332">
        <f t="shared" si="408"/>
        <v>0</v>
      </c>
      <c r="AB358" s="329">
        <f t="shared" si="408"/>
        <v>0</v>
      </c>
      <c r="AC358" s="329">
        <f t="shared" si="408"/>
        <v>0</v>
      </c>
      <c r="AD358" s="331">
        <f t="shared" si="408"/>
        <v>0</v>
      </c>
      <c r="AE358" s="332">
        <f t="shared" si="408"/>
        <v>0</v>
      </c>
      <c r="AF358" s="329">
        <f t="shared" si="408"/>
        <v>0</v>
      </c>
      <c r="AG358" s="329">
        <f t="shared" si="408"/>
        <v>0</v>
      </c>
      <c r="AH358" s="331">
        <f t="shared" si="408"/>
        <v>0</v>
      </c>
      <c r="AI358" s="332">
        <f t="shared" si="408"/>
        <v>544.87172999999996</v>
      </c>
      <c r="AJ358" s="329">
        <f t="shared" si="408"/>
        <v>544.87172999999996</v>
      </c>
      <c r="AK358" s="329">
        <f t="shared" si="408"/>
        <v>202.16018733000001</v>
      </c>
      <c r="AL358" s="178">
        <f>AK358/AJ358</f>
        <v>0.37102344680279159</v>
      </c>
      <c r="AM358" s="332">
        <f t="shared" ref="AM358:AS358" si="409">SUM(AM356:AM357)</f>
        <v>0</v>
      </c>
      <c r="AN358" s="329">
        <f t="shared" si="409"/>
        <v>0</v>
      </c>
      <c r="AO358" s="329">
        <f t="shared" si="409"/>
        <v>0</v>
      </c>
      <c r="AP358" s="331">
        <f t="shared" si="409"/>
        <v>0</v>
      </c>
      <c r="AQ358" s="332">
        <f t="shared" si="409"/>
        <v>2.205E-2</v>
      </c>
      <c r="AR358" s="329">
        <f t="shared" si="409"/>
        <v>2.205E-2</v>
      </c>
      <c r="AS358" s="329">
        <f t="shared" si="409"/>
        <v>1.138756E-2</v>
      </c>
      <c r="AT358" s="178">
        <f>AS358/AR358</f>
        <v>0.51644263038548754</v>
      </c>
      <c r="AU358" s="332">
        <f t="shared" ref="AU358:BA358" si="410">SUM(AU356:AU357)</f>
        <v>0</v>
      </c>
      <c r="AV358" s="329">
        <f t="shared" si="410"/>
        <v>0</v>
      </c>
      <c r="AW358" s="329">
        <f t="shared" si="410"/>
        <v>0</v>
      </c>
      <c r="AX358" s="331">
        <f t="shared" si="410"/>
        <v>0</v>
      </c>
      <c r="AY358" s="332">
        <f t="shared" si="410"/>
        <v>3356.2402999999999</v>
      </c>
      <c r="AZ358" s="329">
        <f t="shared" si="410"/>
        <v>3361.5906677499997</v>
      </c>
      <c r="BA358" s="329">
        <f t="shared" si="410"/>
        <v>517.71729690000006</v>
      </c>
      <c r="BB358" s="178">
        <f>BA358/AZ358</f>
        <v>0.15400961868046883</v>
      </c>
      <c r="BC358" s="332">
        <f>SUM(BC356:BC357)</f>
        <v>0</v>
      </c>
      <c r="BD358" s="329">
        <f>SUM(BD356:BD357)</f>
        <v>0</v>
      </c>
      <c r="BE358" s="329">
        <f>SUM(BE356:BE357)</f>
        <v>0</v>
      </c>
      <c r="BF358" s="331">
        <f>SUM(BF356:BF357)</f>
        <v>0</v>
      </c>
    </row>
    <row r="359" spans="2:58" x14ac:dyDescent="0.25">
      <c r="B359" s="342" t="s">
        <v>538</v>
      </c>
      <c r="C359" s="208">
        <v>248.99136910000001</v>
      </c>
      <c r="D359" s="206">
        <v>254.33702371000001</v>
      </c>
      <c r="E359" s="206">
        <v>33.034342389999999</v>
      </c>
      <c r="F359" s="346">
        <v>0.12988412739966004</v>
      </c>
      <c r="G359" s="208">
        <f>G366+G369</f>
        <v>3.0000000000000001E-3</v>
      </c>
      <c r="H359" s="206">
        <f>H366+H369</f>
        <v>3.0000000000000001E-3</v>
      </c>
      <c r="I359" s="206">
        <f>I366+I369</f>
        <v>0</v>
      </c>
      <c r="J359" s="346">
        <f>I359/H359</f>
        <v>0</v>
      </c>
      <c r="K359" s="208">
        <f t="shared" ref="K359:R359" si="411">K366+K369</f>
        <v>0</v>
      </c>
      <c r="L359" s="206">
        <f t="shared" si="411"/>
        <v>0</v>
      </c>
      <c r="M359" s="206">
        <f t="shared" si="411"/>
        <v>0</v>
      </c>
      <c r="N359" s="345">
        <f t="shared" si="411"/>
        <v>0</v>
      </c>
      <c r="O359" s="208">
        <f t="shared" si="411"/>
        <v>0.49</v>
      </c>
      <c r="P359" s="206">
        <f t="shared" si="411"/>
        <v>0.49</v>
      </c>
      <c r="Q359" s="206">
        <f t="shared" si="411"/>
        <v>0.13269382000000002</v>
      </c>
      <c r="R359" s="345">
        <f t="shared" si="411"/>
        <v>0.27080371428571431</v>
      </c>
      <c r="S359" s="208">
        <f>S366+S369</f>
        <v>1.1111800000000001</v>
      </c>
      <c r="T359" s="206">
        <f>T366+T369</f>
        <v>1.08907</v>
      </c>
      <c r="U359" s="206">
        <f>U366+U369</f>
        <v>0.98159930000000006</v>
      </c>
      <c r="V359" s="318">
        <f>U359/T359</f>
        <v>0.90131883166371318</v>
      </c>
      <c r="W359" s="208">
        <f t="shared" ref="W359:AD359" si="412">W366+W369</f>
        <v>0.46496999999999999</v>
      </c>
      <c r="X359" s="206">
        <f t="shared" si="412"/>
        <v>0.37356907</v>
      </c>
      <c r="Y359" s="206">
        <f t="shared" si="412"/>
        <v>0.29774370999999999</v>
      </c>
      <c r="Z359" s="318">
        <f>Y359/X359</f>
        <v>0.79702452347031838</v>
      </c>
      <c r="AA359" s="208">
        <f t="shared" si="412"/>
        <v>2.4588290999999858</v>
      </c>
      <c r="AB359" s="206">
        <f t="shared" si="412"/>
        <v>2.4588290999999991</v>
      </c>
      <c r="AC359" s="206">
        <f t="shared" si="412"/>
        <v>2.4588290999999991</v>
      </c>
      <c r="AD359" s="345">
        <f t="shared" si="412"/>
        <v>1</v>
      </c>
      <c r="AE359" s="208">
        <f>AE366+AE369</f>
        <v>0.60724</v>
      </c>
      <c r="AF359" s="206">
        <f>AF366+AF369</f>
        <v>0.60724</v>
      </c>
      <c r="AG359" s="206">
        <f>AG366+AG369</f>
        <v>3.0629200000000002E-2</v>
      </c>
      <c r="AH359" s="318">
        <f>AG359/AF359</f>
        <v>5.0440023713852845E-2</v>
      </c>
      <c r="AI359" s="208">
        <f t="shared" ref="AI359:AO359" si="413">AI366+AI369</f>
        <v>216.12470000000008</v>
      </c>
      <c r="AJ359" s="206">
        <f t="shared" si="413"/>
        <v>216.12470000000008</v>
      </c>
      <c r="AK359" s="206">
        <f t="shared" si="413"/>
        <v>0.34431099999999049</v>
      </c>
      <c r="AL359" s="318">
        <f>AK359/AJ359</f>
        <v>1.5931126798556128E-3</v>
      </c>
      <c r="AM359" s="208">
        <f t="shared" si="413"/>
        <v>16.91666</v>
      </c>
      <c r="AN359" s="206">
        <f t="shared" si="413"/>
        <v>21.925825539999998</v>
      </c>
      <c r="AO359" s="206">
        <f t="shared" si="413"/>
        <v>18.638176260000002</v>
      </c>
      <c r="AP359" s="318">
        <f>AO359/AN359</f>
        <v>0.85005584971009507</v>
      </c>
      <c r="AQ359" s="208">
        <f t="shared" ref="AQ359:AW359" si="414">AQ366+AQ369</f>
        <v>0</v>
      </c>
      <c r="AR359" s="206">
        <f t="shared" si="414"/>
        <v>0</v>
      </c>
      <c r="AS359" s="206">
        <f t="shared" si="414"/>
        <v>0</v>
      </c>
      <c r="AT359" s="345">
        <f t="shared" si="414"/>
        <v>0</v>
      </c>
      <c r="AU359" s="208">
        <f t="shared" si="414"/>
        <v>0.81479000000000001</v>
      </c>
      <c r="AV359" s="206">
        <f t="shared" si="414"/>
        <v>1.2647899999999999</v>
      </c>
      <c r="AW359" s="206">
        <f t="shared" si="414"/>
        <v>1.0647899999999999</v>
      </c>
      <c r="AX359" s="318">
        <f>AW359/AV359</f>
        <v>0.84187098253465009</v>
      </c>
      <c r="AY359" s="208">
        <f t="shared" ref="AY359:BF359" si="415">AY366+AY369</f>
        <v>10</v>
      </c>
      <c r="AZ359" s="206">
        <f t="shared" si="415"/>
        <v>10</v>
      </c>
      <c r="BA359" s="206">
        <f t="shared" si="415"/>
        <v>9.0855699999999615</v>
      </c>
      <c r="BB359" s="345">
        <f t="shared" si="415"/>
        <v>0.90855699999999617</v>
      </c>
      <c r="BC359" s="208">
        <f t="shared" si="415"/>
        <v>0</v>
      </c>
      <c r="BD359" s="206">
        <f t="shared" si="415"/>
        <v>0</v>
      </c>
      <c r="BE359" s="206">
        <f t="shared" si="415"/>
        <v>0</v>
      </c>
      <c r="BF359" s="345">
        <f t="shared" si="415"/>
        <v>0</v>
      </c>
    </row>
    <row r="360" spans="2:58" x14ac:dyDescent="0.25">
      <c r="B360" s="8" t="s">
        <v>57</v>
      </c>
      <c r="C360" s="322">
        <v>0</v>
      </c>
      <c r="D360" s="321">
        <v>0</v>
      </c>
      <c r="E360" s="321">
        <v>0</v>
      </c>
      <c r="F360" s="12">
        <v>0</v>
      </c>
      <c r="G360" s="322">
        <v>0</v>
      </c>
      <c r="H360" s="321">
        <v>0</v>
      </c>
      <c r="I360" s="321">
        <v>0</v>
      </c>
      <c r="J360" s="12">
        <v>0</v>
      </c>
      <c r="K360" s="322">
        <v>0</v>
      </c>
      <c r="L360" s="321">
        <v>0</v>
      </c>
      <c r="M360" s="321">
        <v>0</v>
      </c>
      <c r="N360" s="12">
        <v>0</v>
      </c>
      <c r="O360" s="322">
        <v>0</v>
      </c>
      <c r="P360" s="321">
        <v>0</v>
      </c>
      <c r="Q360" s="321">
        <v>0</v>
      </c>
      <c r="R360" s="12">
        <v>0</v>
      </c>
      <c r="S360" s="322">
        <v>0</v>
      </c>
      <c r="T360" s="321">
        <v>0</v>
      </c>
      <c r="U360" s="321">
        <v>0</v>
      </c>
      <c r="V360" s="12">
        <v>0</v>
      </c>
      <c r="W360" s="322">
        <v>0</v>
      </c>
      <c r="X360" s="321">
        <v>0</v>
      </c>
      <c r="Y360" s="321">
        <v>0</v>
      </c>
      <c r="Z360" s="12">
        <v>0</v>
      </c>
      <c r="AA360" s="322">
        <v>0</v>
      </c>
      <c r="AB360" s="321">
        <v>0</v>
      </c>
      <c r="AC360" s="321">
        <v>0</v>
      </c>
      <c r="AD360" s="12">
        <v>0</v>
      </c>
      <c r="AE360" s="322">
        <v>0</v>
      </c>
      <c r="AF360" s="321">
        <v>0</v>
      </c>
      <c r="AG360" s="321">
        <v>0</v>
      </c>
      <c r="AH360" s="12">
        <v>0</v>
      </c>
      <c r="AI360" s="322">
        <v>0</v>
      </c>
      <c r="AJ360" s="321">
        <v>0</v>
      </c>
      <c r="AK360" s="321">
        <v>0</v>
      </c>
      <c r="AL360" s="12">
        <v>0</v>
      </c>
      <c r="AM360" s="322">
        <v>0</v>
      </c>
      <c r="AN360" s="321">
        <v>0</v>
      </c>
      <c r="AO360" s="321">
        <v>0</v>
      </c>
      <c r="AP360" s="12">
        <v>0</v>
      </c>
      <c r="AQ360" s="322">
        <v>0</v>
      </c>
      <c r="AR360" s="321">
        <v>0</v>
      </c>
      <c r="AS360" s="321">
        <v>0</v>
      </c>
      <c r="AT360" s="12">
        <v>0</v>
      </c>
      <c r="AU360" s="322">
        <v>0</v>
      </c>
      <c r="AV360" s="321">
        <v>0</v>
      </c>
      <c r="AW360" s="321">
        <v>0</v>
      </c>
      <c r="AX360" s="12">
        <v>0</v>
      </c>
      <c r="AY360" s="322">
        <v>0</v>
      </c>
      <c r="AZ360" s="321">
        <v>0</v>
      </c>
      <c r="BA360" s="321">
        <v>0</v>
      </c>
      <c r="BB360" s="12">
        <v>0</v>
      </c>
      <c r="BC360" s="322">
        <v>0</v>
      </c>
      <c r="BD360" s="321">
        <v>0</v>
      </c>
      <c r="BE360" s="321">
        <v>0</v>
      </c>
      <c r="BF360" s="12">
        <v>0</v>
      </c>
    </row>
    <row r="361" spans="2:58" x14ac:dyDescent="0.25">
      <c r="B361" s="8" t="s">
        <v>58</v>
      </c>
      <c r="C361" s="322">
        <v>0</v>
      </c>
      <c r="D361" s="321">
        <v>0</v>
      </c>
      <c r="E361" s="321">
        <v>0</v>
      </c>
      <c r="F361" s="12">
        <v>0</v>
      </c>
      <c r="G361" s="322">
        <v>0</v>
      </c>
      <c r="H361" s="321">
        <v>0</v>
      </c>
      <c r="I361" s="321">
        <v>0</v>
      </c>
      <c r="J361" s="12">
        <v>0</v>
      </c>
      <c r="K361" s="322">
        <v>0</v>
      </c>
      <c r="L361" s="321">
        <v>0</v>
      </c>
      <c r="M361" s="321">
        <v>0</v>
      </c>
      <c r="N361" s="12">
        <v>0</v>
      </c>
      <c r="O361" s="322">
        <v>0</v>
      </c>
      <c r="P361" s="321">
        <v>0</v>
      </c>
      <c r="Q361" s="321">
        <v>0</v>
      </c>
      <c r="R361" s="12">
        <v>0</v>
      </c>
      <c r="S361" s="322">
        <v>0</v>
      </c>
      <c r="T361" s="321">
        <v>0</v>
      </c>
      <c r="U361" s="321">
        <v>0</v>
      </c>
      <c r="V361" s="12">
        <v>0</v>
      </c>
      <c r="W361" s="322">
        <v>0</v>
      </c>
      <c r="X361" s="321">
        <v>0</v>
      </c>
      <c r="Y361" s="321">
        <v>0</v>
      </c>
      <c r="Z361" s="12">
        <v>0</v>
      </c>
      <c r="AA361" s="322">
        <v>0</v>
      </c>
      <c r="AB361" s="321">
        <v>0</v>
      </c>
      <c r="AC361" s="321">
        <v>0</v>
      </c>
      <c r="AD361" s="12">
        <v>0</v>
      </c>
      <c r="AE361" s="322">
        <v>0</v>
      </c>
      <c r="AF361" s="321">
        <v>0</v>
      </c>
      <c r="AG361" s="321">
        <v>0</v>
      </c>
      <c r="AH361" s="12">
        <v>0</v>
      </c>
      <c r="AI361" s="322">
        <v>0</v>
      </c>
      <c r="AJ361" s="321">
        <v>0</v>
      </c>
      <c r="AK361" s="321">
        <v>0</v>
      </c>
      <c r="AL361" s="12">
        <v>0</v>
      </c>
      <c r="AM361" s="322">
        <v>0</v>
      </c>
      <c r="AN361" s="321">
        <v>0</v>
      </c>
      <c r="AO361" s="321">
        <v>0</v>
      </c>
      <c r="AP361" s="12">
        <v>0</v>
      </c>
      <c r="AQ361" s="322">
        <v>0</v>
      </c>
      <c r="AR361" s="321">
        <v>0</v>
      </c>
      <c r="AS361" s="321">
        <v>0</v>
      </c>
      <c r="AT361" s="12">
        <v>0</v>
      </c>
      <c r="AU361" s="322">
        <v>0</v>
      </c>
      <c r="AV361" s="321">
        <v>0</v>
      </c>
      <c r="AW361" s="321">
        <v>0</v>
      </c>
      <c r="AX361" s="12">
        <v>0</v>
      </c>
      <c r="AY361" s="322">
        <v>0</v>
      </c>
      <c r="AZ361" s="321">
        <v>0</v>
      </c>
      <c r="BA361" s="321">
        <v>0</v>
      </c>
      <c r="BB361" s="12">
        <v>0</v>
      </c>
      <c r="BC361" s="322">
        <v>0</v>
      </c>
      <c r="BD361" s="321">
        <v>0</v>
      </c>
      <c r="BE361" s="321">
        <v>0</v>
      </c>
      <c r="BF361" s="12">
        <v>0</v>
      </c>
    </row>
    <row r="362" spans="2:58" x14ac:dyDescent="0.25">
      <c r="B362" s="8" t="s">
        <v>59</v>
      </c>
      <c r="C362" s="322">
        <v>0</v>
      </c>
      <c r="D362" s="321">
        <v>0</v>
      </c>
      <c r="E362" s="321">
        <v>0</v>
      </c>
      <c r="F362" s="12">
        <v>0</v>
      </c>
      <c r="G362" s="322">
        <v>0</v>
      </c>
      <c r="H362" s="321">
        <v>0</v>
      </c>
      <c r="I362" s="321">
        <v>0</v>
      </c>
      <c r="J362" s="12">
        <v>0</v>
      </c>
      <c r="K362" s="322">
        <v>0</v>
      </c>
      <c r="L362" s="321">
        <v>0</v>
      </c>
      <c r="M362" s="321">
        <v>0</v>
      </c>
      <c r="N362" s="12">
        <v>0</v>
      </c>
      <c r="O362" s="322">
        <v>0</v>
      </c>
      <c r="P362" s="321">
        <v>0</v>
      </c>
      <c r="Q362" s="321">
        <v>0</v>
      </c>
      <c r="R362" s="12">
        <v>0</v>
      </c>
      <c r="S362" s="322">
        <v>0</v>
      </c>
      <c r="T362" s="321">
        <v>0</v>
      </c>
      <c r="U362" s="321">
        <v>0</v>
      </c>
      <c r="V362" s="12">
        <v>0</v>
      </c>
      <c r="W362" s="322">
        <v>0</v>
      </c>
      <c r="X362" s="321">
        <v>0</v>
      </c>
      <c r="Y362" s="321">
        <v>0</v>
      </c>
      <c r="Z362" s="12">
        <v>0</v>
      </c>
      <c r="AA362" s="322">
        <v>0</v>
      </c>
      <c r="AB362" s="321">
        <v>0</v>
      </c>
      <c r="AC362" s="321">
        <v>0</v>
      </c>
      <c r="AD362" s="12">
        <v>0</v>
      </c>
      <c r="AE362" s="322">
        <v>0</v>
      </c>
      <c r="AF362" s="321">
        <v>0</v>
      </c>
      <c r="AG362" s="321">
        <v>0</v>
      </c>
      <c r="AH362" s="12">
        <v>0</v>
      </c>
      <c r="AI362" s="322">
        <v>0</v>
      </c>
      <c r="AJ362" s="321">
        <v>0</v>
      </c>
      <c r="AK362" s="321">
        <v>0</v>
      </c>
      <c r="AL362" s="12">
        <v>0</v>
      </c>
      <c r="AM362" s="322">
        <v>0</v>
      </c>
      <c r="AN362" s="321">
        <v>0</v>
      </c>
      <c r="AO362" s="321">
        <v>0</v>
      </c>
      <c r="AP362" s="12">
        <v>0</v>
      </c>
      <c r="AQ362" s="322">
        <v>0</v>
      </c>
      <c r="AR362" s="321">
        <v>0</v>
      </c>
      <c r="AS362" s="321">
        <v>0</v>
      </c>
      <c r="AT362" s="12">
        <v>0</v>
      </c>
      <c r="AU362" s="322">
        <v>0</v>
      </c>
      <c r="AV362" s="321">
        <v>0</v>
      </c>
      <c r="AW362" s="321">
        <v>0</v>
      </c>
      <c r="AX362" s="12">
        <v>0</v>
      </c>
      <c r="AY362" s="322">
        <v>0</v>
      </c>
      <c r="AZ362" s="321">
        <v>0</v>
      </c>
      <c r="BA362" s="321">
        <v>0</v>
      </c>
      <c r="BB362" s="12">
        <v>0</v>
      </c>
      <c r="BC362" s="322">
        <v>0</v>
      </c>
      <c r="BD362" s="321">
        <v>0</v>
      </c>
      <c r="BE362" s="321">
        <v>0</v>
      </c>
      <c r="BF362" s="12">
        <v>0</v>
      </c>
    </row>
    <row r="363" spans="2:58" x14ac:dyDescent="0.25">
      <c r="B363" s="8" t="s">
        <v>60</v>
      </c>
      <c r="C363" s="322">
        <v>8.0036799999999992</v>
      </c>
      <c r="D363" s="321">
        <v>12.80955157</v>
      </c>
      <c r="E363" s="321">
        <v>11.35294751</v>
      </c>
      <c r="F363" s="85">
        <v>0.88628766182483931</v>
      </c>
      <c r="G363" s="322">
        <v>3.0000000000000001E-3</v>
      </c>
      <c r="H363" s="321">
        <v>3.0000000000000001E-3</v>
      </c>
      <c r="I363" s="321">
        <v>0</v>
      </c>
      <c r="J363" s="85">
        <f>I363/H363</f>
        <v>0</v>
      </c>
      <c r="K363" s="322">
        <v>0</v>
      </c>
      <c r="L363" s="321">
        <v>0</v>
      </c>
      <c r="M363" s="321">
        <v>0</v>
      </c>
      <c r="N363" s="12">
        <v>0</v>
      </c>
      <c r="O363" s="322">
        <v>0.49</v>
      </c>
      <c r="P363" s="321">
        <v>0.49</v>
      </c>
      <c r="Q363" s="321">
        <v>0.13269382000000002</v>
      </c>
      <c r="R363" s="85">
        <f>Q363/P363</f>
        <v>0.27080371428571431</v>
      </c>
      <c r="S363" s="322">
        <v>0</v>
      </c>
      <c r="T363" s="321">
        <v>0</v>
      </c>
      <c r="U363" s="321">
        <v>0</v>
      </c>
      <c r="V363" s="12">
        <v>0</v>
      </c>
      <c r="W363" s="322">
        <v>0.46496999999999999</v>
      </c>
      <c r="X363" s="321">
        <v>0.37356907</v>
      </c>
      <c r="Y363" s="321">
        <v>0.29774370999999999</v>
      </c>
      <c r="Z363" s="85">
        <f>Y363/X363</f>
        <v>0.79702452347031838</v>
      </c>
      <c r="AA363" s="322">
        <f>AA341-AA352</f>
        <v>2.3398200000000005</v>
      </c>
      <c r="AB363" s="321">
        <f>AB341-AB352</f>
        <v>2.3398199999999996</v>
      </c>
      <c r="AC363" s="321">
        <f>AC341-AC352</f>
        <v>2.3398199999999996</v>
      </c>
      <c r="AD363" s="85">
        <f>AC363/AB363</f>
        <v>1</v>
      </c>
      <c r="AE363" s="322">
        <v>0.60724</v>
      </c>
      <c r="AF363" s="321">
        <v>0.60724</v>
      </c>
      <c r="AG363" s="321">
        <v>3.0629200000000002E-2</v>
      </c>
      <c r="AH363" s="85">
        <f>AG363/AF363</f>
        <v>5.0440023713852845E-2</v>
      </c>
      <c r="AI363" s="322">
        <v>0</v>
      </c>
      <c r="AJ363" s="321">
        <v>0</v>
      </c>
      <c r="AK363" s="321">
        <v>0</v>
      </c>
      <c r="AL363" s="12">
        <v>0</v>
      </c>
      <c r="AM363" s="322">
        <v>4.0936500000000002</v>
      </c>
      <c r="AN363" s="321">
        <v>8.9909224999999999</v>
      </c>
      <c r="AO363" s="321">
        <v>8.5470607800000007</v>
      </c>
      <c r="AP363" s="85">
        <f>AO363/AN363</f>
        <v>0.95063223823806742</v>
      </c>
      <c r="AQ363" s="322">
        <v>0</v>
      </c>
      <c r="AR363" s="321">
        <v>0</v>
      </c>
      <c r="AS363" s="321">
        <v>0</v>
      </c>
      <c r="AT363" s="12">
        <v>0</v>
      </c>
      <c r="AU363" s="322">
        <v>5.0000000000000001E-3</v>
      </c>
      <c r="AV363" s="321">
        <v>5.0000000000000001E-3</v>
      </c>
      <c r="AW363" s="321">
        <v>5.0000000000000001E-3</v>
      </c>
      <c r="AX363" s="85">
        <f>AW363/AV363</f>
        <v>1</v>
      </c>
      <c r="AY363" s="322">
        <v>0</v>
      </c>
      <c r="AZ363" s="321">
        <v>0</v>
      </c>
      <c r="BA363" s="321">
        <v>0</v>
      </c>
      <c r="BB363" s="12">
        <v>0</v>
      </c>
      <c r="BC363" s="322">
        <v>0</v>
      </c>
      <c r="BD363" s="321">
        <v>0</v>
      </c>
      <c r="BE363" s="321">
        <v>0</v>
      </c>
      <c r="BF363" s="12">
        <v>0</v>
      </c>
    </row>
    <row r="364" spans="2:58" x14ac:dyDescent="0.25">
      <c r="B364" s="8" t="s">
        <v>61</v>
      </c>
      <c r="C364" s="322">
        <v>0</v>
      </c>
      <c r="D364" s="321">
        <v>0</v>
      </c>
      <c r="E364" s="321">
        <v>0</v>
      </c>
      <c r="F364" s="12">
        <v>0</v>
      </c>
      <c r="G364" s="322">
        <v>0</v>
      </c>
      <c r="H364" s="321">
        <v>0</v>
      </c>
      <c r="I364" s="321">
        <v>0</v>
      </c>
      <c r="J364" s="12">
        <v>0</v>
      </c>
      <c r="K364" s="322">
        <v>0</v>
      </c>
      <c r="L364" s="321">
        <v>0</v>
      </c>
      <c r="M364" s="321">
        <v>0</v>
      </c>
      <c r="N364" s="12">
        <v>0</v>
      </c>
      <c r="O364" s="322">
        <v>0</v>
      </c>
      <c r="P364" s="321">
        <v>0</v>
      </c>
      <c r="Q364" s="321">
        <v>0</v>
      </c>
      <c r="R364" s="12">
        <v>0</v>
      </c>
      <c r="S364" s="322">
        <v>0</v>
      </c>
      <c r="T364" s="321">
        <v>0</v>
      </c>
      <c r="U364" s="321">
        <v>0</v>
      </c>
      <c r="V364" s="12">
        <v>0</v>
      </c>
      <c r="W364" s="322">
        <v>0</v>
      </c>
      <c r="X364" s="321">
        <v>0</v>
      </c>
      <c r="Y364" s="321">
        <v>0</v>
      </c>
      <c r="Z364" s="12">
        <v>0</v>
      </c>
      <c r="AA364" s="322">
        <v>0</v>
      </c>
      <c r="AB364" s="321">
        <v>0</v>
      </c>
      <c r="AC364" s="321">
        <v>0</v>
      </c>
      <c r="AD364" s="12">
        <v>0</v>
      </c>
      <c r="AE364" s="322">
        <v>0</v>
      </c>
      <c r="AF364" s="321">
        <v>0</v>
      </c>
      <c r="AG364" s="321">
        <v>0</v>
      </c>
      <c r="AH364" s="12">
        <v>0</v>
      </c>
      <c r="AI364" s="322">
        <v>0</v>
      </c>
      <c r="AJ364" s="321">
        <v>0</v>
      </c>
      <c r="AK364" s="321">
        <v>0</v>
      </c>
      <c r="AL364" s="12">
        <v>0</v>
      </c>
      <c r="AM364" s="322">
        <v>0</v>
      </c>
      <c r="AN364" s="321">
        <v>0</v>
      </c>
      <c r="AO364" s="321">
        <v>0</v>
      </c>
      <c r="AP364" s="12">
        <v>0</v>
      </c>
      <c r="AQ364" s="322">
        <v>0</v>
      </c>
      <c r="AR364" s="321">
        <v>0</v>
      </c>
      <c r="AS364" s="321">
        <v>0</v>
      </c>
      <c r="AT364" s="12">
        <v>0</v>
      </c>
      <c r="AU364" s="322">
        <v>0</v>
      </c>
      <c r="AV364" s="321">
        <v>0</v>
      </c>
      <c r="AW364" s="321">
        <v>0</v>
      </c>
      <c r="AX364" s="12">
        <v>0</v>
      </c>
      <c r="AY364" s="322">
        <v>0</v>
      </c>
      <c r="AZ364" s="321">
        <v>0</v>
      </c>
      <c r="BA364" s="321">
        <v>0</v>
      </c>
      <c r="BB364" s="12">
        <v>0</v>
      </c>
      <c r="BC364" s="322">
        <v>0</v>
      </c>
      <c r="BD364" s="321">
        <v>0</v>
      </c>
      <c r="BE364" s="321">
        <v>0</v>
      </c>
      <c r="BF364" s="12">
        <v>0</v>
      </c>
    </row>
    <row r="365" spans="2:58" x14ac:dyDescent="0.25">
      <c r="B365" s="8" t="s">
        <v>62</v>
      </c>
      <c r="C365" s="322">
        <v>24.972989100000003</v>
      </c>
      <c r="D365" s="321">
        <v>25.512772139999999</v>
      </c>
      <c r="E365" s="321">
        <v>21.447083879999997</v>
      </c>
      <c r="F365" s="85">
        <v>0.84064106253566839</v>
      </c>
      <c r="G365" s="322">
        <v>0</v>
      </c>
      <c r="H365" s="321">
        <v>0</v>
      </c>
      <c r="I365" s="321">
        <v>0</v>
      </c>
      <c r="J365" s="12">
        <v>0</v>
      </c>
      <c r="K365" s="322">
        <v>0</v>
      </c>
      <c r="L365" s="321">
        <v>0</v>
      </c>
      <c r="M365" s="321">
        <v>0</v>
      </c>
      <c r="N365" s="12">
        <v>0</v>
      </c>
      <c r="O365" s="322">
        <v>0</v>
      </c>
      <c r="P365" s="321">
        <v>0</v>
      </c>
      <c r="Q365" s="321">
        <v>0</v>
      </c>
      <c r="R365" s="12">
        <v>0</v>
      </c>
      <c r="S365" s="322">
        <v>1.1111800000000001</v>
      </c>
      <c r="T365" s="321">
        <v>1.08907</v>
      </c>
      <c r="U365" s="321">
        <v>0.98159930000000006</v>
      </c>
      <c r="V365" s="85">
        <f>U365/T365</f>
        <v>0.90131883166371318</v>
      </c>
      <c r="W365" s="322">
        <v>0</v>
      </c>
      <c r="X365" s="321">
        <v>0</v>
      </c>
      <c r="Y365" s="321">
        <v>0</v>
      </c>
      <c r="Z365" s="12">
        <v>0</v>
      </c>
      <c r="AA365" s="322">
        <f>AA343-AA354</f>
        <v>0.11900909999998532</v>
      </c>
      <c r="AB365" s="321">
        <f>AB343-AB354</f>
        <v>0.11900909999999953</v>
      </c>
      <c r="AC365" s="321">
        <f>AC343-AC354</f>
        <v>0.11900909999999953</v>
      </c>
      <c r="AD365" s="85">
        <f>AC365/AB365</f>
        <v>1</v>
      </c>
      <c r="AE365" s="322">
        <v>0</v>
      </c>
      <c r="AF365" s="321">
        <v>0</v>
      </c>
      <c r="AG365" s="321">
        <v>0</v>
      </c>
      <c r="AH365" s="12">
        <v>0</v>
      </c>
      <c r="AI365" s="322">
        <v>0.10999999999999943</v>
      </c>
      <c r="AJ365" s="321">
        <v>0.10999999999999943</v>
      </c>
      <c r="AK365" s="321">
        <v>0.10999999999999943</v>
      </c>
      <c r="AL365" s="85">
        <v>0.68748158700626449</v>
      </c>
      <c r="AM365" s="322">
        <v>12.82301</v>
      </c>
      <c r="AN365" s="321">
        <v>12.934903039999998</v>
      </c>
      <c r="AO365" s="321">
        <v>10.091115480000001</v>
      </c>
      <c r="AP365" s="85">
        <f>AO365/AN365</f>
        <v>0.78014620200817542</v>
      </c>
      <c r="AQ365" s="322">
        <v>0</v>
      </c>
      <c r="AR365" s="321">
        <v>0</v>
      </c>
      <c r="AS365" s="321">
        <v>0</v>
      </c>
      <c r="AT365" s="12">
        <v>0</v>
      </c>
      <c r="AU365" s="322">
        <v>0.80979000000000001</v>
      </c>
      <c r="AV365" s="321">
        <v>1.25979</v>
      </c>
      <c r="AW365" s="321">
        <v>1.05979</v>
      </c>
      <c r="AX365" s="85">
        <f>AW365/AV365</f>
        <v>0.84124338183348024</v>
      </c>
      <c r="AY365" s="322">
        <f>AY343-AY354</f>
        <v>10</v>
      </c>
      <c r="AZ365" s="321">
        <f>AZ343-AZ354</f>
        <v>10</v>
      </c>
      <c r="BA365" s="321">
        <f>BA343-BA354</f>
        <v>9.0855699999999615</v>
      </c>
      <c r="BB365" s="85">
        <f>BA365/AZ365</f>
        <v>0.90855699999999617</v>
      </c>
      <c r="BC365" s="322">
        <v>0</v>
      </c>
      <c r="BD365" s="321">
        <v>0</v>
      </c>
      <c r="BE365" s="321">
        <v>0</v>
      </c>
      <c r="BF365" s="12">
        <v>0</v>
      </c>
    </row>
    <row r="366" spans="2:58" x14ac:dyDescent="0.25">
      <c r="B366" s="187" t="s">
        <v>63</v>
      </c>
      <c r="C366" s="327">
        <v>32.976669100000002</v>
      </c>
      <c r="D366" s="326">
        <v>38.322323709999999</v>
      </c>
      <c r="E366" s="358">
        <v>32.800031390000001</v>
      </c>
      <c r="F366" s="349">
        <v>0.8558988133968769</v>
      </c>
      <c r="G366" s="327">
        <f>SUM(G360:G365)</f>
        <v>3.0000000000000001E-3</v>
      </c>
      <c r="H366" s="326">
        <f>SUM(H360:H365)</f>
        <v>3.0000000000000001E-3</v>
      </c>
      <c r="I366" s="358">
        <f>SUM(I360:I365)</f>
        <v>0</v>
      </c>
      <c r="J366" s="349">
        <f>I366/H366</f>
        <v>0</v>
      </c>
      <c r="K366" s="327">
        <f>SUM(K360:K365)</f>
        <v>0</v>
      </c>
      <c r="L366" s="326">
        <f>SUM(L360:L365)</f>
        <v>0</v>
      </c>
      <c r="M366" s="358">
        <f>SUM(M360:M365)</f>
        <v>0</v>
      </c>
      <c r="N366" s="348">
        <v>0</v>
      </c>
      <c r="O366" s="327">
        <f t="shared" ref="O366:U366" si="416">SUM(O360:O365)</f>
        <v>0.49</v>
      </c>
      <c r="P366" s="326">
        <f t="shared" si="416"/>
        <v>0.49</v>
      </c>
      <c r="Q366" s="326">
        <f t="shared" si="416"/>
        <v>0.13269382000000002</v>
      </c>
      <c r="R366" s="351">
        <f t="shared" si="416"/>
        <v>0.27080371428571431</v>
      </c>
      <c r="S366" s="327">
        <f t="shared" si="416"/>
        <v>1.1111800000000001</v>
      </c>
      <c r="T366" s="326">
        <f t="shared" si="416"/>
        <v>1.08907</v>
      </c>
      <c r="U366" s="326">
        <f t="shared" si="416"/>
        <v>0.98159930000000006</v>
      </c>
      <c r="V366" s="178">
        <f>U366/T366</f>
        <v>0.90131883166371318</v>
      </c>
      <c r="W366" s="327">
        <f t="shared" ref="W366:AG366" si="417">SUM(W360:W365)</f>
        <v>0.46496999999999999</v>
      </c>
      <c r="X366" s="326">
        <f t="shared" si="417"/>
        <v>0.37356907</v>
      </c>
      <c r="Y366" s="326">
        <f t="shared" si="417"/>
        <v>0.29774370999999999</v>
      </c>
      <c r="Z366" s="178">
        <f>Y366/X366</f>
        <v>0.79702452347031838</v>
      </c>
      <c r="AA366" s="327">
        <f t="shared" si="417"/>
        <v>2.4588290999999858</v>
      </c>
      <c r="AB366" s="326">
        <f t="shared" si="417"/>
        <v>2.4588290999999991</v>
      </c>
      <c r="AC366" s="326">
        <f t="shared" si="417"/>
        <v>2.4588290999999991</v>
      </c>
      <c r="AD366" s="178">
        <f>AC366/AB366</f>
        <v>1</v>
      </c>
      <c r="AE366" s="327">
        <f t="shared" si="417"/>
        <v>0.60724</v>
      </c>
      <c r="AF366" s="326">
        <f t="shared" si="417"/>
        <v>0.60724</v>
      </c>
      <c r="AG366" s="326">
        <f t="shared" si="417"/>
        <v>3.0629200000000002E-2</v>
      </c>
      <c r="AH366" s="178">
        <f>AG366/AF366</f>
        <v>5.0440023713852845E-2</v>
      </c>
      <c r="AI366" s="327">
        <f>SUM(AI360:AI365)</f>
        <v>0.10999999999999943</v>
      </c>
      <c r="AJ366" s="326">
        <f>SUM(AJ360:AJ365)</f>
        <v>0.10999999999999943</v>
      </c>
      <c r="AK366" s="326">
        <f>SUM(AK360:AK365)</f>
        <v>0.10999999999999943</v>
      </c>
      <c r="AL366" s="178">
        <f>AK366/AJ366</f>
        <v>1</v>
      </c>
      <c r="AM366" s="327">
        <f>SUM(AM360:AM365)</f>
        <v>16.91666</v>
      </c>
      <c r="AN366" s="326">
        <f>SUM(AN360:AN365)</f>
        <v>21.925825539999998</v>
      </c>
      <c r="AO366" s="326">
        <f>SUM(AO360:AO365)</f>
        <v>18.638176260000002</v>
      </c>
      <c r="AP366" s="178">
        <f>AO366/AN366</f>
        <v>0.85005584971009507</v>
      </c>
      <c r="AQ366" s="327">
        <f>SUM(AQ360:AQ365)</f>
        <v>0</v>
      </c>
      <c r="AR366" s="326">
        <f>SUM(AR360:AR365)</f>
        <v>0</v>
      </c>
      <c r="AS366" s="326">
        <f>SUM(AS360:AS365)</f>
        <v>0</v>
      </c>
      <c r="AT366" s="331">
        <f>SUM(AT364:AT365)</f>
        <v>0</v>
      </c>
      <c r="AU366" s="327">
        <f>SUM(AU360:AU365)</f>
        <v>0.81479000000000001</v>
      </c>
      <c r="AV366" s="326">
        <f>SUM(AV360:AV365)</f>
        <v>1.2647899999999999</v>
      </c>
      <c r="AW366" s="326">
        <f>SUM(AW360:AW365)</f>
        <v>1.0647899999999999</v>
      </c>
      <c r="AX366" s="178">
        <f>AW366/AV366</f>
        <v>0.84187098253465009</v>
      </c>
      <c r="AY366" s="327">
        <f>SUM(AY360:AY365)</f>
        <v>10</v>
      </c>
      <c r="AZ366" s="326">
        <f>SUM(AZ360:AZ365)</f>
        <v>10</v>
      </c>
      <c r="BA366" s="326">
        <f>SUM(BA360:BA365)</f>
        <v>9.0855699999999615</v>
      </c>
      <c r="BB366" s="178">
        <f>BA366/AZ366</f>
        <v>0.90855699999999617</v>
      </c>
      <c r="BC366" s="327">
        <f>SUM(BC360:BC365)</f>
        <v>0</v>
      </c>
      <c r="BD366" s="326">
        <f>SUM(BD360:BD365)</f>
        <v>0</v>
      </c>
      <c r="BE366" s="326">
        <f>SUM(BE360:BE365)</f>
        <v>0</v>
      </c>
      <c r="BF366" s="331">
        <f>SUM(BF364:BF365)</f>
        <v>0</v>
      </c>
    </row>
    <row r="367" spans="2:58" x14ac:dyDescent="0.25">
      <c r="B367" s="8" t="s">
        <v>64</v>
      </c>
      <c r="C367" s="322">
        <v>216.0147</v>
      </c>
      <c r="D367" s="321">
        <v>216.0147</v>
      </c>
      <c r="E367" s="321">
        <v>0.23431099999999999</v>
      </c>
      <c r="F367" s="85">
        <v>1.0846993283327477E-3</v>
      </c>
      <c r="G367" s="322">
        <v>0</v>
      </c>
      <c r="H367" s="321">
        <v>0</v>
      </c>
      <c r="I367" s="321">
        <v>0</v>
      </c>
      <c r="J367" s="12">
        <v>0</v>
      </c>
      <c r="K367" s="322">
        <v>0</v>
      </c>
      <c r="L367" s="321">
        <v>0</v>
      </c>
      <c r="M367" s="321">
        <v>0</v>
      </c>
      <c r="N367" s="12">
        <v>0</v>
      </c>
      <c r="O367" s="322">
        <v>0</v>
      </c>
      <c r="P367" s="321">
        <v>0</v>
      </c>
      <c r="Q367" s="321">
        <v>0</v>
      </c>
      <c r="R367" s="12">
        <v>0</v>
      </c>
      <c r="S367" s="322">
        <v>0</v>
      </c>
      <c r="T367" s="321">
        <v>0</v>
      </c>
      <c r="U367" s="321">
        <v>0</v>
      </c>
      <c r="V367" s="12">
        <v>0</v>
      </c>
      <c r="W367" s="322">
        <v>0</v>
      </c>
      <c r="X367" s="321">
        <v>0</v>
      </c>
      <c r="Y367" s="321">
        <v>0</v>
      </c>
      <c r="Z367" s="12">
        <v>0</v>
      </c>
      <c r="AA367" s="322">
        <v>0</v>
      </c>
      <c r="AB367" s="321">
        <v>0</v>
      </c>
      <c r="AC367" s="321">
        <v>0</v>
      </c>
      <c r="AD367" s="12">
        <v>0</v>
      </c>
      <c r="AE367" s="322">
        <v>0</v>
      </c>
      <c r="AF367" s="321">
        <v>0</v>
      </c>
      <c r="AG367" s="321">
        <v>0</v>
      </c>
      <c r="AH367" s="12">
        <v>0</v>
      </c>
      <c r="AI367" s="322">
        <v>216.01470000000006</v>
      </c>
      <c r="AJ367" s="321">
        <v>216.01470000000006</v>
      </c>
      <c r="AK367" s="321">
        <v>0.23431099999999105</v>
      </c>
      <c r="AL367" s="85">
        <f>AK367/AJ367</f>
        <v>1.084699328332706E-3</v>
      </c>
      <c r="AM367" s="322">
        <v>0</v>
      </c>
      <c r="AN367" s="321">
        <v>0</v>
      </c>
      <c r="AO367" s="321">
        <v>0</v>
      </c>
      <c r="AP367" s="12">
        <v>0</v>
      </c>
      <c r="AQ367" s="322">
        <v>0</v>
      </c>
      <c r="AR367" s="321">
        <v>0</v>
      </c>
      <c r="AS367" s="321">
        <v>0</v>
      </c>
      <c r="AT367" s="12">
        <v>0</v>
      </c>
      <c r="AU367" s="322">
        <v>0</v>
      </c>
      <c r="AV367" s="321">
        <v>0</v>
      </c>
      <c r="AW367" s="321">
        <v>0</v>
      </c>
      <c r="AX367" s="12">
        <v>0</v>
      </c>
      <c r="AY367" s="322">
        <f>AY345-AY356</f>
        <v>0</v>
      </c>
      <c r="AZ367" s="321">
        <f>AZ345-AZ356</f>
        <v>0</v>
      </c>
      <c r="BA367" s="321">
        <f>BA345-BA356</f>
        <v>0</v>
      </c>
      <c r="BB367" s="12">
        <v>0</v>
      </c>
      <c r="BC367" s="322">
        <v>0</v>
      </c>
      <c r="BD367" s="321">
        <v>0</v>
      </c>
      <c r="BE367" s="321">
        <v>0</v>
      </c>
      <c r="BF367" s="12">
        <v>0</v>
      </c>
    </row>
    <row r="368" spans="2:58" x14ac:dyDescent="0.25">
      <c r="B368" s="8" t="s">
        <v>65</v>
      </c>
      <c r="C368" s="322">
        <v>0</v>
      </c>
      <c r="D368" s="321">
        <v>0</v>
      </c>
      <c r="E368" s="321">
        <v>0</v>
      </c>
      <c r="F368" s="12">
        <v>0</v>
      </c>
      <c r="G368" s="322">
        <v>0</v>
      </c>
      <c r="H368" s="321">
        <v>0</v>
      </c>
      <c r="I368" s="321">
        <v>0</v>
      </c>
      <c r="J368" s="12">
        <v>0</v>
      </c>
      <c r="K368" s="322">
        <v>0</v>
      </c>
      <c r="L368" s="321">
        <v>0</v>
      </c>
      <c r="M368" s="321">
        <v>0</v>
      </c>
      <c r="N368" s="12">
        <v>0</v>
      </c>
      <c r="O368" s="322">
        <v>0</v>
      </c>
      <c r="P368" s="321">
        <v>0</v>
      </c>
      <c r="Q368" s="321">
        <v>0</v>
      </c>
      <c r="R368" s="12">
        <v>0</v>
      </c>
      <c r="S368" s="322">
        <v>0</v>
      </c>
      <c r="T368" s="321">
        <v>0</v>
      </c>
      <c r="U368" s="321">
        <v>0</v>
      </c>
      <c r="V368" s="12">
        <v>0</v>
      </c>
      <c r="W368" s="322">
        <v>0</v>
      </c>
      <c r="X368" s="321">
        <v>0</v>
      </c>
      <c r="Y368" s="321">
        <v>0</v>
      </c>
      <c r="Z368" s="12">
        <v>0</v>
      </c>
      <c r="AA368" s="322">
        <v>0</v>
      </c>
      <c r="AB368" s="321">
        <v>0</v>
      </c>
      <c r="AC368" s="321">
        <v>0</v>
      </c>
      <c r="AD368" s="12">
        <v>0</v>
      </c>
      <c r="AE368" s="322">
        <v>0</v>
      </c>
      <c r="AF368" s="321">
        <v>0</v>
      </c>
      <c r="AG368" s="321">
        <v>0</v>
      </c>
      <c r="AH368" s="12">
        <v>0</v>
      </c>
      <c r="AI368" s="322">
        <v>0</v>
      </c>
      <c r="AJ368" s="321">
        <v>0</v>
      </c>
      <c r="AK368" s="321">
        <v>0</v>
      </c>
      <c r="AL368" s="12">
        <v>0</v>
      </c>
      <c r="AM368" s="322">
        <v>0</v>
      </c>
      <c r="AN368" s="321">
        <v>0</v>
      </c>
      <c r="AO368" s="321">
        <v>0</v>
      </c>
      <c r="AP368" s="12">
        <v>0</v>
      </c>
      <c r="AQ368" s="322">
        <v>0</v>
      </c>
      <c r="AR368" s="321">
        <v>0</v>
      </c>
      <c r="AS368" s="321">
        <v>0</v>
      </c>
      <c r="AT368" s="12">
        <v>0</v>
      </c>
      <c r="AU368" s="322">
        <v>0</v>
      </c>
      <c r="AV368" s="321">
        <v>0</v>
      </c>
      <c r="AW368" s="321">
        <v>0</v>
      </c>
      <c r="AX368" s="12">
        <v>0</v>
      </c>
      <c r="AY368" s="322">
        <v>0</v>
      </c>
      <c r="AZ368" s="321">
        <v>0</v>
      </c>
      <c r="BA368" s="321">
        <v>0</v>
      </c>
      <c r="BB368" s="12">
        <v>0</v>
      </c>
      <c r="BC368" s="322">
        <v>0</v>
      </c>
      <c r="BD368" s="321">
        <v>0</v>
      </c>
      <c r="BE368" s="321">
        <v>0</v>
      </c>
      <c r="BF368" s="12">
        <v>0</v>
      </c>
    </row>
    <row r="369" spans="2:58" ht="15.75" thickBot="1" x14ac:dyDescent="0.3">
      <c r="B369" s="188" t="s">
        <v>66</v>
      </c>
      <c r="C369" s="355">
        <v>216.0147</v>
      </c>
      <c r="D369" s="353">
        <v>216.0147</v>
      </c>
      <c r="E369" s="353">
        <v>0.23431099999999999</v>
      </c>
      <c r="F369" s="183">
        <v>1.0846993283327477E-3</v>
      </c>
      <c r="G369" s="355">
        <v>0</v>
      </c>
      <c r="H369" s="353">
        <v>0</v>
      </c>
      <c r="I369" s="353">
        <v>0</v>
      </c>
      <c r="J369" s="354">
        <v>0</v>
      </c>
      <c r="K369" s="355">
        <v>0</v>
      </c>
      <c r="L369" s="353">
        <v>0</v>
      </c>
      <c r="M369" s="353">
        <v>0</v>
      </c>
      <c r="N369" s="354">
        <v>0</v>
      </c>
      <c r="O369" s="355">
        <v>0</v>
      </c>
      <c r="P369" s="353">
        <v>0</v>
      </c>
      <c r="Q369" s="353">
        <v>0</v>
      </c>
      <c r="R369" s="354">
        <v>0</v>
      </c>
      <c r="S369" s="355">
        <f>SUM(S367:S368)</f>
        <v>0</v>
      </c>
      <c r="T369" s="352">
        <f>SUM(T367:T368)</f>
        <v>0</v>
      </c>
      <c r="U369" s="352">
        <f>SUM(U367:U368)</f>
        <v>0</v>
      </c>
      <c r="V369" s="354">
        <f>SUM(V367:V368)</f>
        <v>0</v>
      </c>
      <c r="W369" s="355">
        <v>0</v>
      </c>
      <c r="X369" s="353">
        <v>0</v>
      </c>
      <c r="Y369" s="353">
        <v>0</v>
      </c>
      <c r="Z369" s="354">
        <v>0</v>
      </c>
      <c r="AA369" s="355">
        <v>0</v>
      </c>
      <c r="AB369" s="353">
        <v>0</v>
      </c>
      <c r="AC369" s="353">
        <v>0</v>
      </c>
      <c r="AD369" s="354">
        <v>0</v>
      </c>
      <c r="AE369" s="355">
        <f t="shared" ref="AE369:AK369" si="418">SUM(AE367:AE368)</f>
        <v>0</v>
      </c>
      <c r="AF369" s="352">
        <f t="shared" si="418"/>
        <v>0</v>
      </c>
      <c r="AG369" s="352">
        <f t="shared" si="418"/>
        <v>0</v>
      </c>
      <c r="AH369" s="354">
        <f t="shared" si="418"/>
        <v>0</v>
      </c>
      <c r="AI369" s="355">
        <f t="shared" si="418"/>
        <v>216.01470000000006</v>
      </c>
      <c r="AJ369" s="352">
        <f t="shared" si="418"/>
        <v>216.01470000000006</v>
      </c>
      <c r="AK369" s="352">
        <f t="shared" si="418"/>
        <v>0.23431099999999105</v>
      </c>
      <c r="AL369" s="183">
        <f>AK369/AJ369</f>
        <v>1.084699328332706E-3</v>
      </c>
      <c r="AM369" s="355">
        <f t="shared" ref="AM369:BF369" si="419">SUM(AM367:AM368)</f>
        <v>0</v>
      </c>
      <c r="AN369" s="352">
        <f t="shared" si="419"/>
        <v>0</v>
      </c>
      <c r="AO369" s="352">
        <f t="shared" si="419"/>
        <v>0</v>
      </c>
      <c r="AP369" s="354">
        <f t="shared" si="419"/>
        <v>0</v>
      </c>
      <c r="AQ369" s="355">
        <f t="shared" si="419"/>
        <v>0</v>
      </c>
      <c r="AR369" s="352">
        <f t="shared" si="419"/>
        <v>0</v>
      </c>
      <c r="AS369" s="352">
        <f t="shared" si="419"/>
        <v>0</v>
      </c>
      <c r="AT369" s="354">
        <f t="shared" si="419"/>
        <v>0</v>
      </c>
      <c r="AU369" s="355">
        <f t="shared" si="419"/>
        <v>0</v>
      </c>
      <c r="AV369" s="352">
        <f t="shared" si="419"/>
        <v>0</v>
      </c>
      <c r="AW369" s="352">
        <f t="shared" si="419"/>
        <v>0</v>
      </c>
      <c r="AX369" s="354">
        <f t="shared" si="419"/>
        <v>0</v>
      </c>
      <c r="AY369" s="359">
        <f t="shared" si="419"/>
        <v>0</v>
      </c>
      <c r="AZ369" s="360">
        <f t="shared" si="419"/>
        <v>0</v>
      </c>
      <c r="BA369" s="360">
        <f t="shared" si="419"/>
        <v>0</v>
      </c>
      <c r="BB369" s="354">
        <f t="shared" si="419"/>
        <v>0</v>
      </c>
      <c r="BC369" s="355">
        <f t="shared" si="419"/>
        <v>0</v>
      </c>
      <c r="BD369" s="352">
        <f t="shared" si="419"/>
        <v>0</v>
      </c>
      <c r="BE369" s="352">
        <f t="shared" si="419"/>
        <v>0</v>
      </c>
      <c r="BF369" s="354">
        <f t="shared" si="419"/>
        <v>0</v>
      </c>
    </row>
  </sheetData>
  <mergeCells count="839">
    <mergeCell ref="CK7:CK8"/>
    <mergeCell ref="CL7:CL8"/>
    <mergeCell ref="CB7:CB8"/>
    <mergeCell ref="CC7:CC8"/>
    <mergeCell ref="CD7:CD8"/>
    <mergeCell ref="CE7:CE8"/>
    <mergeCell ref="CF7:CF8"/>
    <mergeCell ref="CG7:CG8"/>
    <mergeCell ref="CH7:CH8"/>
    <mergeCell ref="CI7:CI8"/>
    <mergeCell ref="CJ7:CJ8"/>
    <mergeCell ref="BS7:BS8"/>
    <mergeCell ref="BT7:BT8"/>
    <mergeCell ref="BU7:BU8"/>
    <mergeCell ref="BV7:BV8"/>
    <mergeCell ref="BW7:BW8"/>
    <mergeCell ref="BX7:BX8"/>
    <mergeCell ref="BY7:BY8"/>
    <mergeCell ref="BZ7:BZ8"/>
    <mergeCell ref="CA7:CA8"/>
    <mergeCell ref="BJ7:BJ8"/>
    <mergeCell ref="BK7:BK8"/>
    <mergeCell ref="BL7:BL8"/>
    <mergeCell ref="BM7:BM8"/>
    <mergeCell ref="BN7:BN8"/>
    <mergeCell ref="BO7:BO8"/>
    <mergeCell ref="BP7:BP8"/>
    <mergeCell ref="BQ7:BQ8"/>
    <mergeCell ref="BR7:BR8"/>
    <mergeCell ref="BA7:BA8"/>
    <mergeCell ref="BB7:BB8"/>
    <mergeCell ref="BC7:BC8"/>
    <mergeCell ref="BD7:BD8"/>
    <mergeCell ref="BE7:BE8"/>
    <mergeCell ref="BF7:BF8"/>
    <mergeCell ref="BG7:BG8"/>
    <mergeCell ref="BH7:BH8"/>
    <mergeCell ref="BI7:BI8"/>
    <mergeCell ref="AR7:AR8"/>
    <mergeCell ref="AS7:AS8"/>
    <mergeCell ref="AT7:AT8"/>
    <mergeCell ref="AU7:AU8"/>
    <mergeCell ref="AV7:AV8"/>
    <mergeCell ref="AW7:AW8"/>
    <mergeCell ref="AX7:AX8"/>
    <mergeCell ref="AY7:AY8"/>
    <mergeCell ref="AZ7:AZ8"/>
    <mergeCell ref="AI7:AI8"/>
    <mergeCell ref="AJ7:AJ8"/>
    <mergeCell ref="AK7:AK8"/>
    <mergeCell ref="AL7:AL8"/>
    <mergeCell ref="AM7:AM8"/>
    <mergeCell ref="AN7:AN8"/>
    <mergeCell ref="AO7:AO8"/>
    <mergeCell ref="AP7:AP8"/>
    <mergeCell ref="AQ7:AQ8"/>
    <mergeCell ref="BS6:BV6"/>
    <mergeCell ref="BW6:BZ6"/>
    <mergeCell ref="CA6:CD6"/>
    <mergeCell ref="CE6:CH6"/>
    <mergeCell ref="CI6:CL6"/>
    <mergeCell ref="C7:C8"/>
    <mergeCell ref="D7:D8"/>
    <mergeCell ref="E7:E8"/>
    <mergeCell ref="F7:F8"/>
    <mergeCell ref="G7:G8"/>
    <mergeCell ref="H7:H8"/>
    <mergeCell ref="I7:I8"/>
    <mergeCell ref="J7:J8"/>
    <mergeCell ref="K7:K8"/>
    <mergeCell ref="L7:L8"/>
    <mergeCell ref="M7:M8"/>
    <mergeCell ref="N7:N8"/>
    <mergeCell ref="O7:O8"/>
    <mergeCell ref="P7:P8"/>
    <mergeCell ref="Q7:Q8"/>
    <mergeCell ref="R7:R8"/>
    <mergeCell ref="S7:S8"/>
    <mergeCell ref="T7:T8"/>
    <mergeCell ref="U7:U8"/>
    <mergeCell ref="AI6:AL6"/>
    <mergeCell ref="AM6:AP6"/>
    <mergeCell ref="AQ6:AT6"/>
    <mergeCell ref="AU6:AX6"/>
    <mergeCell ref="AY6:BB6"/>
    <mergeCell ref="BC6:BF6"/>
    <mergeCell ref="BG6:BJ6"/>
    <mergeCell ref="BK6:BN6"/>
    <mergeCell ref="BO6:BR6"/>
    <mergeCell ref="B6:B8"/>
    <mergeCell ref="C6:F6"/>
    <mergeCell ref="G6:J6"/>
    <mergeCell ref="K6:N6"/>
    <mergeCell ref="O6:R6"/>
    <mergeCell ref="S6:V6"/>
    <mergeCell ref="W6:Z6"/>
    <mergeCell ref="AA6:AD6"/>
    <mergeCell ref="AE6:AH6"/>
    <mergeCell ref="V7:V8"/>
    <mergeCell ref="W7:W8"/>
    <mergeCell ref="X7:X8"/>
    <mergeCell ref="Y7:Y8"/>
    <mergeCell ref="Z7:Z8"/>
    <mergeCell ref="AA7:AA8"/>
    <mergeCell ref="AB7:AB8"/>
    <mergeCell ref="AC7:AC8"/>
    <mergeCell ref="AD7:AD8"/>
    <mergeCell ref="AE7:AE8"/>
    <mergeCell ref="AF7:AF8"/>
    <mergeCell ref="AG7:AG8"/>
    <mergeCell ref="AH7:AH8"/>
    <mergeCell ref="CF49:CF50"/>
    <mergeCell ref="CG49:CG50"/>
    <mergeCell ref="CH49:CH50"/>
    <mergeCell ref="CI49:CI50"/>
    <mergeCell ref="CJ49:CJ50"/>
    <mergeCell ref="CK49:CK50"/>
    <mergeCell ref="CL49:CL50"/>
    <mergeCell ref="BC48:BF48"/>
    <mergeCell ref="BC49:BC50"/>
    <mergeCell ref="BD49:BD50"/>
    <mergeCell ref="BE49:BE50"/>
    <mergeCell ref="BF49:BF50"/>
    <mergeCell ref="BW49:BW50"/>
    <mergeCell ref="BX49:BX50"/>
    <mergeCell ref="BY49:BY50"/>
    <mergeCell ref="BZ49:BZ50"/>
    <mergeCell ref="CA49:CA50"/>
    <mergeCell ref="CB49:CB50"/>
    <mergeCell ref="CC49:CC50"/>
    <mergeCell ref="CD49:CD50"/>
    <mergeCell ref="CE49:CE50"/>
    <mergeCell ref="BN49:BN50"/>
    <mergeCell ref="BO49:BO50"/>
    <mergeCell ref="BP49:BP50"/>
    <mergeCell ref="M49:M50"/>
    <mergeCell ref="N49:N50"/>
    <mergeCell ref="BG49:BG50"/>
    <mergeCell ref="BH49:BH50"/>
    <mergeCell ref="BI49:BI50"/>
    <mergeCell ref="BJ49:BJ50"/>
    <mergeCell ref="BK49:BK50"/>
    <mergeCell ref="BL49:BL50"/>
    <mergeCell ref="BM49:BM50"/>
    <mergeCell ref="AV49:AV50"/>
    <mergeCell ref="AW49:AW50"/>
    <mergeCell ref="AX49:AX50"/>
    <mergeCell ref="AY49:AY50"/>
    <mergeCell ref="AZ49:AZ50"/>
    <mergeCell ref="BA49:BA50"/>
    <mergeCell ref="BB49:BB50"/>
    <mergeCell ref="AT49:AT50"/>
    <mergeCell ref="AU49:AU50"/>
    <mergeCell ref="AM49:AM50"/>
    <mergeCell ref="AN49:AN50"/>
    <mergeCell ref="AO49:AO50"/>
    <mergeCell ref="AP49:AP50"/>
    <mergeCell ref="AQ49:AQ50"/>
    <mergeCell ref="AR49:AR50"/>
    <mergeCell ref="AS49:AS50"/>
    <mergeCell ref="BQ49:BQ50"/>
    <mergeCell ref="BR49:BR50"/>
    <mergeCell ref="BW48:BZ48"/>
    <mergeCell ref="CA48:CD48"/>
    <mergeCell ref="AU48:AX48"/>
    <mergeCell ref="AY48:BB48"/>
    <mergeCell ref="BS49:BS50"/>
    <mergeCell ref="BT49:BT50"/>
    <mergeCell ref="BU49:BU50"/>
    <mergeCell ref="BV49:BV50"/>
    <mergeCell ref="CE48:CH48"/>
    <mergeCell ref="CI48:CL48"/>
    <mergeCell ref="C49:C50"/>
    <mergeCell ref="D49:D50"/>
    <mergeCell ref="E49:E50"/>
    <mergeCell ref="F49:F50"/>
    <mergeCell ref="G49:G50"/>
    <mergeCell ref="H49:H50"/>
    <mergeCell ref="I49:I50"/>
    <mergeCell ref="J49:J50"/>
    <mergeCell ref="O49:O50"/>
    <mergeCell ref="P49:P50"/>
    <mergeCell ref="Q49:Q50"/>
    <mergeCell ref="R49:R50"/>
    <mergeCell ref="S49:S50"/>
    <mergeCell ref="T49:T50"/>
    <mergeCell ref="U49:U50"/>
    <mergeCell ref="V49:V50"/>
    <mergeCell ref="W49:W50"/>
    <mergeCell ref="X49:X50"/>
    <mergeCell ref="Y49:Y50"/>
    <mergeCell ref="Z49:Z50"/>
    <mergeCell ref="AM48:AP48"/>
    <mergeCell ref="AQ48:AT48"/>
    <mergeCell ref="K48:N48"/>
    <mergeCell ref="BG48:BJ48"/>
    <mergeCell ref="BK48:BN48"/>
    <mergeCell ref="BO48:BR48"/>
    <mergeCell ref="BS48:BV48"/>
    <mergeCell ref="B48:B50"/>
    <mergeCell ref="C48:F48"/>
    <mergeCell ref="G48:J48"/>
    <mergeCell ref="O48:R48"/>
    <mergeCell ref="S48:V48"/>
    <mergeCell ref="W48:Z48"/>
    <mergeCell ref="AA48:AD48"/>
    <mergeCell ref="AE48:AH48"/>
    <mergeCell ref="AI48:AL48"/>
    <mergeCell ref="AA49:AA50"/>
    <mergeCell ref="AB49:AB50"/>
    <mergeCell ref="AC49:AC50"/>
    <mergeCell ref="AD49:AD50"/>
    <mergeCell ref="AE49:AE50"/>
    <mergeCell ref="AF49:AF50"/>
    <mergeCell ref="AG49:AG50"/>
    <mergeCell ref="AH49:AH50"/>
    <mergeCell ref="AI49:AI50"/>
    <mergeCell ref="AJ49:AJ50"/>
    <mergeCell ref="AK49:AK50"/>
    <mergeCell ref="AL49:AL50"/>
    <mergeCell ref="K49:K50"/>
    <mergeCell ref="L49:L50"/>
    <mergeCell ref="CB133:CB134"/>
    <mergeCell ref="CC133:CC134"/>
    <mergeCell ref="CD133:CD134"/>
    <mergeCell ref="BS133:BS134"/>
    <mergeCell ref="BT133:BT134"/>
    <mergeCell ref="BU133:BU134"/>
    <mergeCell ref="BV133:BV134"/>
    <mergeCell ref="BW133:BW134"/>
    <mergeCell ref="BX133:BX134"/>
    <mergeCell ref="BY133:BY134"/>
    <mergeCell ref="BZ133:BZ134"/>
    <mergeCell ref="CA133:CA134"/>
    <mergeCell ref="BJ133:BJ134"/>
    <mergeCell ref="BK133:BK134"/>
    <mergeCell ref="BL133:BL134"/>
    <mergeCell ref="BM133:BM134"/>
    <mergeCell ref="BN133:BN134"/>
    <mergeCell ref="BO133:BO134"/>
    <mergeCell ref="BP133:BP134"/>
    <mergeCell ref="BQ133:BQ134"/>
    <mergeCell ref="BR133:BR134"/>
    <mergeCell ref="BA133:BA134"/>
    <mergeCell ref="BB133:BB134"/>
    <mergeCell ref="BC133:BC134"/>
    <mergeCell ref="BD133:BD134"/>
    <mergeCell ref="BE133:BE134"/>
    <mergeCell ref="BF133:BF134"/>
    <mergeCell ref="BG133:BG134"/>
    <mergeCell ref="BH133:BH134"/>
    <mergeCell ref="BI133:BI134"/>
    <mergeCell ref="AR133:AR134"/>
    <mergeCell ref="AS133:AS134"/>
    <mergeCell ref="AT133:AT134"/>
    <mergeCell ref="AU133:AU134"/>
    <mergeCell ref="AV133:AV134"/>
    <mergeCell ref="AW133:AW134"/>
    <mergeCell ref="AX133:AX134"/>
    <mergeCell ref="AY133:AY134"/>
    <mergeCell ref="AZ133:AZ134"/>
    <mergeCell ref="AI133:AI134"/>
    <mergeCell ref="AJ133:AJ134"/>
    <mergeCell ref="AK133:AK134"/>
    <mergeCell ref="AL133:AL134"/>
    <mergeCell ref="AM133:AM134"/>
    <mergeCell ref="AN133:AN134"/>
    <mergeCell ref="AO133:AO134"/>
    <mergeCell ref="AP133:AP134"/>
    <mergeCell ref="AQ133:AQ134"/>
    <mergeCell ref="BS132:BV132"/>
    <mergeCell ref="BW132:BZ132"/>
    <mergeCell ref="CA132:CD132"/>
    <mergeCell ref="C133:C134"/>
    <mergeCell ref="D133:D134"/>
    <mergeCell ref="E133:E134"/>
    <mergeCell ref="F133:F134"/>
    <mergeCell ref="G133:G134"/>
    <mergeCell ref="H133:H134"/>
    <mergeCell ref="I133:I134"/>
    <mergeCell ref="J133:J134"/>
    <mergeCell ref="K133:K134"/>
    <mergeCell ref="L133:L134"/>
    <mergeCell ref="M133:M134"/>
    <mergeCell ref="N133:N134"/>
    <mergeCell ref="O133:O134"/>
    <mergeCell ref="P133:P134"/>
    <mergeCell ref="Q133:Q134"/>
    <mergeCell ref="R133:R134"/>
    <mergeCell ref="S133:S134"/>
    <mergeCell ref="T133:T134"/>
    <mergeCell ref="U133:U134"/>
    <mergeCell ref="V133:V134"/>
    <mergeCell ref="W133:W134"/>
    <mergeCell ref="AI132:AL132"/>
    <mergeCell ref="AM132:AP132"/>
    <mergeCell ref="AQ132:AT132"/>
    <mergeCell ref="AU132:AX132"/>
    <mergeCell ref="AY132:BB132"/>
    <mergeCell ref="BC132:BF132"/>
    <mergeCell ref="BG132:BJ132"/>
    <mergeCell ref="BK132:BN132"/>
    <mergeCell ref="BO132:BR132"/>
    <mergeCell ref="B132:B134"/>
    <mergeCell ref="C132:F132"/>
    <mergeCell ref="G132:J132"/>
    <mergeCell ref="K132:N132"/>
    <mergeCell ref="O132:R132"/>
    <mergeCell ref="S132:V132"/>
    <mergeCell ref="W132:Z132"/>
    <mergeCell ref="AA132:AD132"/>
    <mergeCell ref="AE132:AH132"/>
    <mergeCell ref="X133:X134"/>
    <mergeCell ref="Y133:Y134"/>
    <mergeCell ref="Z133:Z134"/>
    <mergeCell ref="AA133:AA134"/>
    <mergeCell ref="AB133:AB134"/>
    <mergeCell ref="AC133:AC134"/>
    <mergeCell ref="AD133:AD134"/>
    <mergeCell ref="AE133:AE134"/>
    <mergeCell ref="AF133:AF134"/>
    <mergeCell ref="AG133:AG134"/>
    <mergeCell ref="AH133:AH134"/>
    <mergeCell ref="CA174:CD174"/>
    <mergeCell ref="CA175:CA176"/>
    <mergeCell ref="CB175:CB176"/>
    <mergeCell ref="CC175:CC176"/>
    <mergeCell ref="CD175:CD176"/>
    <mergeCell ref="BS174:BV174"/>
    <mergeCell ref="BS175:BS176"/>
    <mergeCell ref="BT175:BT176"/>
    <mergeCell ref="BU175:BU176"/>
    <mergeCell ref="BV175:BV176"/>
    <mergeCell ref="BW174:BZ174"/>
    <mergeCell ref="BW175:BW176"/>
    <mergeCell ref="BX175:BX176"/>
    <mergeCell ref="BY175:BY176"/>
    <mergeCell ref="BZ175:BZ176"/>
    <mergeCell ref="BN175:BN176"/>
    <mergeCell ref="AW175:AW176"/>
    <mergeCell ref="AX175:AX176"/>
    <mergeCell ref="AY175:AY176"/>
    <mergeCell ref="AZ175:AZ176"/>
    <mergeCell ref="BA175:BA176"/>
    <mergeCell ref="BB175:BB176"/>
    <mergeCell ref="BC175:BC176"/>
    <mergeCell ref="BD175:BD176"/>
    <mergeCell ref="BE175:BE176"/>
    <mergeCell ref="BF175:BF176"/>
    <mergeCell ref="BQ175:BQ176"/>
    <mergeCell ref="BR175:BR176"/>
    <mergeCell ref="AJ175:AJ176"/>
    <mergeCell ref="AK175:AK176"/>
    <mergeCell ref="AL175:AL176"/>
    <mergeCell ref="AM175:AM176"/>
    <mergeCell ref="AN175:AN176"/>
    <mergeCell ref="AO175:AO176"/>
    <mergeCell ref="AP175:AP176"/>
    <mergeCell ref="BO175:BO176"/>
    <mergeCell ref="BP175:BP176"/>
    <mergeCell ref="AV175:AV176"/>
    <mergeCell ref="AU175:AU176"/>
    <mergeCell ref="AT175:AT176"/>
    <mergeCell ref="AS175:AS176"/>
    <mergeCell ref="AR175:AR176"/>
    <mergeCell ref="AQ175:AQ176"/>
    <mergeCell ref="BG175:BG176"/>
    <mergeCell ref="BH175:BH176"/>
    <mergeCell ref="BI175:BI176"/>
    <mergeCell ref="BJ175:BJ176"/>
    <mergeCell ref="BK175:BK176"/>
    <mergeCell ref="BL175:BL176"/>
    <mergeCell ref="BM175:BM176"/>
    <mergeCell ref="AA175:AA176"/>
    <mergeCell ref="AB175:AB176"/>
    <mergeCell ref="AC175:AC176"/>
    <mergeCell ref="AD175:AD176"/>
    <mergeCell ref="AE175:AE176"/>
    <mergeCell ref="AF175:AF176"/>
    <mergeCell ref="AG175:AG176"/>
    <mergeCell ref="AH175:AH176"/>
    <mergeCell ref="AI175:AI176"/>
    <mergeCell ref="R175:R176"/>
    <mergeCell ref="S175:S176"/>
    <mergeCell ref="T175:T176"/>
    <mergeCell ref="U175:U176"/>
    <mergeCell ref="V175:V176"/>
    <mergeCell ref="W175:W176"/>
    <mergeCell ref="X175:X176"/>
    <mergeCell ref="Y175:Y176"/>
    <mergeCell ref="Z175:Z176"/>
    <mergeCell ref="AI174:AL174"/>
    <mergeCell ref="AM174:AP174"/>
    <mergeCell ref="BO174:BR174"/>
    <mergeCell ref="AQ174:AT174"/>
    <mergeCell ref="AU174:AX174"/>
    <mergeCell ref="AY174:BB174"/>
    <mergeCell ref="BC174:BF174"/>
    <mergeCell ref="BG174:BJ174"/>
    <mergeCell ref="BK174:BN174"/>
    <mergeCell ref="B174:B176"/>
    <mergeCell ref="C174:F174"/>
    <mergeCell ref="G174:J174"/>
    <mergeCell ref="K174:N174"/>
    <mergeCell ref="O174:R174"/>
    <mergeCell ref="S174:V174"/>
    <mergeCell ref="W174:Z174"/>
    <mergeCell ref="AA174:AD174"/>
    <mergeCell ref="AE174:AH174"/>
    <mergeCell ref="C175:C176"/>
    <mergeCell ref="D175:D176"/>
    <mergeCell ref="E175:E176"/>
    <mergeCell ref="F175:F176"/>
    <mergeCell ref="G175:G176"/>
    <mergeCell ref="H175:H176"/>
    <mergeCell ref="I175:I176"/>
    <mergeCell ref="J175:J176"/>
    <mergeCell ref="K175:K176"/>
    <mergeCell ref="L175:L176"/>
    <mergeCell ref="M175:M176"/>
    <mergeCell ref="N175:N176"/>
    <mergeCell ref="O175:O176"/>
    <mergeCell ref="P175:P176"/>
    <mergeCell ref="Q175:Q176"/>
    <mergeCell ref="G296:J296"/>
    <mergeCell ref="G297:G298"/>
    <mergeCell ref="H297:H298"/>
    <mergeCell ref="I297:I298"/>
    <mergeCell ref="J297:J298"/>
    <mergeCell ref="G334:J334"/>
    <mergeCell ref="G335:G336"/>
    <mergeCell ref="H335:H336"/>
    <mergeCell ref="I335:I336"/>
    <mergeCell ref="J335:J336"/>
    <mergeCell ref="G216:J216"/>
    <mergeCell ref="G217:G218"/>
    <mergeCell ref="H217:H218"/>
    <mergeCell ref="I217:I218"/>
    <mergeCell ref="J217:J218"/>
    <mergeCell ref="G258:J258"/>
    <mergeCell ref="G259:G260"/>
    <mergeCell ref="H259:H260"/>
    <mergeCell ref="I259:I260"/>
    <mergeCell ref="J259:J260"/>
    <mergeCell ref="BN217:BN218"/>
    <mergeCell ref="BO217:BO218"/>
    <mergeCell ref="BP217:BP218"/>
    <mergeCell ref="BQ217:BQ218"/>
    <mergeCell ref="BR217:BR218"/>
    <mergeCell ref="BH217:BH218"/>
    <mergeCell ref="BI217:BI218"/>
    <mergeCell ref="BJ217:BJ218"/>
    <mergeCell ref="BK217:BK218"/>
    <mergeCell ref="BL217:BL218"/>
    <mergeCell ref="BM217:BM218"/>
    <mergeCell ref="BB217:BB218"/>
    <mergeCell ref="BC217:BC218"/>
    <mergeCell ref="BD217:BD218"/>
    <mergeCell ref="BE217:BE218"/>
    <mergeCell ref="BF217:BF218"/>
    <mergeCell ref="BG217:BG218"/>
    <mergeCell ref="AV217:AV218"/>
    <mergeCell ref="AW217:AW218"/>
    <mergeCell ref="AX217:AX218"/>
    <mergeCell ref="AY217:AY218"/>
    <mergeCell ref="AZ217:AZ218"/>
    <mergeCell ref="BA217:BA218"/>
    <mergeCell ref="AR217:AR218"/>
    <mergeCell ref="AS217:AS218"/>
    <mergeCell ref="AT217:AT218"/>
    <mergeCell ref="AU217:AU218"/>
    <mergeCell ref="AJ217:AJ218"/>
    <mergeCell ref="AK217:AK218"/>
    <mergeCell ref="AL217:AL218"/>
    <mergeCell ref="AM217:AM218"/>
    <mergeCell ref="AN217:AN218"/>
    <mergeCell ref="AO217:AO218"/>
    <mergeCell ref="AI217:AI218"/>
    <mergeCell ref="X217:X218"/>
    <mergeCell ref="Y217:Y218"/>
    <mergeCell ref="Z217:Z218"/>
    <mergeCell ref="AA217:AA218"/>
    <mergeCell ref="AB217:AB218"/>
    <mergeCell ref="AC217:AC218"/>
    <mergeCell ref="AP217:AP218"/>
    <mergeCell ref="AQ217:AQ218"/>
    <mergeCell ref="N217:N218"/>
    <mergeCell ref="O217:O218"/>
    <mergeCell ref="P217:P218"/>
    <mergeCell ref="Q217:Q218"/>
    <mergeCell ref="AD217:AD218"/>
    <mergeCell ref="AE217:AE218"/>
    <mergeCell ref="AF217:AF218"/>
    <mergeCell ref="AG217:AG218"/>
    <mergeCell ref="AH217:AH218"/>
    <mergeCell ref="AY216:BB216"/>
    <mergeCell ref="BC216:BF216"/>
    <mergeCell ref="BG216:BJ216"/>
    <mergeCell ref="BK216:BN216"/>
    <mergeCell ref="BO216:BR216"/>
    <mergeCell ref="C217:C218"/>
    <mergeCell ref="D217:D218"/>
    <mergeCell ref="E217:E218"/>
    <mergeCell ref="F217:F218"/>
    <mergeCell ref="K217:K218"/>
    <mergeCell ref="AA216:AD216"/>
    <mergeCell ref="AE216:AH216"/>
    <mergeCell ref="AI216:AL216"/>
    <mergeCell ref="AM216:AP216"/>
    <mergeCell ref="AQ216:AT216"/>
    <mergeCell ref="AU216:AX216"/>
    <mergeCell ref="R217:R218"/>
    <mergeCell ref="S217:S218"/>
    <mergeCell ref="T217:T218"/>
    <mergeCell ref="U217:U218"/>
    <mergeCell ref="V217:V218"/>
    <mergeCell ref="W217:W218"/>
    <mergeCell ref="L217:L218"/>
    <mergeCell ref="M217:M218"/>
    <mergeCell ref="BC335:BC336"/>
    <mergeCell ref="BD335:BD336"/>
    <mergeCell ref="BE335:BE336"/>
    <mergeCell ref="BF335:BF336"/>
    <mergeCell ref="B216:B218"/>
    <mergeCell ref="C216:F216"/>
    <mergeCell ref="K216:N216"/>
    <mergeCell ref="O216:R216"/>
    <mergeCell ref="S216:V216"/>
    <mergeCell ref="W216:Z216"/>
    <mergeCell ref="AW335:AW336"/>
    <mergeCell ref="AX335:AX336"/>
    <mergeCell ref="AY335:AY336"/>
    <mergeCell ref="AZ335:AZ336"/>
    <mergeCell ref="BA335:BA336"/>
    <mergeCell ref="BB335:BB336"/>
    <mergeCell ref="AQ335:AQ336"/>
    <mergeCell ref="AR335:AR336"/>
    <mergeCell ref="AS335:AS336"/>
    <mergeCell ref="AT335:AT336"/>
    <mergeCell ref="AU335:AU336"/>
    <mergeCell ref="AV335:AV336"/>
    <mergeCell ref="AK335:AK336"/>
    <mergeCell ref="AL335:AL336"/>
    <mergeCell ref="AM335:AM336"/>
    <mergeCell ref="AN335:AN336"/>
    <mergeCell ref="AO335:AO336"/>
    <mergeCell ref="AP335:AP336"/>
    <mergeCell ref="AE335:AE336"/>
    <mergeCell ref="AF335:AF336"/>
    <mergeCell ref="AG335:AG336"/>
    <mergeCell ref="AH335:AH336"/>
    <mergeCell ref="AI335:AI336"/>
    <mergeCell ref="AJ335:AJ336"/>
    <mergeCell ref="AY334:BB334"/>
    <mergeCell ref="BC334:BF334"/>
    <mergeCell ref="C335:C336"/>
    <mergeCell ref="D335:D336"/>
    <mergeCell ref="E335:E336"/>
    <mergeCell ref="F335:F336"/>
    <mergeCell ref="K335:K336"/>
    <mergeCell ref="L335:L336"/>
    <mergeCell ref="M335:M336"/>
    <mergeCell ref="N335:N336"/>
    <mergeCell ref="AA334:AD334"/>
    <mergeCell ref="AE334:AH334"/>
    <mergeCell ref="AI334:AL334"/>
    <mergeCell ref="AM334:AP334"/>
    <mergeCell ref="AQ334:AT334"/>
    <mergeCell ref="AU334:AX334"/>
    <mergeCell ref="Y335:Y336"/>
    <mergeCell ref="Z335:Z336"/>
    <mergeCell ref="AA335:AA336"/>
    <mergeCell ref="AB335:AB336"/>
    <mergeCell ref="AC335:AC336"/>
    <mergeCell ref="AD335:AD336"/>
    <mergeCell ref="S335:S336"/>
    <mergeCell ref="T335:T336"/>
    <mergeCell ref="B334:B336"/>
    <mergeCell ref="C334:F334"/>
    <mergeCell ref="K334:N334"/>
    <mergeCell ref="O334:R334"/>
    <mergeCell ref="S334:V334"/>
    <mergeCell ref="W334:Z334"/>
    <mergeCell ref="O335:O336"/>
    <mergeCell ref="P335:P336"/>
    <mergeCell ref="Q335:Q336"/>
    <mergeCell ref="R335:R336"/>
    <mergeCell ref="U335:U336"/>
    <mergeCell ref="V335:V336"/>
    <mergeCell ref="W335:W336"/>
    <mergeCell ref="X335:X336"/>
    <mergeCell ref="AW297:AW298"/>
    <mergeCell ref="AX297:AX298"/>
    <mergeCell ref="AY297:AY298"/>
    <mergeCell ref="AZ297:AZ298"/>
    <mergeCell ref="BA297:BA298"/>
    <mergeCell ref="BB297:BB298"/>
    <mergeCell ref="AQ297:AQ298"/>
    <mergeCell ref="AR297:AR298"/>
    <mergeCell ref="AS297:AS298"/>
    <mergeCell ref="AT297:AT298"/>
    <mergeCell ref="AU297:AU298"/>
    <mergeCell ref="AV297:AV298"/>
    <mergeCell ref="AN297:AN298"/>
    <mergeCell ref="AO297:AO298"/>
    <mergeCell ref="AP297:AP298"/>
    <mergeCell ref="AE297:AE298"/>
    <mergeCell ref="AF297:AF298"/>
    <mergeCell ref="AG297:AG298"/>
    <mergeCell ref="AH297:AH298"/>
    <mergeCell ref="AI297:AI298"/>
    <mergeCell ref="AJ297:AJ298"/>
    <mergeCell ref="M297:M298"/>
    <mergeCell ref="N297:N298"/>
    <mergeCell ref="O297:O298"/>
    <mergeCell ref="P297:P298"/>
    <mergeCell ref="Q297:Q298"/>
    <mergeCell ref="R297:R298"/>
    <mergeCell ref="AM296:AP296"/>
    <mergeCell ref="AQ296:AT296"/>
    <mergeCell ref="AU296:AX296"/>
    <mergeCell ref="Y297:Y298"/>
    <mergeCell ref="Z297:Z298"/>
    <mergeCell ref="AA297:AA298"/>
    <mergeCell ref="AB297:AB298"/>
    <mergeCell ref="AC297:AC298"/>
    <mergeCell ref="AD297:AD298"/>
    <mergeCell ref="S297:S298"/>
    <mergeCell ref="T297:T298"/>
    <mergeCell ref="U297:U298"/>
    <mergeCell ref="V297:V298"/>
    <mergeCell ref="W297:W298"/>
    <mergeCell ref="X297:X298"/>
    <mergeCell ref="AK297:AK298"/>
    <mergeCell ref="AL297:AL298"/>
    <mergeCell ref="AM297:AM298"/>
    <mergeCell ref="AY296:BB296"/>
    <mergeCell ref="C297:C298"/>
    <mergeCell ref="D297:D298"/>
    <mergeCell ref="E297:E298"/>
    <mergeCell ref="F297:F298"/>
    <mergeCell ref="K297:K298"/>
    <mergeCell ref="L297:L298"/>
    <mergeCell ref="BR259:BR260"/>
    <mergeCell ref="B296:B298"/>
    <mergeCell ref="C296:F296"/>
    <mergeCell ref="K296:N296"/>
    <mergeCell ref="O296:R296"/>
    <mergeCell ref="S296:V296"/>
    <mergeCell ref="W296:Z296"/>
    <mergeCell ref="AA296:AD296"/>
    <mergeCell ref="AE296:AH296"/>
    <mergeCell ref="AI296:AL296"/>
    <mergeCell ref="BL259:BL260"/>
    <mergeCell ref="BM259:BM260"/>
    <mergeCell ref="BN259:BN260"/>
    <mergeCell ref="BO259:BO260"/>
    <mergeCell ref="BP259:BP260"/>
    <mergeCell ref="BQ259:BQ260"/>
    <mergeCell ref="BF259:BF260"/>
    <mergeCell ref="BG259:BG260"/>
    <mergeCell ref="BH259:BH260"/>
    <mergeCell ref="BI259:BI260"/>
    <mergeCell ref="BJ259:BJ260"/>
    <mergeCell ref="BK259:BK260"/>
    <mergeCell ref="AZ259:AZ260"/>
    <mergeCell ref="BA259:BA260"/>
    <mergeCell ref="BB259:BB260"/>
    <mergeCell ref="BC259:BC260"/>
    <mergeCell ref="BD259:BD260"/>
    <mergeCell ref="BE259:BE260"/>
    <mergeCell ref="AT259:AT260"/>
    <mergeCell ref="AU259:AU260"/>
    <mergeCell ref="AV259:AV260"/>
    <mergeCell ref="AW259:AW260"/>
    <mergeCell ref="AX259:AX260"/>
    <mergeCell ref="AY259:AY260"/>
    <mergeCell ref="AN259:AN260"/>
    <mergeCell ref="AO259:AO260"/>
    <mergeCell ref="AP259:AP260"/>
    <mergeCell ref="AQ259:AQ260"/>
    <mergeCell ref="AR259:AR260"/>
    <mergeCell ref="AS259:AS260"/>
    <mergeCell ref="AH259:AH260"/>
    <mergeCell ref="AI259:AI260"/>
    <mergeCell ref="AJ259:AJ260"/>
    <mergeCell ref="AK259:AK260"/>
    <mergeCell ref="AL259:AL260"/>
    <mergeCell ref="AM259:AM260"/>
    <mergeCell ref="AB259:AB260"/>
    <mergeCell ref="AC259:AC260"/>
    <mergeCell ref="AD259:AD260"/>
    <mergeCell ref="AE259:AE260"/>
    <mergeCell ref="AF259:AF260"/>
    <mergeCell ref="AG259:AG260"/>
    <mergeCell ref="AY258:BB258"/>
    <mergeCell ref="BC258:BF258"/>
    <mergeCell ref="BG258:BJ258"/>
    <mergeCell ref="BK258:BN258"/>
    <mergeCell ref="BO258:BR258"/>
    <mergeCell ref="C259:C260"/>
    <mergeCell ref="D259:D260"/>
    <mergeCell ref="E259:E260"/>
    <mergeCell ref="F259:F260"/>
    <mergeCell ref="K259:K260"/>
    <mergeCell ref="AA258:AD258"/>
    <mergeCell ref="AE258:AH258"/>
    <mergeCell ref="AI258:AL258"/>
    <mergeCell ref="AM258:AP258"/>
    <mergeCell ref="AQ258:AT258"/>
    <mergeCell ref="AU258:AX258"/>
    <mergeCell ref="V259:V260"/>
    <mergeCell ref="W259:W260"/>
    <mergeCell ref="X259:X260"/>
    <mergeCell ref="Y259:Y260"/>
    <mergeCell ref="Z259:Z260"/>
    <mergeCell ref="AA259:AA260"/>
    <mergeCell ref="P259:P260"/>
    <mergeCell ref="Q259:Q260"/>
    <mergeCell ref="B258:B260"/>
    <mergeCell ref="C258:F258"/>
    <mergeCell ref="K258:N258"/>
    <mergeCell ref="O258:R258"/>
    <mergeCell ref="S258:V258"/>
    <mergeCell ref="W258:Z258"/>
    <mergeCell ref="L259:L260"/>
    <mergeCell ref="M259:M260"/>
    <mergeCell ref="N259:N260"/>
    <mergeCell ref="O259:O260"/>
    <mergeCell ref="R259:R260"/>
    <mergeCell ref="S259:S260"/>
    <mergeCell ref="T259:T260"/>
    <mergeCell ref="U259:U260"/>
    <mergeCell ref="BG90:BJ90"/>
    <mergeCell ref="BK90:BN90"/>
    <mergeCell ref="BO90:BR90"/>
    <mergeCell ref="B90:B92"/>
    <mergeCell ref="C90:F90"/>
    <mergeCell ref="G90:J90"/>
    <mergeCell ref="K90:N90"/>
    <mergeCell ref="O90:R90"/>
    <mergeCell ref="S90:V90"/>
    <mergeCell ref="W90:Z90"/>
    <mergeCell ref="AA90:AD90"/>
    <mergeCell ref="AE90:AH90"/>
    <mergeCell ref="X91:X92"/>
    <mergeCell ref="Y91:Y92"/>
    <mergeCell ref="Z91:Z92"/>
    <mergeCell ref="AA91:AA92"/>
    <mergeCell ref="AB91:AB92"/>
    <mergeCell ref="AC91:AC92"/>
    <mergeCell ref="AD91:AD92"/>
    <mergeCell ref="AE91:AE92"/>
    <mergeCell ref="AF91:AF92"/>
    <mergeCell ref="AG91:AG92"/>
    <mergeCell ref="AH91:AH92"/>
    <mergeCell ref="U91:U92"/>
    <mergeCell ref="V91:V92"/>
    <mergeCell ref="W91:W92"/>
    <mergeCell ref="AI90:AL90"/>
    <mergeCell ref="AM90:AP90"/>
    <mergeCell ref="AQ90:AT90"/>
    <mergeCell ref="AU90:AX90"/>
    <mergeCell ref="AY90:BB90"/>
    <mergeCell ref="BC90:BF90"/>
    <mergeCell ref="L91:L92"/>
    <mergeCell ref="M91:M92"/>
    <mergeCell ref="N91:N92"/>
    <mergeCell ref="O91:O92"/>
    <mergeCell ref="P91:P92"/>
    <mergeCell ref="Q91:Q92"/>
    <mergeCell ref="R91:R92"/>
    <mergeCell ref="S91:S92"/>
    <mergeCell ref="T91:T92"/>
    <mergeCell ref="AI91:AI92"/>
    <mergeCell ref="AJ91:AJ92"/>
    <mergeCell ref="AK91:AK92"/>
    <mergeCell ref="AL91:AL92"/>
    <mergeCell ref="AM91:AM92"/>
    <mergeCell ref="AN91:AN92"/>
    <mergeCell ref="AO91:AO92"/>
    <mergeCell ref="C91:C92"/>
    <mergeCell ref="D91:D92"/>
    <mergeCell ref="E91:E92"/>
    <mergeCell ref="F91:F92"/>
    <mergeCell ref="G91:G92"/>
    <mergeCell ref="H91:H92"/>
    <mergeCell ref="I91:I92"/>
    <mergeCell ref="J91:J92"/>
    <mergeCell ref="K91:K92"/>
    <mergeCell ref="AP91:AP92"/>
    <mergeCell ref="AQ91:AQ92"/>
    <mergeCell ref="AR91:AR92"/>
    <mergeCell ref="AS91:AS92"/>
    <mergeCell ref="AT91:AT92"/>
    <mergeCell ref="AU91:AU92"/>
    <mergeCell ref="AV91:AV92"/>
    <mergeCell ref="AW91:AW92"/>
    <mergeCell ref="AX91:AX92"/>
    <mergeCell ref="AY91:AY92"/>
    <mergeCell ref="AZ91:AZ92"/>
    <mergeCell ref="BA91:BA92"/>
    <mergeCell ref="BB91:BB92"/>
    <mergeCell ref="BC91:BC92"/>
    <mergeCell ref="BD91:BD92"/>
    <mergeCell ref="BE91:BE92"/>
    <mergeCell ref="BF91:BF92"/>
    <mergeCell ref="BG91:BG92"/>
    <mergeCell ref="BH91:BH92"/>
    <mergeCell ref="BI91:BI92"/>
    <mergeCell ref="BJ91:BJ92"/>
    <mergeCell ref="BK91:BK92"/>
    <mergeCell ref="BL91:BL92"/>
    <mergeCell ref="BM91:BM92"/>
    <mergeCell ref="BN91:BN92"/>
    <mergeCell ref="BO91:BO92"/>
    <mergeCell ref="BP91:BP92"/>
    <mergeCell ref="BQ91:BQ92"/>
    <mergeCell ref="BR91:BR92"/>
    <mergeCell ref="CB91:CB92"/>
    <mergeCell ref="CC91:CC92"/>
    <mergeCell ref="CD91:CD92"/>
    <mergeCell ref="CE90:CH90"/>
    <mergeCell ref="CE91:CE92"/>
    <mergeCell ref="CF91:CF92"/>
    <mergeCell ref="CG91:CG92"/>
    <mergeCell ref="CH91:CH92"/>
    <mergeCell ref="BS91:BS92"/>
    <mergeCell ref="BT91:BT92"/>
    <mergeCell ref="BU91:BU92"/>
    <mergeCell ref="BV91:BV92"/>
    <mergeCell ref="BW91:BW92"/>
    <mergeCell ref="BX91:BX92"/>
    <mergeCell ref="BY91:BY92"/>
    <mergeCell ref="BZ91:BZ92"/>
    <mergeCell ref="CA91:CA92"/>
    <mergeCell ref="BS90:BV90"/>
    <mergeCell ref="BW90:BZ90"/>
    <mergeCell ref="CA90:CD9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J763"/>
  <sheetViews>
    <sheetView workbookViewId="0">
      <selection activeCell="I25" sqref="I25"/>
    </sheetView>
  </sheetViews>
  <sheetFormatPr baseColWidth="10" defaultRowHeight="15" x14ac:dyDescent="0.25"/>
  <cols>
    <col min="1" max="1" width="2.7109375" customWidth="1"/>
    <col min="2" max="2" width="3.42578125" customWidth="1"/>
    <col min="3" max="3" width="71.28515625" customWidth="1"/>
    <col min="4" max="4" width="11.85546875" customWidth="1"/>
    <col min="5" max="5" width="16.7109375" customWidth="1"/>
    <col min="7" max="7" width="12.28515625" bestFit="1" customWidth="1"/>
    <col min="8" max="8" width="16.28515625" customWidth="1"/>
    <col min="9" max="9" width="15.28515625" customWidth="1"/>
    <col min="10" max="10" width="13" bestFit="1" customWidth="1"/>
  </cols>
  <sheetData>
    <row r="1" spans="2:10" ht="66" customHeight="1" x14ac:dyDescent="0.25"/>
    <row r="3" spans="2:10" x14ac:dyDescent="0.25">
      <c r="B3" s="1" t="s">
        <v>138</v>
      </c>
    </row>
    <row r="4" spans="2:10" ht="15.75" thickBot="1" x14ac:dyDescent="0.3">
      <c r="B4" s="5" t="s">
        <v>136</v>
      </c>
    </row>
    <row r="5" spans="2:10" ht="15.75" thickBot="1" x14ac:dyDescent="0.3">
      <c r="B5" s="892" t="s">
        <v>184</v>
      </c>
      <c r="C5" s="925"/>
      <c r="D5" s="928" t="s">
        <v>493</v>
      </c>
      <c r="E5" s="929"/>
      <c r="F5" s="930"/>
    </row>
    <row r="6" spans="2:10" ht="30" customHeight="1" x14ac:dyDescent="0.25">
      <c r="B6" s="901"/>
      <c r="C6" s="926"/>
      <c r="D6" s="958" t="s">
        <v>107</v>
      </c>
      <c r="E6" s="959" t="s">
        <v>68</v>
      </c>
      <c r="F6" s="960"/>
    </row>
    <row r="7" spans="2:10" ht="25.5" thickBot="1" x14ac:dyDescent="0.3">
      <c r="B7" s="893"/>
      <c r="C7" s="927"/>
      <c r="D7" s="940"/>
      <c r="E7" s="404" t="s">
        <v>393</v>
      </c>
      <c r="F7" s="405" t="s">
        <v>394</v>
      </c>
    </row>
    <row r="8" spans="2:10" x14ac:dyDescent="0.25">
      <c r="B8" s="193"/>
      <c r="C8" s="434" t="s">
        <v>225</v>
      </c>
      <c r="D8" s="221">
        <v>19655.327236919999</v>
      </c>
      <c r="E8" s="194">
        <v>578183.02509000001</v>
      </c>
      <c r="F8" s="195">
        <f t="shared" ref="F8:F89" si="0">D8/E8</f>
        <v>3.3994991869331428E-2</v>
      </c>
      <c r="H8" s="3"/>
      <c r="I8" s="531"/>
      <c r="J8" s="3"/>
    </row>
    <row r="9" spans="2:10" x14ac:dyDescent="0.25">
      <c r="B9" s="196"/>
      <c r="C9" s="435" t="s">
        <v>111</v>
      </c>
      <c r="D9" s="431">
        <v>17803.159670000001</v>
      </c>
      <c r="E9" s="197">
        <v>578183.02509000001</v>
      </c>
      <c r="F9" s="406">
        <f t="shared" si="0"/>
        <v>3.0791564085142002E-2</v>
      </c>
      <c r="J9" s="3"/>
    </row>
    <row r="10" spans="2:10" x14ac:dyDescent="0.25">
      <c r="B10" s="196"/>
      <c r="C10" s="436" t="s">
        <v>543</v>
      </c>
      <c r="D10" s="431">
        <v>1841.1071882700001</v>
      </c>
      <c r="E10" s="197">
        <v>578183.02509000001</v>
      </c>
      <c r="F10" s="406">
        <f t="shared" si="0"/>
        <v>3.1842982384054134E-3</v>
      </c>
    </row>
    <row r="11" spans="2:10" x14ac:dyDescent="0.25">
      <c r="B11" s="196"/>
      <c r="C11" s="436" t="s">
        <v>253</v>
      </c>
      <c r="D11" s="431">
        <v>11.060378650000001</v>
      </c>
      <c r="E11" s="197">
        <v>578183.02509000001</v>
      </c>
      <c r="F11" s="406">
        <f t="shared" si="0"/>
        <v>1.9129545784015956E-5</v>
      </c>
    </row>
    <row r="12" spans="2:10" x14ac:dyDescent="0.25">
      <c r="B12" s="199"/>
      <c r="C12" s="437" t="s">
        <v>69</v>
      </c>
      <c r="D12" s="215">
        <v>12191.07485692</v>
      </c>
      <c r="E12" s="200">
        <v>445581.26050999999</v>
      </c>
      <c r="F12" s="407">
        <f t="shared" si="0"/>
        <v>2.735993619427898E-2</v>
      </c>
      <c r="G12" s="11"/>
      <c r="H12" s="11"/>
      <c r="I12" s="11"/>
      <c r="J12" s="11"/>
    </row>
    <row r="13" spans="2:10" x14ac:dyDescent="0.25">
      <c r="B13" s="202"/>
      <c r="C13" s="438" t="s">
        <v>112</v>
      </c>
      <c r="D13" s="61">
        <v>10485.407289999999</v>
      </c>
      <c r="E13" s="62">
        <v>445581.26050999999</v>
      </c>
      <c r="F13" s="370">
        <f t="shared" si="0"/>
        <v>2.3531975465033453E-2</v>
      </c>
    </row>
    <row r="14" spans="2:10" x14ac:dyDescent="0.25">
      <c r="B14" s="502"/>
      <c r="C14" s="438" t="s">
        <v>544</v>
      </c>
      <c r="D14" s="61">
        <v>1694.6071882700001</v>
      </c>
      <c r="E14" s="62">
        <v>445581.26050999999</v>
      </c>
      <c r="F14" s="370">
        <f t="shared" si="0"/>
        <v>3.8031383688138039E-3</v>
      </c>
    </row>
    <row r="15" spans="2:10" ht="15.75" thickBot="1" x14ac:dyDescent="0.3">
      <c r="B15" s="408"/>
      <c r="C15" s="504" t="s">
        <v>262</v>
      </c>
      <c r="D15" s="425">
        <v>11.060378650000001</v>
      </c>
      <c r="E15" s="409">
        <v>445581.26050999999</v>
      </c>
      <c r="F15" s="374">
        <f t="shared" si="0"/>
        <v>2.482236043172147E-5</v>
      </c>
    </row>
    <row r="16" spans="2:10" x14ac:dyDescent="0.25">
      <c r="B16" s="193" t="s">
        <v>11</v>
      </c>
      <c r="C16" s="227" t="s">
        <v>255</v>
      </c>
      <c r="D16" s="213">
        <v>11.180157790000001</v>
      </c>
      <c r="E16" s="194">
        <v>2124.26944</v>
      </c>
      <c r="F16" s="195">
        <f t="shared" si="0"/>
        <v>5.2630601276267477E-3</v>
      </c>
      <c r="I16" s="531"/>
    </row>
    <row r="17" spans="2:9" x14ac:dyDescent="0.25">
      <c r="B17" s="196"/>
      <c r="C17" s="600" t="s">
        <v>111</v>
      </c>
      <c r="D17" s="209">
        <v>1.75966</v>
      </c>
      <c r="E17" s="197">
        <v>2124.26944</v>
      </c>
      <c r="F17" s="406">
        <f t="shared" si="0"/>
        <v>8.2836007846537579E-4</v>
      </c>
    </row>
    <row r="18" spans="2:9" x14ac:dyDescent="0.25">
      <c r="B18" s="196"/>
      <c r="C18" s="601" t="s">
        <v>543</v>
      </c>
      <c r="D18" s="209">
        <v>9.4204977900000006</v>
      </c>
      <c r="E18" s="197">
        <v>2124.26944</v>
      </c>
      <c r="F18" s="406">
        <f t="shared" si="0"/>
        <v>4.4347000491613718E-3</v>
      </c>
    </row>
    <row r="19" spans="2:9" x14ac:dyDescent="0.25">
      <c r="B19" s="199"/>
      <c r="C19" s="602" t="s">
        <v>69</v>
      </c>
      <c r="D19" s="215">
        <v>11.180157789999999</v>
      </c>
      <c r="E19" s="200">
        <v>1889.1210400000002</v>
      </c>
      <c r="F19" s="407">
        <f t="shared" si="0"/>
        <v>5.9181797001212786E-3</v>
      </c>
    </row>
    <row r="20" spans="2:9" x14ac:dyDescent="0.25">
      <c r="B20" s="202"/>
      <c r="C20" s="603" t="s">
        <v>112</v>
      </c>
      <c r="D20" s="61">
        <v>1.7596600000000002</v>
      </c>
      <c r="E20" s="62">
        <v>1889.1210400000002</v>
      </c>
      <c r="F20" s="370">
        <f t="shared" si="0"/>
        <v>9.3147022490417026E-4</v>
      </c>
    </row>
    <row r="21" spans="2:9" ht="15.75" thickBot="1" x14ac:dyDescent="0.3">
      <c r="B21" s="408"/>
      <c r="C21" s="604" t="s">
        <v>544</v>
      </c>
      <c r="D21" s="425">
        <v>9.4204977899999989</v>
      </c>
      <c r="E21" s="409">
        <v>1889.1210400000002</v>
      </c>
      <c r="F21" s="374">
        <f t="shared" si="0"/>
        <v>4.9867094752171085E-3</v>
      </c>
    </row>
    <row r="22" spans="2:9" x14ac:dyDescent="0.25">
      <c r="B22" s="193" t="s">
        <v>445</v>
      </c>
      <c r="C22" s="227" t="s">
        <v>446</v>
      </c>
      <c r="D22" s="213">
        <v>18.760379999999998</v>
      </c>
      <c r="E22" s="194">
        <v>2733.9334399999998</v>
      </c>
      <c r="F22" s="195">
        <f t="shared" si="0"/>
        <v>6.862047087730124E-3</v>
      </c>
      <c r="I22" s="531"/>
    </row>
    <row r="23" spans="2:9" x14ac:dyDescent="0.25">
      <c r="B23" s="196"/>
      <c r="C23" s="600" t="s">
        <v>111</v>
      </c>
      <c r="D23" s="209">
        <v>18.760379999999998</v>
      </c>
      <c r="E23" s="197">
        <v>2733.9334399999998</v>
      </c>
      <c r="F23" s="406">
        <f t="shared" si="0"/>
        <v>6.862047087730124E-3</v>
      </c>
    </row>
    <row r="24" spans="2:9" x14ac:dyDescent="0.25">
      <c r="B24" s="196"/>
      <c r="C24" s="601" t="s">
        <v>543</v>
      </c>
      <c r="D24" s="209">
        <v>0</v>
      </c>
      <c r="E24" s="197">
        <v>2733.9334399999998</v>
      </c>
      <c r="F24" s="406">
        <f t="shared" si="0"/>
        <v>0</v>
      </c>
    </row>
    <row r="25" spans="2:9" x14ac:dyDescent="0.25">
      <c r="B25" s="199"/>
      <c r="C25" s="602" t="s">
        <v>69</v>
      </c>
      <c r="D25" s="215">
        <v>18.738329999999998</v>
      </c>
      <c r="E25" s="200">
        <v>2732.5457699999997</v>
      </c>
      <c r="F25" s="407">
        <f t="shared" si="0"/>
        <v>6.8574624460910677E-3</v>
      </c>
    </row>
    <row r="26" spans="2:9" x14ac:dyDescent="0.25">
      <c r="B26" s="202"/>
      <c r="C26" s="603" t="s">
        <v>112</v>
      </c>
      <c r="D26" s="61">
        <v>18.738329999999998</v>
      </c>
      <c r="E26" s="62">
        <v>2732.5457699999997</v>
      </c>
      <c r="F26" s="370">
        <f t="shared" si="0"/>
        <v>6.8574624460910677E-3</v>
      </c>
    </row>
    <row r="27" spans="2:9" ht="15.75" thickBot="1" x14ac:dyDescent="0.3">
      <c r="B27" s="408"/>
      <c r="C27" s="604" t="s">
        <v>544</v>
      </c>
      <c r="D27" s="425">
        <v>0</v>
      </c>
      <c r="E27" s="409">
        <v>2732.5457699999997</v>
      </c>
      <c r="F27" s="374">
        <f t="shared" si="0"/>
        <v>0</v>
      </c>
    </row>
    <row r="28" spans="2:9" x14ac:dyDescent="0.25">
      <c r="B28" s="193" t="s">
        <v>13</v>
      </c>
      <c r="C28" s="227" t="s">
        <v>14</v>
      </c>
      <c r="D28" s="213">
        <v>497.24867096000003</v>
      </c>
      <c r="E28" s="194">
        <v>14058.43144</v>
      </c>
      <c r="F28" s="195">
        <f t="shared" si="0"/>
        <v>3.5370138772750595E-2</v>
      </c>
    </row>
    <row r="29" spans="2:9" x14ac:dyDescent="0.25">
      <c r="B29" s="196"/>
      <c r="C29" s="600" t="s">
        <v>111</v>
      </c>
      <c r="D29" s="209">
        <v>232.10148000000001</v>
      </c>
      <c r="E29" s="197">
        <v>14058.43144</v>
      </c>
      <c r="F29" s="406">
        <f t="shared" si="0"/>
        <v>1.6509770737267969E-2</v>
      </c>
      <c r="G29" s="11"/>
    </row>
    <row r="30" spans="2:9" x14ac:dyDescent="0.25">
      <c r="B30" s="196"/>
      <c r="C30" s="601" t="s">
        <v>543</v>
      </c>
      <c r="D30" s="209">
        <v>265.14719095999999</v>
      </c>
      <c r="E30" s="197">
        <v>14058.43144</v>
      </c>
      <c r="F30" s="406">
        <f t="shared" si="0"/>
        <v>1.8860368035482626E-2</v>
      </c>
    </row>
    <row r="31" spans="2:9" x14ac:dyDescent="0.25">
      <c r="B31" s="199"/>
      <c r="C31" s="602" t="s">
        <v>69</v>
      </c>
      <c r="D31" s="215">
        <v>496.99867096000003</v>
      </c>
      <c r="E31" s="200">
        <v>14054.71766</v>
      </c>
      <c r="F31" s="407">
        <f t="shared" si="0"/>
        <v>3.5361697259452457E-2</v>
      </c>
    </row>
    <row r="32" spans="2:9" x14ac:dyDescent="0.25">
      <c r="B32" s="202"/>
      <c r="C32" s="603" t="s">
        <v>112</v>
      </c>
      <c r="D32" s="61">
        <v>231.85147999999998</v>
      </c>
      <c r="E32" s="62">
        <v>14054.71766</v>
      </c>
      <c r="F32" s="370">
        <f t="shared" si="0"/>
        <v>1.6496345612111E-2</v>
      </c>
    </row>
    <row r="33" spans="2:6" ht="15.75" thickBot="1" x14ac:dyDescent="0.3">
      <c r="B33" s="408"/>
      <c r="C33" s="604" t="s">
        <v>544</v>
      </c>
      <c r="D33" s="425">
        <v>265.14719095999999</v>
      </c>
      <c r="E33" s="409">
        <v>14054.71766</v>
      </c>
      <c r="F33" s="374">
        <f t="shared" si="0"/>
        <v>1.886535164734145E-2</v>
      </c>
    </row>
    <row r="34" spans="2:6" x14ac:dyDescent="0.25">
      <c r="B34" s="193" t="s">
        <v>15</v>
      </c>
      <c r="C34" s="434" t="s">
        <v>37</v>
      </c>
      <c r="D34" s="221">
        <v>21.363779999999998</v>
      </c>
      <c r="E34" s="194">
        <v>19335.788509999998</v>
      </c>
      <c r="F34" s="195">
        <f t="shared" si="0"/>
        <v>1.1048827922870159E-3</v>
      </c>
    </row>
    <row r="35" spans="2:6" x14ac:dyDescent="0.25">
      <c r="B35" s="196"/>
      <c r="C35" s="435" t="s">
        <v>111</v>
      </c>
      <c r="D35" s="431">
        <v>21.363779999999998</v>
      </c>
      <c r="E35" s="197">
        <v>19335.788509999998</v>
      </c>
      <c r="F35" s="406">
        <f t="shared" si="0"/>
        <v>1.1048827922870159E-3</v>
      </c>
    </row>
    <row r="36" spans="2:6" x14ac:dyDescent="0.25">
      <c r="B36" s="196"/>
      <c r="C36" s="436" t="s">
        <v>543</v>
      </c>
      <c r="D36" s="431">
        <v>0</v>
      </c>
      <c r="E36" s="197">
        <v>19335.788509999998</v>
      </c>
      <c r="F36" s="406">
        <f t="shared" si="0"/>
        <v>0</v>
      </c>
    </row>
    <row r="37" spans="2:6" x14ac:dyDescent="0.25">
      <c r="B37" s="199"/>
      <c r="C37" s="437" t="s">
        <v>69</v>
      </c>
      <c r="D37" s="432">
        <v>21.328040000000001</v>
      </c>
      <c r="E37" s="200">
        <v>3130.6054299999996</v>
      </c>
      <c r="F37" s="407">
        <f t="shared" si="0"/>
        <v>6.8127525096639231E-3</v>
      </c>
    </row>
    <row r="38" spans="2:6" x14ac:dyDescent="0.25">
      <c r="B38" s="202"/>
      <c r="C38" s="438" t="s">
        <v>112</v>
      </c>
      <c r="D38" s="433">
        <v>21.328040000000001</v>
      </c>
      <c r="E38" s="62">
        <v>3130.6054299999996</v>
      </c>
      <c r="F38" s="370">
        <f t="shared" si="0"/>
        <v>6.8127525096639231E-3</v>
      </c>
    </row>
    <row r="39" spans="2:6" ht="15.75" thickBot="1" x14ac:dyDescent="0.3">
      <c r="B39" s="408"/>
      <c r="C39" s="439" t="s">
        <v>544</v>
      </c>
      <c r="D39" s="433">
        <v>0</v>
      </c>
      <c r="E39" s="409">
        <v>3130.6054299999996</v>
      </c>
      <c r="F39" s="374">
        <f t="shared" si="0"/>
        <v>0</v>
      </c>
    </row>
    <row r="40" spans="2:6" x14ac:dyDescent="0.25">
      <c r="B40" s="193" t="s">
        <v>30</v>
      </c>
      <c r="C40" s="434" t="s">
        <v>41</v>
      </c>
      <c r="D40" s="221">
        <v>5.0000000000000001E-3</v>
      </c>
      <c r="E40" s="194">
        <v>11116.159490000002</v>
      </c>
      <c r="F40" s="195">
        <f t="shared" si="0"/>
        <v>4.4979563350975269E-7</v>
      </c>
    </row>
    <row r="41" spans="2:6" x14ac:dyDescent="0.25">
      <c r="B41" s="196"/>
      <c r="C41" s="435" t="s">
        <v>111</v>
      </c>
      <c r="D41" s="431">
        <v>0</v>
      </c>
      <c r="E41" s="197">
        <v>11116.159490000002</v>
      </c>
      <c r="F41" s="406">
        <f t="shared" ref="F41" si="1">D41/E41</f>
        <v>0</v>
      </c>
    </row>
    <row r="42" spans="2:6" x14ac:dyDescent="0.25">
      <c r="B42" s="196"/>
      <c r="C42" s="435" t="s">
        <v>543</v>
      </c>
      <c r="D42" s="431">
        <v>5.0000000000000001E-3</v>
      </c>
      <c r="E42" s="197">
        <v>11116.159490000002</v>
      </c>
      <c r="F42" s="406">
        <f t="shared" si="0"/>
        <v>4.4979563350975269E-7</v>
      </c>
    </row>
    <row r="43" spans="2:6" x14ac:dyDescent="0.25">
      <c r="B43" s="199"/>
      <c r="C43" s="437" t="s">
        <v>69</v>
      </c>
      <c r="D43" s="432">
        <v>5.0000000000000001E-3</v>
      </c>
      <c r="E43" s="200">
        <v>11116.154620000001</v>
      </c>
      <c r="F43" s="407">
        <f t="shared" si="0"/>
        <v>4.4979583056573207E-7</v>
      </c>
    </row>
    <row r="44" spans="2:6" x14ac:dyDescent="0.25">
      <c r="B44" s="202"/>
      <c r="C44" s="438" t="s">
        <v>112</v>
      </c>
      <c r="D44" s="433">
        <v>0</v>
      </c>
      <c r="E44" s="62">
        <v>11116.154620000001</v>
      </c>
      <c r="F44" s="370">
        <f t="shared" ref="F44" si="2">D44/E44</f>
        <v>0</v>
      </c>
    </row>
    <row r="45" spans="2:6" ht="15.75" thickBot="1" x14ac:dyDescent="0.3">
      <c r="B45" s="202"/>
      <c r="C45" s="438" t="s">
        <v>544</v>
      </c>
      <c r="D45" s="433">
        <v>5.0000000000000001E-3</v>
      </c>
      <c r="E45" s="62">
        <v>11116.154620000001</v>
      </c>
      <c r="F45" s="370">
        <f t="shared" si="0"/>
        <v>4.4979583056573207E-7</v>
      </c>
    </row>
    <row r="46" spans="2:6" x14ac:dyDescent="0.25">
      <c r="B46" s="193" t="s">
        <v>73</v>
      </c>
      <c r="C46" s="434" t="s">
        <v>458</v>
      </c>
      <c r="D46" s="221">
        <v>36.928100000000001</v>
      </c>
      <c r="E46" s="194">
        <v>11457.509600000001</v>
      </c>
      <c r="F46" s="195">
        <f t="shared" si="0"/>
        <v>3.2230477031413526E-3</v>
      </c>
    </row>
    <row r="47" spans="2:6" x14ac:dyDescent="0.25">
      <c r="B47" s="196"/>
      <c r="C47" s="435" t="s">
        <v>111</v>
      </c>
      <c r="D47" s="431">
        <v>34.849179999999997</v>
      </c>
      <c r="E47" s="197">
        <v>11457.509600000001</v>
      </c>
      <c r="F47" s="406">
        <f t="shared" si="0"/>
        <v>3.0416016409010901E-3</v>
      </c>
    </row>
    <row r="48" spans="2:6" x14ac:dyDescent="0.25">
      <c r="B48" s="196"/>
      <c r="C48" s="436" t="s">
        <v>543</v>
      </c>
      <c r="D48" s="431">
        <v>2.0789200000000001</v>
      </c>
      <c r="E48" s="197">
        <v>11457.509600000001</v>
      </c>
      <c r="F48" s="406">
        <f t="shared" si="0"/>
        <v>1.8144606224026205E-4</v>
      </c>
    </row>
    <row r="49" spans="2:6" x14ac:dyDescent="0.25">
      <c r="B49" s="199"/>
      <c r="C49" s="437" t="s">
        <v>69</v>
      </c>
      <c r="D49" s="432">
        <v>36.928100000000001</v>
      </c>
      <c r="E49" s="200">
        <v>10140.682570000001</v>
      </c>
      <c r="F49" s="407">
        <f t="shared" si="0"/>
        <v>3.6415793261537813E-3</v>
      </c>
    </row>
    <row r="50" spans="2:6" x14ac:dyDescent="0.25">
      <c r="B50" s="202"/>
      <c r="C50" s="438" t="s">
        <v>112</v>
      </c>
      <c r="D50" s="433">
        <v>34.849179999999997</v>
      </c>
      <c r="E50" s="62">
        <v>10140.682570000001</v>
      </c>
      <c r="F50" s="370">
        <f t="shared" si="0"/>
        <v>3.4365714299249574E-3</v>
      </c>
    </row>
    <row r="51" spans="2:6" ht="15.75" thickBot="1" x14ac:dyDescent="0.3">
      <c r="B51" s="408"/>
      <c r="C51" s="439" t="s">
        <v>544</v>
      </c>
      <c r="D51" s="68">
        <v>2.0789200000000001</v>
      </c>
      <c r="E51" s="409">
        <v>10140.682570000001</v>
      </c>
      <c r="F51" s="374">
        <f t="shared" si="0"/>
        <v>2.0500789622882357E-4</v>
      </c>
    </row>
    <row r="52" spans="2:6" x14ac:dyDescent="0.25">
      <c r="B52" s="193" t="s">
        <v>74</v>
      </c>
      <c r="C52" s="434" t="s">
        <v>449</v>
      </c>
      <c r="D52" s="221">
        <v>72.879739999999998</v>
      </c>
      <c r="E52" s="194">
        <v>6775.3848400000006</v>
      </c>
      <c r="F52" s="195">
        <f t="shared" si="0"/>
        <v>1.0756546191994606E-2</v>
      </c>
    </row>
    <row r="53" spans="2:6" x14ac:dyDescent="0.25">
      <c r="B53" s="196"/>
      <c r="C53" s="435" t="s">
        <v>111</v>
      </c>
      <c r="D53" s="431">
        <v>0</v>
      </c>
      <c r="E53" s="197">
        <v>6775.3848400000006</v>
      </c>
      <c r="F53" s="406">
        <f t="shared" si="0"/>
        <v>0</v>
      </c>
    </row>
    <row r="54" spans="2:6" x14ac:dyDescent="0.25">
      <c r="B54" s="196"/>
      <c r="C54" s="436" t="s">
        <v>543</v>
      </c>
      <c r="D54" s="431">
        <v>72.879739999999998</v>
      </c>
      <c r="E54" s="197">
        <v>6775.3848400000006</v>
      </c>
      <c r="F54" s="406">
        <f t="shared" si="0"/>
        <v>1.0756546191994606E-2</v>
      </c>
    </row>
    <row r="55" spans="2:6" x14ac:dyDescent="0.25">
      <c r="B55" s="199"/>
      <c r="C55" s="437" t="s">
        <v>69</v>
      </c>
      <c r="D55" s="432">
        <v>45.72824</v>
      </c>
      <c r="E55" s="200">
        <v>6342.5530800000006</v>
      </c>
      <c r="F55" s="407">
        <f t="shared" si="0"/>
        <v>7.2097528271690865E-3</v>
      </c>
    </row>
    <row r="56" spans="2:6" x14ac:dyDescent="0.25">
      <c r="B56" s="202"/>
      <c r="C56" s="438" t="s">
        <v>112</v>
      </c>
      <c r="D56" s="433">
        <v>0</v>
      </c>
      <c r="E56" s="62">
        <v>6342.5530800000006</v>
      </c>
      <c r="F56" s="370">
        <f t="shared" si="0"/>
        <v>0</v>
      </c>
    </row>
    <row r="57" spans="2:6" ht="15.75" thickBot="1" x14ac:dyDescent="0.3">
      <c r="B57" s="408"/>
      <c r="C57" s="439" t="s">
        <v>544</v>
      </c>
      <c r="D57" s="68">
        <v>45.72824</v>
      </c>
      <c r="E57" s="409">
        <v>6342.5530800000006</v>
      </c>
      <c r="F57" s="374">
        <f t="shared" si="0"/>
        <v>7.2097528271690865E-3</v>
      </c>
    </row>
    <row r="58" spans="2:6" x14ac:dyDescent="0.25">
      <c r="B58" s="193" t="s">
        <v>31</v>
      </c>
      <c r="C58" s="434" t="s">
        <v>239</v>
      </c>
      <c r="D58" s="221">
        <v>0.64724000000000004</v>
      </c>
      <c r="E58" s="194">
        <v>28791.07963</v>
      </c>
      <c r="F58" s="195">
        <f t="shared" si="0"/>
        <v>2.2480574133301443E-5</v>
      </c>
    </row>
    <row r="59" spans="2:6" x14ac:dyDescent="0.25">
      <c r="B59" s="196"/>
      <c r="C59" s="435" t="s">
        <v>111</v>
      </c>
      <c r="D59" s="431">
        <v>0</v>
      </c>
      <c r="E59" s="197">
        <v>28791.07963</v>
      </c>
      <c r="F59" s="406">
        <f t="shared" ref="F59" si="3">D59/E59</f>
        <v>0</v>
      </c>
    </row>
    <row r="60" spans="2:6" x14ac:dyDescent="0.25">
      <c r="B60" s="196"/>
      <c r="C60" s="435" t="s">
        <v>543</v>
      </c>
      <c r="D60" s="431">
        <v>0.64724000000000004</v>
      </c>
      <c r="E60" s="197">
        <v>28791.07963</v>
      </c>
      <c r="F60" s="406">
        <f t="shared" si="0"/>
        <v>2.2480574133301443E-5</v>
      </c>
    </row>
    <row r="61" spans="2:6" x14ac:dyDescent="0.25">
      <c r="B61" s="199"/>
      <c r="C61" s="437" t="s">
        <v>69</v>
      </c>
      <c r="D61" s="432">
        <v>0.64724000000000004</v>
      </c>
      <c r="E61" s="200">
        <v>28789.88492</v>
      </c>
      <c r="F61" s="407">
        <f t="shared" si="0"/>
        <v>2.248150702229344E-5</v>
      </c>
    </row>
    <row r="62" spans="2:6" x14ac:dyDescent="0.25">
      <c r="B62" s="202"/>
      <c r="C62" s="438" t="s">
        <v>112</v>
      </c>
      <c r="D62" s="433">
        <v>0</v>
      </c>
      <c r="E62" s="62">
        <v>28789.88492</v>
      </c>
      <c r="F62" s="370">
        <f t="shared" ref="F62" si="4">D62/E62</f>
        <v>0</v>
      </c>
    </row>
    <row r="63" spans="2:6" ht="15.75" thickBot="1" x14ac:dyDescent="0.3">
      <c r="B63" s="202"/>
      <c r="C63" s="438" t="s">
        <v>544</v>
      </c>
      <c r="D63" s="433">
        <v>0.64724000000000004</v>
      </c>
      <c r="E63" s="62">
        <v>28789.88492</v>
      </c>
      <c r="F63" s="370">
        <f t="shared" si="0"/>
        <v>2.248150702229344E-5</v>
      </c>
    </row>
    <row r="64" spans="2:6" x14ac:dyDescent="0.25">
      <c r="B64" s="193" t="s">
        <v>75</v>
      </c>
      <c r="C64" s="434" t="s">
        <v>450</v>
      </c>
      <c r="D64" s="221">
        <v>6159.9104100000004</v>
      </c>
      <c r="E64" s="194">
        <v>8506.3227299999999</v>
      </c>
      <c r="F64" s="195">
        <f t="shared" si="0"/>
        <v>0.72415667798204975</v>
      </c>
    </row>
    <row r="65" spans="2:6" x14ac:dyDescent="0.25">
      <c r="B65" s="196"/>
      <c r="C65" s="435" t="s">
        <v>111</v>
      </c>
      <c r="D65" s="431">
        <v>4874.66014</v>
      </c>
      <c r="E65" s="197">
        <v>8506.3227299999999</v>
      </c>
      <c r="F65" s="406">
        <f t="shared" si="0"/>
        <v>0.57306315487044779</v>
      </c>
    </row>
    <row r="66" spans="2:6" x14ac:dyDescent="0.25">
      <c r="B66" s="196"/>
      <c r="C66" s="436" t="s">
        <v>543</v>
      </c>
      <c r="D66" s="431">
        <v>1285.25027</v>
      </c>
      <c r="E66" s="197">
        <v>8506.3227299999999</v>
      </c>
      <c r="F66" s="406">
        <f t="shared" si="0"/>
        <v>0.15109352311160196</v>
      </c>
    </row>
    <row r="67" spans="2:6" x14ac:dyDescent="0.25">
      <c r="B67" s="199"/>
      <c r="C67" s="437" t="s">
        <v>69</v>
      </c>
      <c r="D67" s="432">
        <v>2748.2602699999998</v>
      </c>
      <c r="E67" s="200">
        <v>4366.2906000000003</v>
      </c>
      <c r="F67" s="407">
        <f t="shared" si="0"/>
        <v>0.62942678849639544</v>
      </c>
    </row>
    <row r="68" spans="2:6" x14ac:dyDescent="0.25">
      <c r="B68" s="202"/>
      <c r="C68" s="438" t="s">
        <v>112</v>
      </c>
      <c r="D68" s="433">
        <v>1561.51</v>
      </c>
      <c r="E68" s="62">
        <v>4366.2906000000003</v>
      </c>
      <c r="F68" s="370">
        <f t="shared" si="0"/>
        <v>0.35762850965531245</v>
      </c>
    </row>
    <row r="69" spans="2:6" ht="15.75" thickBot="1" x14ac:dyDescent="0.3">
      <c r="B69" s="408"/>
      <c r="C69" s="439" t="s">
        <v>544</v>
      </c>
      <c r="D69" s="68">
        <v>1186.75027</v>
      </c>
      <c r="E69" s="409">
        <v>4366.2906000000003</v>
      </c>
      <c r="F69" s="374">
        <f t="shared" si="0"/>
        <v>0.2717982788410831</v>
      </c>
    </row>
    <row r="70" spans="2:6" x14ac:dyDescent="0.25">
      <c r="B70" s="193" t="s">
        <v>33</v>
      </c>
      <c r="C70" s="434" t="s">
        <v>76</v>
      </c>
      <c r="D70" s="221">
        <v>32.686874000000003</v>
      </c>
      <c r="E70" s="194">
        <v>8411.9826499999999</v>
      </c>
      <c r="F70" s="195">
        <f t="shared" si="0"/>
        <v>3.885751476199253E-3</v>
      </c>
    </row>
    <row r="71" spans="2:6" x14ac:dyDescent="0.25">
      <c r="B71" s="196"/>
      <c r="C71" s="435" t="s">
        <v>111</v>
      </c>
      <c r="D71" s="431">
        <v>0</v>
      </c>
      <c r="E71" s="197">
        <v>8411.9826499999999</v>
      </c>
      <c r="F71" s="406">
        <f t="shared" ref="F71" si="5">D71/E71</f>
        <v>0</v>
      </c>
    </row>
    <row r="72" spans="2:6" x14ac:dyDescent="0.25">
      <c r="B72" s="196"/>
      <c r="C72" s="435" t="s">
        <v>543</v>
      </c>
      <c r="D72" s="431">
        <v>32.686874000000003</v>
      </c>
      <c r="E72" s="197">
        <v>8411.9826499999999</v>
      </c>
      <c r="F72" s="406">
        <f t="shared" si="0"/>
        <v>3.885751476199253E-3</v>
      </c>
    </row>
    <row r="73" spans="2:6" x14ac:dyDescent="0.25">
      <c r="B73" s="199"/>
      <c r="C73" s="437" t="s">
        <v>69</v>
      </c>
      <c r="D73" s="432">
        <v>17.686874</v>
      </c>
      <c r="E73" s="200">
        <v>8274.8408600000002</v>
      </c>
      <c r="F73" s="407">
        <f t="shared" si="0"/>
        <v>2.1374276918722517E-3</v>
      </c>
    </row>
    <row r="74" spans="2:6" x14ac:dyDescent="0.25">
      <c r="B74" s="202"/>
      <c r="C74" s="438" t="s">
        <v>112</v>
      </c>
      <c r="D74" s="433">
        <v>0</v>
      </c>
      <c r="E74" s="62">
        <v>8274.8408600000002</v>
      </c>
      <c r="F74" s="370">
        <f t="shared" si="0"/>
        <v>0</v>
      </c>
    </row>
    <row r="75" spans="2:6" ht="15.75" thickBot="1" x14ac:dyDescent="0.3">
      <c r="B75" s="202"/>
      <c r="C75" s="438" t="s">
        <v>544</v>
      </c>
      <c r="D75" s="433">
        <v>17.686874</v>
      </c>
      <c r="E75" s="62">
        <v>8274.8408600000002</v>
      </c>
      <c r="F75" s="370">
        <f t="shared" si="0"/>
        <v>2.1374276918722517E-3</v>
      </c>
    </row>
    <row r="76" spans="2:6" ht="15.75" customHeight="1" x14ac:dyDescent="0.25">
      <c r="B76" s="193" t="s">
        <v>32</v>
      </c>
      <c r="C76" s="434" t="s">
        <v>240</v>
      </c>
      <c r="D76" s="221">
        <v>70.86238152</v>
      </c>
      <c r="E76" s="194">
        <v>8862.3473999999987</v>
      </c>
      <c r="F76" s="195">
        <f t="shared" si="0"/>
        <v>7.9958929978303506E-3</v>
      </c>
    </row>
    <row r="77" spans="2:6" x14ac:dyDescent="0.25">
      <c r="B77" s="196"/>
      <c r="C77" s="435" t="s">
        <v>111</v>
      </c>
      <c r="D77" s="431">
        <v>0</v>
      </c>
      <c r="E77" s="197">
        <v>8862.3473999999987</v>
      </c>
      <c r="F77" s="406">
        <f t="shared" si="0"/>
        <v>0</v>
      </c>
    </row>
    <row r="78" spans="2:6" x14ac:dyDescent="0.25">
      <c r="B78" s="196"/>
      <c r="C78" s="435" t="s">
        <v>543</v>
      </c>
      <c r="D78" s="431">
        <v>70.86238152</v>
      </c>
      <c r="E78" s="197">
        <v>8862.3473999999987</v>
      </c>
      <c r="F78" s="406">
        <f t="shared" ref="F78" si="6">D78/E78</f>
        <v>7.9958929978303506E-3</v>
      </c>
    </row>
    <row r="79" spans="2:6" x14ac:dyDescent="0.25">
      <c r="B79" s="199"/>
      <c r="C79" s="437" t="s">
        <v>69</v>
      </c>
      <c r="D79" s="432">
        <v>48.86238152</v>
      </c>
      <c r="E79" s="200">
        <v>7882.7947999999997</v>
      </c>
      <c r="F79" s="407">
        <f t="shared" si="0"/>
        <v>6.1986113757521635E-3</v>
      </c>
    </row>
    <row r="80" spans="2:6" x14ac:dyDescent="0.25">
      <c r="B80" s="202"/>
      <c r="C80" s="438" t="s">
        <v>112</v>
      </c>
      <c r="D80" s="433">
        <v>0</v>
      </c>
      <c r="E80" s="62">
        <v>7882.7947999999997</v>
      </c>
      <c r="F80" s="370">
        <f t="shared" ref="F80" si="7">D80/E80</f>
        <v>0</v>
      </c>
    </row>
    <row r="81" spans="2:6" ht="15.75" thickBot="1" x14ac:dyDescent="0.3">
      <c r="B81" s="202"/>
      <c r="C81" s="438" t="s">
        <v>544</v>
      </c>
      <c r="D81" s="433">
        <v>48.86238152</v>
      </c>
      <c r="E81" s="62">
        <v>7882.7947999999997</v>
      </c>
      <c r="F81" s="370">
        <f t="shared" si="0"/>
        <v>6.1986113757521635E-3</v>
      </c>
    </row>
    <row r="82" spans="2:6" x14ac:dyDescent="0.25">
      <c r="B82" s="193" t="s">
        <v>34</v>
      </c>
      <c r="C82" s="434" t="s">
        <v>451</v>
      </c>
      <c r="D82" s="221">
        <v>15.426</v>
      </c>
      <c r="E82" s="194">
        <v>1154.5170900000001</v>
      </c>
      <c r="F82" s="195">
        <f t="shared" si="0"/>
        <v>1.3361430622044755E-2</v>
      </c>
    </row>
    <row r="83" spans="2:6" x14ac:dyDescent="0.25">
      <c r="B83" s="196"/>
      <c r="C83" s="435" t="s">
        <v>111</v>
      </c>
      <c r="D83" s="431">
        <v>0</v>
      </c>
      <c r="E83" s="197">
        <v>1154.5170900000001</v>
      </c>
      <c r="F83" s="406">
        <f t="shared" ref="F83:F84" si="8">D83/E83</f>
        <v>0</v>
      </c>
    </row>
    <row r="84" spans="2:6" x14ac:dyDescent="0.25">
      <c r="B84" s="196"/>
      <c r="C84" s="435" t="s">
        <v>543</v>
      </c>
      <c r="D84" s="431">
        <v>15.426</v>
      </c>
      <c r="E84" s="197">
        <v>1154.5170900000001</v>
      </c>
      <c r="F84" s="406">
        <f t="shared" si="8"/>
        <v>1.3361430622044755E-2</v>
      </c>
    </row>
    <row r="85" spans="2:6" x14ac:dyDescent="0.25">
      <c r="B85" s="199"/>
      <c r="C85" s="437" t="s">
        <v>69</v>
      </c>
      <c r="D85" s="432">
        <v>4.4260000000000002</v>
      </c>
      <c r="E85" s="200">
        <v>1142.65463</v>
      </c>
      <c r="F85" s="407">
        <f t="shared" si="0"/>
        <v>3.8734363680826291E-3</v>
      </c>
    </row>
    <row r="86" spans="2:6" x14ac:dyDescent="0.25">
      <c r="B86" s="202"/>
      <c r="C86" s="438" t="s">
        <v>112</v>
      </c>
      <c r="D86" s="433">
        <v>0</v>
      </c>
      <c r="E86" s="62">
        <v>1142.65463</v>
      </c>
      <c r="F86" s="370">
        <f t="shared" si="0"/>
        <v>0</v>
      </c>
    </row>
    <row r="87" spans="2:6" ht="15.75" thickBot="1" x14ac:dyDescent="0.3">
      <c r="B87" s="202"/>
      <c r="C87" s="438" t="s">
        <v>544</v>
      </c>
      <c r="D87" s="433">
        <v>4.4260000000000002</v>
      </c>
      <c r="E87" s="62">
        <v>1142.65463</v>
      </c>
      <c r="F87" s="370">
        <f t="shared" si="0"/>
        <v>3.8734363680826291E-3</v>
      </c>
    </row>
    <row r="88" spans="2:6" x14ac:dyDescent="0.25">
      <c r="B88" s="193" t="s">
        <v>80</v>
      </c>
      <c r="C88" s="434" t="s">
        <v>459</v>
      </c>
      <c r="D88" s="221">
        <v>6.5000000000000002E-2</v>
      </c>
      <c r="E88" s="194">
        <v>3483.6334299999999</v>
      </c>
      <c r="F88" s="195">
        <f t="shared" si="0"/>
        <v>1.8658679595918335E-5</v>
      </c>
    </row>
    <row r="89" spans="2:6" x14ac:dyDescent="0.25">
      <c r="B89" s="196"/>
      <c r="C89" s="435" t="s">
        <v>111</v>
      </c>
      <c r="D89" s="431">
        <v>0</v>
      </c>
      <c r="E89" s="197">
        <v>3483.6334299999999</v>
      </c>
      <c r="F89" s="406">
        <f t="shared" si="0"/>
        <v>0</v>
      </c>
    </row>
    <row r="90" spans="2:6" x14ac:dyDescent="0.25">
      <c r="B90" s="196"/>
      <c r="C90" s="435" t="s">
        <v>543</v>
      </c>
      <c r="D90" s="431">
        <v>6.5000000000000002E-2</v>
      </c>
      <c r="E90" s="197">
        <v>3483.6334299999999</v>
      </c>
      <c r="F90" s="406">
        <f t="shared" ref="F90" si="9">D90/E90</f>
        <v>1.8658679595918335E-5</v>
      </c>
    </row>
    <row r="91" spans="2:6" x14ac:dyDescent="0.25">
      <c r="B91" s="199"/>
      <c r="C91" s="437" t="s">
        <v>69</v>
      </c>
      <c r="D91" s="432">
        <v>6.5000000000000002E-2</v>
      </c>
      <c r="E91" s="200">
        <v>2123.4684299999999</v>
      </c>
      <c r="F91" s="407">
        <f t="shared" ref="F91:F100" si="10">D91/E91</f>
        <v>3.0610297323798692E-5</v>
      </c>
    </row>
    <row r="92" spans="2:6" x14ac:dyDescent="0.25">
      <c r="B92" s="202"/>
      <c r="C92" s="438" t="s">
        <v>112</v>
      </c>
      <c r="D92" s="433">
        <v>6.5000000000000002E-2</v>
      </c>
      <c r="E92" s="62">
        <v>2123.4684299999999</v>
      </c>
      <c r="F92" s="370">
        <f t="shared" si="10"/>
        <v>3.0610297323798692E-5</v>
      </c>
    </row>
    <row r="93" spans="2:6" ht="15.75" thickBot="1" x14ac:dyDescent="0.3">
      <c r="B93" s="864"/>
      <c r="C93" s="438" t="s">
        <v>544</v>
      </c>
      <c r="D93" s="433">
        <v>0</v>
      </c>
      <c r="E93" s="558">
        <v>2123.4684299999999</v>
      </c>
      <c r="F93" s="370">
        <f t="shared" si="10"/>
        <v>0</v>
      </c>
    </row>
    <row r="94" spans="2:6" x14ac:dyDescent="0.25">
      <c r="B94" s="193" t="s">
        <v>29</v>
      </c>
      <c r="C94" s="434" t="s">
        <v>242</v>
      </c>
      <c r="D94" s="221">
        <v>1.05979</v>
      </c>
      <c r="E94" s="194">
        <v>1021.7871399999999</v>
      </c>
      <c r="F94" s="195">
        <f t="shared" si="10"/>
        <v>1.0371925409043612E-3</v>
      </c>
    </row>
    <row r="95" spans="2:6" x14ac:dyDescent="0.25">
      <c r="B95" s="196"/>
      <c r="C95" s="435" t="s">
        <v>111</v>
      </c>
      <c r="D95" s="431">
        <v>0</v>
      </c>
      <c r="E95" s="197">
        <v>1021.7871399999999</v>
      </c>
      <c r="F95" s="406">
        <f t="shared" si="10"/>
        <v>0</v>
      </c>
    </row>
    <row r="96" spans="2:6" x14ac:dyDescent="0.25">
      <c r="B96" s="196"/>
      <c r="C96" s="435" t="s">
        <v>543</v>
      </c>
      <c r="D96" s="431">
        <v>1.05979</v>
      </c>
      <c r="E96" s="197">
        <v>1021.7871399999999</v>
      </c>
      <c r="F96" s="406">
        <f t="shared" si="10"/>
        <v>1.0371925409043612E-3</v>
      </c>
    </row>
    <row r="97" spans="2:6" x14ac:dyDescent="0.25">
      <c r="B97" s="199"/>
      <c r="C97" s="437" t="s">
        <v>69</v>
      </c>
      <c r="D97" s="432">
        <v>1.05979</v>
      </c>
      <c r="E97" s="200">
        <v>1021.6416399999999</v>
      </c>
      <c r="F97" s="407">
        <f t="shared" si="10"/>
        <v>1.0373402556301445E-3</v>
      </c>
    </row>
    <row r="98" spans="2:6" x14ac:dyDescent="0.25">
      <c r="B98" s="202"/>
      <c r="C98" s="438" t="s">
        <v>112</v>
      </c>
      <c r="D98" s="433">
        <v>0</v>
      </c>
      <c r="E98" s="62">
        <v>1021.6416399999999</v>
      </c>
      <c r="F98" s="370">
        <f t="shared" si="10"/>
        <v>0</v>
      </c>
    </row>
    <row r="99" spans="2:6" ht="15.75" thickBot="1" x14ac:dyDescent="0.3">
      <c r="B99" s="202"/>
      <c r="C99" s="438" t="s">
        <v>544</v>
      </c>
      <c r="D99" s="433">
        <v>1.05979</v>
      </c>
      <c r="E99" s="62">
        <v>1021.6416399999999</v>
      </c>
      <c r="F99" s="370">
        <f t="shared" si="10"/>
        <v>1.0373402556301445E-3</v>
      </c>
    </row>
    <row r="100" spans="2:6" x14ac:dyDescent="0.25">
      <c r="B100" s="193" t="s">
        <v>82</v>
      </c>
      <c r="C100" s="434" t="s">
        <v>453</v>
      </c>
      <c r="D100" s="221">
        <v>6.0892599999999995</v>
      </c>
      <c r="E100" s="194">
        <v>6179.8388599999998</v>
      </c>
      <c r="F100" s="195">
        <f t="shared" si="10"/>
        <v>9.8534284436018436E-4</v>
      </c>
    </row>
    <row r="101" spans="2:6" x14ac:dyDescent="0.25">
      <c r="B101" s="196"/>
      <c r="C101" s="435" t="s">
        <v>111</v>
      </c>
      <c r="D101" s="431">
        <v>0</v>
      </c>
      <c r="E101" s="197">
        <v>6179.8388599999998</v>
      </c>
      <c r="F101" s="406">
        <f t="shared" ref="F101" si="11">D101/E101</f>
        <v>0</v>
      </c>
    </row>
    <row r="102" spans="2:6" x14ac:dyDescent="0.25">
      <c r="B102" s="196"/>
      <c r="C102" s="436" t="s">
        <v>543</v>
      </c>
      <c r="D102" s="431">
        <v>6.0892599999999995</v>
      </c>
      <c r="E102" s="197">
        <v>6179.8388599999998</v>
      </c>
      <c r="F102" s="406">
        <f>D102/E102</f>
        <v>9.8534284436018436E-4</v>
      </c>
    </row>
    <row r="103" spans="2:6" x14ac:dyDescent="0.25">
      <c r="B103" s="199"/>
      <c r="C103" s="437" t="s">
        <v>69</v>
      </c>
      <c r="D103" s="432">
        <v>6.0892600000000003</v>
      </c>
      <c r="E103" s="200">
        <v>4842.6211800000001</v>
      </c>
      <c r="F103" s="407">
        <f t="shared" ref="F103:F122" si="12">D103/E103</f>
        <v>1.2574305884483824E-3</v>
      </c>
    </row>
    <row r="104" spans="2:6" x14ac:dyDescent="0.25">
      <c r="B104" s="202"/>
      <c r="C104" s="438" t="s">
        <v>112</v>
      </c>
      <c r="D104" s="433">
        <v>0</v>
      </c>
      <c r="E104" s="62">
        <v>4842.6211800000001</v>
      </c>
      <c r="F104" s="370">
        <f t="shared" si="12"/>
        <v>0</v>
      </c>
    </row>
    <row r="105" spans="2:6" ht="15.75" thickBot="1" x14ac:dyDescent="0.3">
      <c r="B105" s="202"/>
      <c r="C105" s="439" t="s">
        <v>544</v>
      </c>
      <c r="D105" s="433">
        <v>6.0892600000000003</v>
      </c>
      <c r="E105" s="62">
        <v>4842.6211800000001</v>
      </c>
      <c r="F105" s="370">
        <f t="shared" si="12"/>
        <v>1.2574305884483824E-3</v>
      </c>
    </row>
    <row r="106" spans="2:6" x14ac:dyDescent="0.25">
      <c r="B106" s="193" t="s">
        <v>38</v>
      </c>
      <c r="C106" s="434" t="s">
        <v>194</v>
      </c>
      <c r="D106" s="221">
        <v>7973.7453126499995</v>
      </c>
      <c r="E106" s="194">
        <v>8196.8620699999992</v>
      </c>
      <c r="F106" s="195">
        <f t="shared" si="12"/>
        <v>0.97278022303600875</v>
      </c>
    </row>
    <row r="107" spans="2:6" x14ac:dyDescent="0.25">
      <c r="B107" s="196"/>
      <c r="C107" s="435" t="s">
        <v>111</v>
      </c>
      <c r="D107" s="431">
        <v>7962.0159100000001</v>
      </c>
      <c r="E107" s="197">
        <v>8196.8620699999992</v>
      </c>
      <c r="F107" s="406">
        <f t="shared" si="12"/>
        <v>0.97134926048597048</v>
      </c>
    </row>
    <row r="108" spans="2:6" x14ac:dyDescent="0.25">
      <c r="B108" s="196"/>
      <c r="C108" s="436" t="s">
        <v>543</v>
      </c>
      <c r="D108" s="431">
        <v>0.66902400000000006</v>
      </c>
      <c r="E108" s="197">
        <v>8196.8620699999992</v>
      </c>
      <c r="F108" s="406">
        <f t="shared" si="12"/>
        <v>8.1619526385418386E-5</v>
      </c>
    </row>
    <row r="109" spans="2:6" x14ac:dyDescent="0.25">
      <c r="B109" s="196"/>
      <c r="C109" s="436" t="s">
        <v>253</v>
      </c>
      <c r="D109" s="431">
        <v>11.060378650000001</v>
      </c>
      <c r="E109" s="197">
        <v>8196.8620699999992</v>
      </c>
      <c r="F109" s="406">
        <f t="shared" si="12"/>
        <v>1.3493430236529529E-3</v>
      </c>
    </row>
    <row r="110" spans="2:6" x14ac:dyDescent="0.25">
      <c r="B110" s="199"/>
      <c r="C110" s="437" t="s">
        <v>69</v>
      </c>
      <c r="D110" s="432">
        <v>4947.2884826500003</v>
      </c>
      <c r="E110" s="200">
        <v>5170.3586100000002</v>
      </c>
      <c r="F110" s="407">
        <f t="shared" si="12"/>
        <v>0.95685596606035028</v>
      </c>
    </row>
    <row r="111" spans="2:6" x14ac:dyDescent="0.25">
      <c r="B111" s="202"/>
      <c r="C111" s="438" t="s">
        <v>112</v>
      </c>
      <c r="D111" s="433">
        <v>4935.55908</v>
      </c>
      <c r="E111" s="62">
        <v>5170.3586100000002</v>
      </c>
      <c r="F111" s="370">
        <f t="shared" si="12"/>
        <v>0.95458738015853017</v>
      </c>
    </row>
    <row r="112" spans="2:6" x14ac:dyDescent="0.25">
      <c r="B112" s="202"/>
      <c r="C112" s="438" t="s">
        <v>544</v>
      </c>
      <c r="D112" s="433">
        <v>0.66902399999999995</v>
      </c>
      <c r="E112" s="62">
        <v>5170.3586100000002</v>
      </c>
      <c r="F112" s="370">
        <f t="shared" si="12"/>
        <v>1.2939605363272857E-4</v>
      </c>
    </row>
    <row r="113" spans="2:6" ht="15.75" thickBot="1" x14ac:dyDescent="0.3">
      <c r="B113" s="202"/>
      <c r="C113" s="438" t="s">
        <v>262</v>
      </c>
      <c r="D113" s="433">
        <v>11.060378650000001</v>
      </c>
      <c r="E113" s="62">
        <v>5170.3586100000002</v>
      </c>
      <c r="F113" s="370">
        <f t="shared" si="12"/>
        <v>2.1391898481873386E-3</v>
      </c>
    </row>
    <row r="114" spans="2:6" x14ac:dyDescent="0.25">
      <c r="B114" s="193" t="s">
        <v>245</v>
      </c>
      <c r="C114" s="434" t="s">
        <v>454</v>
      </c>
      <c r="D114" s="221">
        <v>2.2000000000000002</v>
      </c>
      <c r="E114" s="194">
        <v>578.75934999999993</v>
      </c>
      <c r="F114" s="195">
        <f t="shared" si="12"/>
        <v>3.8012344854558297E-3</v>
      </c>
    </row>
    <row r="115" spans="2:6" x14ac:dyDescent="0.25">
      <c r="B115" s="196"/>
      <c r="C115" s="435" t="s">
        <v>111</v>
      </c>
      <c r="D115" s="431">
        <v>0</v>
      </c>
      <c r="E115" s="197">
        <v>578.75934999999993</v>
      </c>
      <c r="F115" s="406">
        <f t="shared" si="12"/>
        <v>0</v>
      </c>
    </row>
    <row r="116" spans="2:6" x14ac:dyDescent="0.25">
      <c r="B116" s="196"/>
      <c r="C116" s="436" t="s">
        <v>543</v>
      </c>
      <c r="D116" s="431">
        <v>2.2000000000000002</v>
      </c>
      <c r="E116" s="197">
        <v>578.75934999999993</v>
      </c>
      <c r="F116" s="406">
        <f t="shared" si="12"/>
        <v>3.8012344854558297E-3</v>
      </c>
    </row>
    <row r="117" spans="2:6" x14ac:dyDescent="0.25">
      <c r="B117" s="199"/>
      <c r="C117" s="437" t="s">
        <v>69</v>
      </c>
      <c r="D117" s="432">
        <v>2.2000000000000002</v>
      </c>
      <c r="E117" s="200">
        <v>570.33695999999998</v>
      </c>
      <c r="F117" s="407">
        <f t="shared" si="12"/>
        <v>3.8573688087827946E-3</v>
      </c>
    </row>
    <row r="118" spans="2:6" x14ac:dyDescent="0.25">
      <c r="B118" s="202"/>
      <c r="C118" s="438" t="s">
        <v>112</v>
      </c>
      <c r="D118" s="433">
        <v>0</v>
      </c>
      <c r="E118" s="62">
        <v>570.33695999999998</v>
      </c>
      <c r="F118" s="370">
        <f t="shared" ref="F118" si="13">D118/E118</f>
        <v>0</v>
      </c>
    </row>
    <row r="119" spans="2:6" ht="15.75" thickBot="1" x14ac:dyDescent="0.3">
      <c r="B119" s="408"/>
      <c r="C119" s="439" t="s">
        <v>544</v>
      </c>
      <c r="D119" s="68">
        <v>2.2000000000000002</v>
      </c>
      <c r="E119" s="409">
        <v>570.33695999999998</v>
      </c>
      <c r="F119" s="374">
        <f t="shared" si="12"/>
        <v>3.8573688087827946E-3</v>
      </c>
    </row>
    <row r="120" spans="2:6" x14ac:dyDescent="0.25">
      <c r="B120" s="193" t="s">
        <v>247</v>
      </c>
      <c r="C120" s="434" t="s">
        <v>248</v>
      </c>
      <c r="D120" s="221">
        <v>0.70799999999999996</v>
      </c>
      <c r="E120" s="194">
        <v>511.53526000000011</v>
      </c>
      <c r="F120" s="195">
        <f t="shared" si="12"/>
        <v>1.3840688127735317E-3</v>
      </c>
    </row>
    <row r="121" spans="2:6" x14ac:dyDescent="0.25">
      <c r="B121" s="196"/>
      <c r="C121" s="435" t="s">
        <v>111</v>
      </c>
      <c r="D121" s="431">
        <v>0</v>
      </c>
      <c r="E121" s="197">
        <v>511.53526000000011</v>
      </c>
      <c r="F121" s="406">
        <f t="shared" ref="F121" si="14">D121/E121</f>
        <v>0</v>
      </c>
    </row>
    <row r="122" spans="2:6" x14ac:dyDescent="0.25">
      <c r="B122" s="196"/>
      <c r="C122" s="436" t="s">
        <v>543</v>
      </c>
      <c r="D122" s="431">
        <v>0.70799999999999996</v>
      </c>
      <c r="E122" s="197">
        <v>511.53526000000011</v>
      </c>
      <c r="F122" s="406">
        <f t="shared" si="12"/>
        <v>1.3840688127735317E-3</v>
      </c>
    </row>
    <row r="123" spans="2:6" x14ac:dyDescent="0.25">
      <c r="B123" s="199"/>
      <c r="C123" s="437" t="s">
        <v>69</v>
      </c>
      <c r="D123" s="432">
        <v>0.70799999999999996</v>
      </c>
      <c r="E123" s="200">
        <v>511.48655000000008</v>
      </c>
      <c r="F123" s="407">
        <f>D122/E123</f>
        <v>1.3842006207201341E-3</v>
      </c>
    </row>
    <row r="124" spans="2:6" x14ac:dyDescent="0.25">
      <c r="B124" s="202"/>
      <c r="C124" s="438" t="s">
        <v>112</v>
      </c>
      <c r="D124" s="433">
        <v>0</v>
      </c>
      <c r="E124" s="62">
        <v>511.48655000000008</v>
      </c>
      <c r="F124" s="370">
        <f t="shared" ref="F124" si="15">D124/E124</f>
        <v>0</v>
      </c>
    </row>
    <row r="125" spans="2:6" ht="15.75" thickBot="1" x14ac:dyDescent="0.3">
      <c r="B125" s="408"/>
      <c r="C125" s="439" t="s">
        <v>544</v>
      </c>
      <c r="D125" s="68">
        <v>0.70799999999999996</v>
      </c>
      <c r="E125" s="409">
        <v>511.48655000000008</v>
      </c>
      <c r="F125" s="374">
        <f t="shared" ref="F125:F143" si="16">D125/E125</f>
        <v>1.3842006207201341E-3</v>
      </c>
    </row>
    <row r="126" spans="2:6" x14ac:dyDescent="0.25">
      <c r="B126" s="193" t="s">
        <v>249</v>
      </c>
      <c r="C126" s="434" t="s">
        <v>455</v>
      </c>
      <c r="D126" s="221">
        <v>97</v>
      </c>
      <c r="E126" s="194">
        <v>203.11112000000003</v>
      </c>
      <c r="F126" s="195">
        <f t="shared" si="16"/>
        <v>0.477571095073475</v>
      </c>
    </row>
    <row r="127" spans="2:6" x14ac:dyDescent="0.25">
      <c r="B127" s="196"/>
      <c r="C127" s="435" t="s">
        <v>111</v>
      </c>
      <c r="D127" s="431">
        <v>97</v>
      </c>
      <c r="E127" s="197">
        <v>203.11112000000003</v>
      </c>
      <c r="F127" s="406">
        <f t="shared" si="16"/>
        <v>0.477571095073475</v>
      </c>
    </row>
    <row r="128" spans="2:6" x14ac:dyDescent="0.25">
      <c r="B128" s="196"/>
      <c r="C128" s="436" t="s">
        <v>543</v>
      </c>
      <c r="D128" s="431">
        <v>0</v>
      </c>
      <c r="E128" s="197">
        <v>203.11112000000003</v>
      </c>
      <c r="F128" s="406">
        <f t="shared" si="16"/>
        <v>0</v>
      </c>
    </row>
    <row r="129" spans="2:6" x14ac:dyDescent="0.25">
      <c r="B129" s="199"/>
      <c r="C129" s="437" t="s">
        <v>69</v>
      </c>
      <c r="D129" s="432">
        <v>97</v>
      </c>
      <c r="E129" s="200">
        <v>203.08117000000001</v>
      </c>
      <c r="F129" s="407">
        <f t="shared" si="16"/>
        <v>0.47764152629217171</v>
      </c>
    </row>
    <row r="130" spans="2:6" x14ac:dyDescent="0.25">
      <c r="B130" s="202"/>
      <c r="C130" s="438" t="s">
        <v>112</v>
      </c>
      <c r="D130" s="433">
        <v>0</v>
      </c>
      <c r="E130" s="62">
        <v>203.08117000000001</v>
      </c>
      <c r="F130" s="370">
        <f t="shared" si="16"/>
        <v>0</v>
      </c>
    </row>
    <row r="131" spans="2:6" ht="15.75" thickBot="1" x14ac:dyDescent="0.3">
      <c r="B131" s="408"/>
      <c r="C131" s="439" t="s">
        <v>544</v>
      </c>
      <c r="D131" s="68">
        <v>97</v>
      </c>
      <c r="E131" s="409">
        <v>203.08117000000001</v>
      </c>
      <c r="F131" s="374">
        <f t="shared" si="16"/>
        <v>0.47764152629217171</v>
      </c>
    </row>
    <row r="132" spans="2:6" x14ac:dyDescent="0.25">
      <c r="B132" s="193" t="s">
        <v>250</v>
      </c>
      <c r="C132" s="434" t="s">
        <v>457</v>
      </c>
      <c r="D132" s="221">
        <v>4576.5611400000007</v>
      </c>
      <c r="E132" s="194">
        <v>7502.73794</v>
      </c>
      <c r="F132" s="195">
        <f t="shared" si="16"/>
        <v>0.60998547151708205</v>
      </c>
    </row>
    <row r="133" spans="2:6" x14ac:dyDescent="0.25">
      <c r="B133" s="196"/>
      <c r="C133" s="435" t="s">
        <v>111</v>
      </c>
      <c r="D133" s="431">
        <v>4560.6491400000004</v>
      </c>
      <c r="E133" s="197">
        <v>7502.73794</v>
      </c>
      <c r="F133" s="406">
        <f t="shared" si="16"/>
        <v>0.60786464574291132</v>
      </c>
    </row>
    <row r="134" spans="2:6" x14ac:dyDescent="0.25">
      <c r="B134" s="196"/>
      <c r="C134" s="436" t="s">
        <v>543</v>
      </c>
      <c r="D134" s="431">
        <v>15.912000000000001</v>
      </c>
      <c r="E134" s="197">
        <v>7502.73794</v>
      </c>
      <c r="F134" s="406">
        <f t="shared" si="16"/>
        <v>2.1208257741706493E-3</v>
      </c>
    </row>
    <row r="135" spans="2:6" x14ac:dyDescent="0.25">
      <c r="B135" s="199"/>
      <c r="C135" s="437" t="s">
        <v>69</v>
      </c>
      <c r="D135" s="432">
        <v>3598.72352</v>
      </c>
      <c r="E135" s="200">
        <v>6522.6670199999999</v>
      </c>
      <c r="F135" s="407">
        <f t="shared" si="16"/>
        <v>0.55172577550953994</v>
      </c>
    </row>
    <row r="136" spans="2:6" x14ac:dyDescent="0.25">
      <c r="B136" s="202"/>
      <c r="C136" s="438" t="s">
        <v>112</v>
      </c>
      <c r="D136" s="433">
        <v>3582.8115199999997</v>
      </c>
      <c r="E136" s="62">
        <v>6522.6670199999999</v>
      </c>
      <c r="F136" s="370">
        <f t="shared" si="16"/>
        <v>0.54928628259181012</v>
      </c>
    </row>
    <row r="137" spans="2:6" ht="15.75" thickBot="1" x14ac:dyDescent="0.3">
      <c r="B137" s="502"/>
      <c r="C137" s="438" t="s">
        <v>544</v>
      </c>
      <c r="D137" s="503">
        <v>15.912000000000001</v>
      </c>
      <c r="E137" s="127">
        <v>6522.6670199999999</v>
      </c>
      <c r="F137" s="370">
        <f t="shared" si="16"/>
        <v>2.4394929177298402E-3</v>
      </c>
    </row>
    <row r="138" spans="2:6" x14ac:dyDescent="0.25">
      <c r="B138" s="193" t="s">
        <v>398</v>
      </c>
      <c r="C138" s="434" t="s">
        <v>399</v>
      </c>
      <c r="D138" s="221">
        <v>60</v>
      </c>
      <c r="E138" s="194">
        <v>2291.13627</v>
      </c>
      <c r="F138" s="195">
        <f t="shared" si="16"/>
        <v>2.6187879256959257E-2</v>
      </c>
    </row>
    <row r="139" spans="2:6" x14ac:dyDescent="0.25">
      <c r="B139" s="196"/>
      <c r="C139" s="435" t="s">
        <v>111</v>
      </c>
      <c r="D139" s="431">
        <v>0</v>
      </c>
      <c r="E139" s="197">
        <v>2291.13627</v>
      </c>
      <c r="F139" s="406">
        <f t="shared" ref="F139" si="17">D139/E139</f>
        <v>0</v>
      </c>
    </row>
    <row r="140" spans="2:6" x14ac:dyDescent="0.25">
      <c r="B140" s="196"/>
      <c r="C140" s="435" t="s">
        <v>543</v>
      </c>
      <c r="D140" s="431">
        <v>60</v>
      </c>
      <c r="E140" s="197">
        <v>2291.13627</v>
      </c>
      <c r="F140" s="406">
        <f t="shared" si="16"/>
        <v>2.6187879256959257E-2</v>
      </c>
    </row>
    <row r="141" spans="2:6" x14ac:dyDescent="0.25">
      <c r="B141" s="199"/>
      <c r="C141" s="437" t="s">
        <v>69</v>
      </c>
      <c r="D141" s="432">
        <v>60</v>
      </c>
      <c r="E141" s="200">
        <v>2291.13627</v>
      </c>
      <c r="F141" s="407">
        <f t="shared" si="16"/>
        <v>2.6187879256959257E-2</v>
      </c>
    </row>
    <row r="142" spans="2:6" x14ac:dyDescent="0.25">
      <c r="B142" s="202"/>
      <c r="C142" s="438" t="s">
        <v>112</v>
      </c>
      <c r="D142" s="433">
        <v>0</v>
      </c>
      <c r="E142" s="62">
        <v>2291.13627</v>
      </c>
      <c r="F142" s="370">
        <f t="shared" ref="F142" si="18">D142/E142</f>
        <v>0</v>
      </c>
    </row>
    <row r="143" spans="2:6" ht="15.75" thickBot="1" x14ac:dyDescent="0.3">
      <c r="B143" s="408"/>
      <c r="C143" s="439" t="s">
        <v>544</v>
      </c>
      <c r="D143" s="68">
        <v>60</v>
      </c>
      <c r="E143" s="409">
        <v>2291.13627</v>
      </c>
      <c r="F143" s="374">
        <f t="shared" si="16"/>
        <v>2.6187879256959257E-2</v>
      </c>
    </row>
    <row r="144" spans="2:6" x14ac:dyDescent="0.25">
      <c r="B144" s="5"/>
    </row>
    <row r="145" spans="2:10" ht="15.75" thickBot="1" x14ac:dyDescent="0.3">
      <c r="B145" s="5" t="s">
        <v>136</v>
      </c>
    </row>
    <row r="146" spans="2:10" ht="15.75" thickBot="1" x14ac:dyDescent="0.3">
      <c r="B146" s="892" t="s">
        <v>184</v>
      </c>
      <c r="C146" s="925"/>
      <c r="D146" s="928">
        <v>2024</v>
      </c>
      <c r="E146" s="929"/>
      <c r="F146" s="930"/>
    </row>
    <row r="147" spans="2:10" ht="30" customHeight="1" x14ac:dyDescent="0.25">
      <c r="B147" s="901"/>
      <c r="C147" s="926"/>
      <c r="D147" s="958" t="s">
        <v>107</v>
      </c>
      <c r="E147" s="959" t="s">
        <v>68</v>
      </c>
      <c r="F147" s="960"/>
    </row>
    <row r="148" spans="2:10" ht="25.5" thickBot="1" x14ac:dyDescent="0.3">
      <c r="B148" s="893"/>
      <c r="C148" s="927"/>
      <c r="D148" s="940"/>
      <c r="E148" s="404" t="s">
        <v>393</v>
      </c>
      <c r="F148" s="405" t="s">
        <v>394</v>
      </c>
    </row>
    <row r="149" spans="2:10" x14ac:dyDescent="0.25">
      <c r="B149" s="193"/>
      <c r="C149" s="434" t="s">
        <v>225</v>
      </c>
      <c r="D149" s="221">
        <v>19682.642161015887</v>
      </c>
      <c r="E149" s="194">
        <v>578183.02509000001</v>
      </c>
      <c r="F149" s="195">
        <f t="shared" ref="F149:F218" si="19">D149/E149</f>
        <v>3.4042234563963693E-2</v>
      </c>
      <c r="H149" s="3"/>
      <c r="I149" s="531"/>
      <c r="J149" s="3"/>
    </row>
    <row r="150" spans="2:10" x14ac:dyDescent="0.25">
      <c r="B150" s="196"/>
      <c r="C150" s="435" t="s">
        <v>111</v>
      </c>
      <c r="D150" s="431">
        <v>17796.951220000003</v>
      </c>
      <c r="E150" s="197">
        <v>578183.02509000001</v>
      </c>
      <c r="F150" s="406">
        <f t="shared" si="19"/>
        <v>3.0780826222336306E-2</v>
      </c>
      <c r="J150" s="3"/>
    </row>
    <row r="151" spans="2:10" x14ac:dyDescent="0.25">
      <c r="B151" s="196"/>
      <c r="C151" s="436" t="s">
        <v>543</v>
      </c>
      <c r="D151" s="431">
        <v>1873.5627482600003</v>
      </c>
      <c r="E151" s="197">
        <v>578183.02509000001</v>
      </c>
      <c r="F151" s="406">
        <f t="shared" si="19"/>
        <v>3.240431951402173E-3</v>
      </c>
    </row>
    <row r="152" spans="2:10" x14ac:dyDescent="0.25">
      <c r="B152" s="196"/>
      <c r="C152" s="436" t="s">
        <v>253</v>
      </c>
      <c r="D152" s="431">
        <v>12.128192755886756</v>
      </c>
      <c r="E152" s="197">
        <v>578183.02509000001</v>
      </c>
      <c r="F152" s="406">
        <f t="shared" si="19"/>
        <v>2.0976390225221298E-5</v>
      </c>
    </row>
    <row r="153" spans="2:10" x14ac:dyDescent="0.25">
      <c r="B153" s="199"/>
      <c r="C153" s="437" t="s">
        <v>69</v>
      </c>
      <c r="D153" s="215">
        <v>12218.389781015887</v>
      </c>
      <c r="E153" s="200">
        <v>445581.26050999999</v>
      </c>
      <c r="F153" s="407">
        <f t="shared" si="19"/>
        <v>2.7421237973587705E-2</v>
      </c>
      <c r="G153" s="11"/>
      <c r="H153" s="11"/>
      <c r="I153" s="11"/>
      <c r="J153" s="11"/>
    </row>
    <row r="154" spans="2:10" x14ac:dyDescent="0.25">
      <c r="B154" s="202"/>
      <c r="C154" s="438" t="s">
        <v>112</v>
      </c>
      <c r="D154" s="61">
        <v>10479.198840000001</v>
      </c>
      <c r="E154" s="62">
        <v>445581.26050999999</v>
      </c>
      <c r="F154" s="370">
        <f t="shared" si="19"/>
        <v>2.3518042091819121E-2</v>
      </c>
    </row>
    <row r="155" spans="2:10" x14ac:dyDescent="0.25">
      <c r="B155" s="502"/>
      <c r="C155" s="438" t="s">
        <v>544</v>
      </c>
      <c r="D155" s="61">
        <v>1727.0627482600003</v>
      </c>
      <c r="E155" s="62">
        <v>445581.26050999999</v>
      </c>
      <c r="F155" s="370">
        <f t="shared" si="19"/>
        <v>3.8759770693301866E-3</v>
      </c>
    </row>
    <row r="156" spans="2:10" ht="15.75" thickBot="1" x14ac:dyDescent="0.3">
      <c r="B156" s="408"/>
      <c r="C156" s="504" t="s">
        <v>262</v>
      </c>
      <c r="D156" s="425">
        <v>12.128192755886756</v>
      </c>
      <c r="E156" s="409">
        <v>445581.26050999999</v>
      </c>
      <c r="F156" s="374">
        <f t="shared" si="19"/>
        <v>2.7218812438398243E-5</v>
      </c>
    </row>
    <row r="157" spans="2:10" x14ac:dyDescent="0.25">
      <c r="B157" s="193" t="s">
        <v>11</v>
      </c>
      <c r="C157" s="227" t="s">
        <v>255</v>
      </c>
      <c r="D157" s="213">
        <v>8.9529600000000009</v>
      </c>
      <c r="E157" s="194">
        <v>2124.26944</v>
      </c>
      <c r="F157" s="195">
        <f t="shared" si="19"/>
        <v>4.2146065990574157E-3</v>
      </c>
      <c r="I157" s="531"/>
    </row>
    <row r="158" spans="2:10" x14ac:dyDescent="0.25">
      <c r="B158" s="196"/>
      <c r="C158" s="600" t="s">
        <v>111</v>
      </c>
      <c r="D158" s="209">
        <v>1.7596600000000002</v>
      </c>
      <c r="E158" s="197">
        <v>2124.26944</v>
      </c>
      <c r="F158" s="406">
        <f t="shared" si="19"/>
        <v>8.283600784653759E-4</v>
      </c>
    </row>
    <row r="159" spans="2:10" x14ac:dyDescent="0.25">
      <c r="B159" s="196"/>
      <c r="C159" s="601" t="s">
        <v>543</v>
      </c>
      <c r="D159" s="209">
        <v>7.1932999999999998</v>
      </c>
      <c r="E159" s="197">
        <v>2124.26944</v>
      </c>
      <c r="F159" s="406">
        <f t="shared" si="19"/>
        <v>3.3862465205920394E-3</v>
      </c>
    </row>
    <row r="160" spans="2:10" x14ac:dyDescent="0.25">
      <c r="B160" s="199"/>
      <c r="C160" s="602" t="s">
        <v>69</v>
      </c>
      <c r="D160" s="215">
        <v>8.9529600000000009</v>
      </c>
      <c r="E160" s="200">
        <v>1889.1210400000002</v>
      </c>
      <c r="F160" s="407">
        <f t="shared" si="19"/>
        <v>4.7392198860905172E-3</v>
      </c>
    </row>
    <row r="161" spans="2:9" x14ac:dyDescent="0.25">
      <c r="B161" s="202"/>
      <c r="C161" s="603" t="s">
        <v>112</v>
      </c>
      <c r="D161" s="61">
        <v>1.7596600000000002</v>
      </c>
      <c r="E161" s="62">
        <v>1889.1210400000002</v>
      </c>
      <c r="F161" s="370">
        <f t="shared" si="19"/>
        <v>9.3147022490417026E-4</v>
      </c>
    </row>
    <row r="162" spans="2:9" ht="15.75" thickBot="1" x14ac:dyDescent="0.3">
      <c r="B162" s="408"/>
      <c r="C162" s="604" t="s">
        <v>544</v>
      </c>
      <c r="D162" s="425">
        <v>7.1932999999999998</v>
      </c>
      <c r="E162" s="409">
        <v>1889.1210400000002</v>
      </c>
      <c r="F162" s="374">
        <f t="shared" si="19"/>
        <v>3.8077496611863466E-3</v>
      </c>
    </row>
    <row r="163" spans="2:9" x14ac:dyDescent="0.25">
      <c r="B163" s="193" t="s">
        <v>445</v>
      </c>
      <c r="C163" s="227" t="s">
        <v>446</v>
      </c>
      <c r="D163" s="213">
        <v>18.760379999999998</v>
      </c>
      <c r="E163" s="194">
        <v>2735.9121700000001</v>
      </c>
      <c r="F163" s="195">
        <f t="shared" ref="F163:F168" si="20">D163/E163</f>
        <v>6.857084158516681E-3</v>
      </c>
      <c r="I163" s="531"/>
    </row>
    <row r="164" spans="2:9" x14ac:dyDescent="0.25">
      <c r="B164" s="196"/>
      <c r="C164" s="600" t="s">
        <v>111</v>
      </c>
      <c r="D164" s="209">
        <v>18.760379999999998</v>
      </c>
      <c r="E164" s="197">
        <v>2735.9121700000001</v>
      </c>
      <c r="F164" s="406">
        <f t="shared" si="20"/>
        <v>6.857084158516681E-3</v>
      </c>
    </row>
    <row r="165" spans="2:9" x14ac:dyDescent="0.25">
      <c r="B165" s="196"/>
      <c r="C165" s="601" t="s">
        <v>543</v>
      </c>
      <c r="D165" s="209">
        <v>0</v>
      </c>
      <c r="E165" s="197">
        <v>2735.9121700000001</v>
      </c>
      <c r="F165" s="406">
        <f t="shared" si="20"/>
        <v>0</v>
      </c>
    </row>
    <row r="166" spans="2:9" x14ac:dyDescent="0.25">
      <c r="B166" s="199"/>
      <c r="C166" s="602" t="s">
        <v>69</v>
      </c>
      <c r="D166" s="215">
        <v>18.738329999999998</v>
      </c>
      <c r="E166" s="200">
        <v>2734.5844999999999</v>
      </c>
      <c r="F166" s="407">
        <f t="shared" si="20"/>
        <v>6.8523499639524758E-3</v>
      </c>
    </row>
    <row r="167" spans="2:9" x14ac:dyDescent="0.25">
      <c r="B167" s="202"/>
      <c r="C167" s="603" t="s">
        <v>112</v>
      </c>
      <c r="D167" s="61">
        <v>18.738329999999998</v>
      </c>
      <c r="E167" s="62">
        <v>2734.5844999999999</v>
      </c>
      <c r="F167" s="370">
        <f t="shared" si="20"/>
        <v>6.8523499639524758E-3</v>
      </c>
    </row>
    <row r="168" spans="2:9" ht="15.75" thickBot="1" x14ac:dyDescent="0.3">
      <c r="B168" s="408"/>
      <c r="C168" s="604" t="s">
        <v>544</v>
      </c>
      <c r="D168" s="425">
        <v>0</v>
      </c>
      <c r="E168" s="409">
        <v>2734.5844999999999</v>
      </c>
      <c r="F168" s="374">
        <f t="shared" si="20"/>
        <v>0</v>
      </c>
    </row>
    <row r="169" spans="2:9" x14ac:dyDescent="0.25">
      <c r="B169" s="193" t="s">
        <v>13</v>
      </c>
      <c r="C169" s="227" t="s">
        <v>14</v>
      </c>
      <c r="D169" s="213">
        <v>524.45692273999998</v>
      </c>
      <c r="E169" s="194">
        <v>14058.43144</v>
      </c>
      <c r="F169" s="195">
        <f t="shared" si="19"/>
        <v>3.7305507728819562E-2</v>
      </c>
    </row>
    <row r="170" spans="2:9" x14ac:dyDescent="0.25">
      <c r="B170" s="196"/>
      <c r="C170" s="600" t="s">
        <v>111</v>
      </c>
      <c r="D170" s="209">
        <v>232.10147999999998</v>
      </c>
      <c r="E170" s="197">
        <v>14058.43144</v>
      </c>
      <c r="F170" s="406">
        <f t="shared" si="19"/>
        <v>1.6509770737267969E-2</v>
      </c>
      <c r="G170" s="11"/>
    </row>
    <row r="171" spans="2:9" x14ac:dyDescent="0.25">
      <c r="B171" s="196"/>
      <c r="C171" s="601" t="s">
        <v>543</v>
      </c>
      <c r="D171" s="209">
        <v>292.35544274</v>
      </c>
      <c r="E171" s="197">
        <v>14058.43144</v>
      </c>
      <c r="F171" s="406">
        <f t="shared" si="19"/>
        <v>2.0795736991551596E-2</v>
      </c>
    </row>
    <row r="172" spans="2:9" x14ac:dyDescent="0.25">
      <c r="B172" s="199"/>
      <c r="C172" s="602" t="s">
        <v>69</v>
      </c>
      <c r="D172" s="215">
        <v>524.20692273999998</v>
      </c>
      <c r="E172" s="200">
        <v>14054.71766</v>
      </c>
      <c r="F172" s="407">
        <f t="shared" si="19"/>
        <v>3.7297577612099821E-2</v>
      </c>
    </row>
    <row r="173" spans="2:9" x14ac:dyDescent="0.25">
      <c r="B173" s="202"/>
      <c r="C173" s="603" t="s">
        <v>112</v>
      </c>
      <c r="D173" s="61">
        <v>231.85147999999998</v>
      </c>
      <c r="E173" s="62">
        <v>14054.71766</v>
      </c>
      <c r="F173" s="370">
        <f t="shared" si="19"/>
        <v>1.6496345612111E-2</v>
      </c>
    </row>
    <row r="174" spans="2:9" ht="15.75" thickBot="1" x14ac:dyDescent="0.3">
      <c r="B174" s="408"/>
      <c r="C174" s="604" t="s">
        <v>544</v>
      </c>
      <c r="D174" s="425">
        <v>292.35544274</v>
      </c>
      <c r="E174" s="409">
        <v>14054.71766</v>
      </c>
      <c r="F174" s="374">
        <f t="shared" si="19"/>
        <v>2.0801231999988821E-2</v>
      </c>
    </row>
    <row r="175" spans="2:9" x14ac:dyDescent="0.25">
      <c r="B175" s="193" t="s">
        <v>15</v>
      </c>
      <c r="C175" s="434" t="s">
        <v>37</v>
      </c>
      <c r="D175" s="221">
        <v>21.363779999999998</v>
      </c>
      <c r="E175" s="194">
        <v>19342.10513</v>
      </c>
      <c r="F175" s="195">
        <f t="shared" si="19"/>
        <v>1.1045219667875934E-3</v>
      </c>
    </row>
    <row r="176" spans="2:9" x14ac:dyDescent="0.25">
      <c r="B176" s="196"/>
      <c r="C176" s="435" t="s">
        <v>111</v>
      </c>
      <c r="D176" s="431">
        <v>21.363779999999998</v>
      </c>
      <c r="E176" s="197">
        <v>19342.10513</v>
      </c>
      <c r="F176" s="406">
        <f t="shared" si="19"/>
        <v>1.1045219667875934E-3</v>
      </c>
    </row>
    <row r="177" spans="2:6" x14ac:dyDescent="0.25">
      <c r="B177" s="196"/>
      <c r="C177" s="436" t="s">
        <v>543</v>
      </c>
      <c r="D177" s="431">
        <v>0</v>
      </c>
      <c r="E177" s="197">
        <v>19342.10513</v>
      </c>
      <c r="F177" s="406">
        <f t="shared" si="19"/>
        <v>0</v>
      </c>
    </row>
    <row r="178" spans="2:6" x14ac:dyDescent="0.25">
      <c r="B178" s="199"/>
      <c r="C178" s="437" t="s">
        <v>69</v>
      </c>
      <c r="D178" s="432">
        <v>21.328039999999998</v>
      </c>
      <c r="E178" s="200">
        <v>3136.9220499999997</v>
      </c>
      <c r="F178" s="407">
        <f t="shared" si="19"/>
        <v>6.79903410414677E-3</v>
      </c>
    </row>
    <row r="179" spans="2:6" x14ac:dyDescent="0.25">
      <c r="B179" s="202"/>
      <c r="C179" s="438" t="s">
        <v>112</v>
      </c>
      <c r="D179" s="433">
        <v>21.328039999999998</v>
      </c>
      <c r="E179" s="62">
        <v>3136.9220499999997</v>
      </c>
      <c r="F179" s="370">
        <f t="shared" si="19"/>
        <v>6.79903410414677E-3</v>
      </c>
    </row>
    <row r="180" spans="2:6" ht="15.75" thickBot="1" x14ac:dyDescent="0.3">
      <c r="B180" s="408"/>
      <c r="C180" s="439" t="s">
        <v>544</v>
      </c>
      <c r="D180" s="433">
        <v>0</v>
      </c>
      <c r="E180" s="409">
        <v>3136.9220499999997</v>
      </c>
      <c r="F180" s="374">
        <f t="shared" si="19"/>
        <v>0</v>
      </c>
    </row>
    <row r="181" spans="2:6" x14ac:dyDescent="0.25">
      <c r="B181" s="193" t="s">
        <v>30</v>
      </c>
      <c r="C181" s="434" t="s">
        <v>41</v>
      </c>
      <c r="D181" s="221">
        <v>5.0000000000000001E-3</v>
      </c>
      <c r="E181" s="194">
        <v>11116.159490000002</v>
      </c>
      <c r="F181" s="195">
        <f t="shared" si="19"/>
        <v>4.4979563350975269E-7</v>
      </c>
    </row>
    <row r="182" spans="2:6" x14ac:dyDescent="0.25">
      <c r="B182" s="196"/>
      <c r="C182" s="435" t="s">
        <v>543</v>
      </c>
      <c r="D182" s="431">
        <v>5.0000000000000001E-3</v>
      </c>
      <c r="E182" s="197">
        <v>11116.159490000002</v>
      </c>
      <c r="F182" s="406">
        <f t="shared" si="19"/>
        <v>4.4979563350975269E-7</v>
      </c>
    </row>
    <row r="183" spans="2:6" x14ac:dyDescent="0.25">
      <c r="B183" s="199"/>
      <c r="C183" s="437" t="s">
        <v>69</v>
      </c>
      <c r="D183" s="432">
        <v>5.0000000000000001E-3</v>
      </c>
      <c r="E183" s="200">
        <v>11115.182050000001</v>
      </c>
      <c r="F183" s="407">
        <f t="shared" si="19"/>
        <v>4.4983518735979675E-7</v>
      </c>
    </row>
    <row r="184" spans="2:6" ht="15.75" thickBot="1" x14ac:dyDescent="0.3">
      <c r="B184" s="202"/>
      <c r="C184" s="438" t="s">
        <v>544</v>
      </c>
      <c r="D184" s="433">
        <v>5.0000000000000001E-3</v>
      </c>
      <c r="E184" s="62">
        <v>11115.182050000001</v>
      </c>
      <c r="F184" s="370">
        <f t="shared" si="19"/>
        <v>4.4983518735979675E-7</v>
      </c>
    </row>
    <row r="185" spans="2:6" x14ac:dyDescent="0.25">
      <c r="B185" s="193" t="s">
        <v>73</v>
      </c>
      <c r="C185" s="434" t="s">
        <v>458</v>
      </c>
      <c r="D185" s="221">
        <v>36.928100000000001</v>
      </c>
      <c r="E185" s="194">
        <v>11458.16965</v>
      </c>
      <c r="F185" s="195">
        <f t="shared" si="19"/>
        <v>3.222862038877213E-3</v>
      </c>
    </row>
    <row r="186" spans="2:6" x14ac:dyDescent="0.25">
      <c r="B186" s="196"/>
      <c r="C186" s="435" t="s">
        <v>111</v>
      </c>
      <c r="D186" s="431">
        <v>34.849179999999997</v>
      </c>
      <c r="E186" s="197">
        <v>11458.16965</v>
      </c>
      <c r="F186" s="406">
        <f t="shared" si="19"/>
        <v>3.0414264288712114E-3</v>
      </c>
    </row>
    <row r="187" spans="2:6" x14ac:dyDescent="0.25">
      <c r="B187" s="196"/>
      <c r="C187" s="436" t="s">
        <v>543</v>
      </c>
      <c r="D187" s="431">
        <v>2.0789200000000001</v>
      </c>
      <c r="E187" s="197">
        <v>11458.16965</v>
      </c>
      <c r="F187" s="406">
        <f t="shared" si="19"/>
        <v>1.8143561000600128E-4</v>
      </c>
    </row>
    <row r="188" spans="2:6" x14ac:dyDescent="0.25">
      <c r="B188" s="199"/>
      <c r="C188" s="437" t="s">
        <v>69</v>
      </c>
      <c r="D188" s="432">
        <v>36.928100000000001</v>
      </c>
      <c r="E188" s="200">
        <v>10141.342619999999</v>
      </c>
      <c r="F188" s="407">
        <f t="shared" si="19"/>
        <v>3.6413423137063878E-3</v>
      </c>
    </row>
    <row r="189" spans="2:6" x14ac:dyDescent="0.25">
      <c r="B189" s="202"/>
      <c r="C189" s="438" t="s">
        <v>112</v>
      </c>
      <c r="D189" s="433">
        <v>34.849179999999997</v>
      </c>
      <c r="E189" s="62">
        <v>10141.342619999999</v>
      </c>
      <c r="F189" s="370">
        <f t="shared" si="19"/>
        <v>3.4363477604309554E-3</v>
      </c>
    </row>
    <row r="190" spans="2:6" ht="15.75" thickBot="1" x14ac:dyDescent="0.3">
      <c r="B190" s="408"/>
      <c r="C190" s="439" t="s">
        <v>544</v>
      </c>
      <c r="D190" s="68">
        <v>2.0789200000000001</v>
      </c>
      <c r="E190" s="409">
        <v>10141.342619999999</v>
      </c>
      <c r="F190" s="374">
        <f t="shared" si="19"/>
        <v>2.049945532754321E-4</v>
      </c>
    </row>
    <row r="191" spans="2:6" x14ac:dyDescent="0.25">
      <c r="B191" s="193" t="s">
        <v>74</v>
      </c>
      <c r="C191" s="434" t="s">
        <v>449</v>
      </c>
      <c r="D191" s="221">
        <v>45.72824</v>
      </c>
      <c r="E191" s="194">
        <v>6775.3848400000006</v>
      </c>
      <c r="F191" s="195">
        <f t="shared" si="19"/>
        <v>6.7491723466441495E-3</v>
      </c>
    </row>
    <row r="192" spans="2:6" x14ac:dyDescent="0.25">
      <c r="B192" s="196"/>
      <c r="C192" s="436" t="s">
        <v>543</v>
      </c>
      <c r="D192" s="431">
        <v>45.72824</v>
      </c>
      <c r="E192" s="197">
        <v>6775.3848400000006</v>
      </c>
      <c r="F192" s="406">
        <f t="shared" si="19"/>
        <v>6.7491723466441495E-3</v>
      </c>
    </row>
    <row r="193" spans="2:6" x14ac:dyDescent="0.25">
      <c r="B193" s="199"/>
      <c r="C193" s="437" t="s">
        <v>69</v>
      </c>
      <c r="D193" s="432">
        <v>45.72824</v>
      </c>
      <c r="E193" s="200">
        <v>6342.5530800000006</v>
      </c>
      <c r="F193" s="407">
        <f t="shared" si="19"/>
        <v>7.2097528271690865E-3</v>
      </c>
    </row>
    <row r="194" spans="2:6" ht="15.75" thickBot="1" x14ac:dyDescent="0.3">
      <c r="B194" s="408"/>
      <c r="C194" s="439" t="s">
        <v>544</v>
      </c>
      <c r="D194" s="68">
        <v>45.72824</v>
      </c>
      <c r="E194" s="409">
        <v>6342.5530800000006</v>
      </c>
      <c r="F194" s="374">
        <f t="shared" si="19"/>
        <v>7.2097528271690865E-3</v>
      </c>
    </row>
    <row r="195" spans="2:6" x14ac:dyDescent="0.25">
      <c r="B195" s="193" t="s">
        <v>31</v>
      </c>
      <c r="C195" s="434" t="s">
        <v>239</v>
      </c>
      <c r="D195" s="221">
        <v>0.64724000000000004</v>
      </c>
      <c r="E195" s="194">
        <v>28791.07963</v>
      </c>
      <c r="F195" s="195">
        <f t="shared" si="19"/>
        <v>2.2480574133301443E-5</v>
      </c>
    </row>
    <row r="196" spans="2:6" x14ac:dyDescent="0.25">
      <c r="B196" s="196"/>
      <c r="C196" s="435" t="s">
        <v>543</v>
      </c>
      <c r="D196" s="431">
        <v>0.64724000000000004</v>
      </c>
      <c r="E196" s="197">
        <v>28791.07963</v>
      </c>
      <c r="F196" s="406">
        <f t="shared" si="19"/>
        <v>2.2480574133301443E-5</v>
      </c>
    </row>
    <row r="197" spans="2:6" x14ac:dyDescent="0.25">
      <c r="B197" s="199"/>
      <c r="C197" s="437" t="s">
        <v>69</v>
      </c>
      <c r="D197" s="432">
        <v>0.64724000000000004</v>
      </c>
      <c r="E197" s="200">
        <v>28789.88492</v>
      </c>
      <c r="F197" s="407">
        <f t="shared" si="19"/>
        <v>2.248150702229344E-5</v>
      </c>
    </row>
    <row r="198" spans="2:6" ht="15.75" thickBot="1" x14ac:dyDescent="0.3">
      <c r="B198" s="202"/>
      <c r="C198" s="438" t="s">
        <v>544</v>
      </c>
      <c r="D198" s="433">
        <v>0.64724000000000004</v>
      </c>
      <c r="E198" s="62">
        <v>28789.88492</v>
      </c>
      <c r="F198" s="370">
        <f t="shared" si="19"/>
        <v>2.248150702229344E-5</v>
      </c>
    </row>
    <row r="199" spans="2:6" x14ac:dyDescent="0.25">
      <c r="B199" s="193" t="s">
        <v>75</v>
      </c>
      <c r="C199" s="434" t="s">
        <v>450</v>
      </c>
      <c r="D199" s="221">
        <v>6159.5133999999998</v>
      </c>
      <c r="E199" s="194">
        <v>8506.5427299999992</v>
      </c>
      <c r="F199" s="195">
        <f t="shared" si="19"/>
        <v>0.72409127838472642</v>
      </c>
    </row>
    <row r="200" spans="2:6" x14ac:dyDescent="0.25">
      <c r="B200" s="196"/>
      <c r="C200" s="435" t="s">
        <v>111</v>
      </c>
      <c r="D200" s="431">
        <v>4874.66014</v>
      </c>
      <c r="E200" s="197">
        <v>8506.5427299999992</v>
      </c>
      <c r="F200" s="406">
        <f t="shared" si="19"/>
        <v>0.57304833405568523</v>
      </c>
    </row>
    <row r="201" spans="2:6" x14ac:dyDescent="0.25">
      <c r="B201" s="196"/>
      <c r="C201" s="436" t="s">
        <v>543</v>
      </c>
      <c r="D201" s="431">
        <v>1284.8532599999999</v>
      </c>
      <c r="E201" s="197">
        <v>8506.5427299999992</v>
      </c>
      <c r="F201" s="406">
        <f t="shared" si="19"/>
        <v>0.15104294432904117</v>
      </c>
    </row>
    <row r="202" spans="2:6" x14ac:dyDescent="0.25">
      <c r="B202" s="199"/>
      <c r="C202" s="437" t="s">
        <v>69</v>
      </c>
      <c r="D202" s="432">
        <v>2747.8632599999996</v>
      </c>
      <c r="E202" s="200">
        <v>4366.5105999999996</v>
      </c>
      <c r="F202" s="407">
        <f t="shared" si="19"/>
        <v>0.62930415421412234</v>
      </c>
    </row>
    <row r="203" spans="2:6" x14ac:dyDescent="0.25">
      <c r="B203" s="202"/>
      <c r="C203" s="438" t="s">
        <v>112</v>
      </c>
      <c r="D203" s="433">
        <v>1561.51</v>
      </c>
      <c r="E203" s="62">
        <v>4366.5105999999996</v>
      </c>
      <c r="F203" s="370">
        <f t="shared" si="19"/>
        <v>0.35761049108640663</v>
      </c>
    </row>
    <row r="204" spans="2:6" ht="15.75" thickBot="1" x14ac:dyDescent="0.3">
      <c r="B204" s="408"/>
      <c r="C204" s="439" t="s">
        <v>544</v>
      </c>
      <c r="D204" s="68">
        <v>1186.3532599999999</v>
      </c>
      <c r="E204" s="409">
        <v>4366.5105999999996</v>
      </c>
      <c r="F204" s="374">
        <f t="shared" si="19"/>
        <v>0.27169366312771576</v>
      </c>
    </row>
    <row r="205" spans="2:6" x14ac:dyDescent="0.25">
      <c r="B205" s="193" t="s">
        <v>33</v>
      </c>
      <c r="C205" s="434" t="s">
        <v>76</v>
      </c>
      <c r="D205" s="221">
        <v>32.686874000000003</v>
      </c>
      <c r="E205" s="194">
        <v>8411.9826499999999</v>
      </c>
      <c r="F205" s="195">
        <f t="shared" si="19"/>
        <v>3.885751476199253E-3</v>
      </c>
    </row>
    <row r="206" spans="2:6" x14ac:dyDescent="0.25">
      <c r="B206" s="196"/>
      <c r="C206" s="435" t="s">
        <v>543</v>
      </c>
      <c r="D206" s="431">
        <v>32.686874000000003</v>
      </c>
      <c r="E206" s="197">
        <v>8411.9826499999999</v>
      </c>
      <c r="F206" s="406">
        <f t="shared" si="19"/>
        <v>3.885751476199253E-3</v>
      </c>
    </row>
    <row r="207" spans="2:6" x14ac:dyDescent="0.25">
      <c r="B207" s="199"/>
      <c r="C207" s="437" t="s">
        <v>69</v>
      </c>
      <c r="D207" s="432">
        <v>17.686874</v>
      </c>
      <c r="E207" s="200">
        <v>8274.8408600000002</v>
      </c>
      <c r="F207" s="407">
        <f t="shared" si="19"/>
        <v>2.1374276918722517E-3</v>
      </c>
    </row>
    <row r="208" spans="2:6" ht="15.75" thickBot="1" x14ac:dyDescent="0.3">
      <c r="B208" s="202"/>
      <c r="C208" s="438" t="s">
        <v>544</v>
      </c>
      <c r="D208" s="433">
        <v>17.686874</v>
      </c>
      <c r="E208" s="62">
        <v>8274.8408600000002</v>
      </c>
      <c r="F208" s="370">
        <f t="shared" si="19"/>
        <v>2.1374276918722517E-3</v>
      </c>
    </row>
    <row r="209" spans="2:6" x14ac:dyDescent="0.25">
      <c r="B209" s="193" t="s">
        <v>32</v>
      </c>
      <c r="C209" s="434" t="s">
        <v>240</v>
      </c>
      <c r="D209" s="221">
        <v>110.86238152</v>
      </c>
      <c r="E209" s="194">
        <v>8862.3473999999987</v>
      </c>
      <c r="F209" s="195">
        <f t="shared" si="19"/>
        <v>1.2509369867401048E-2</v>
      </c>
    </row>
    <row r="210" spans="2:6" x14ac:dyDescent="0.25">
      <c r="B210" s="196"/>
      <c r="C210" s="435" t="s">
        <v>543</v>
      </c>
      <c r="D210" s="431">
        <v>110.86238152</v>
      </c>
      <c r="E210" s="197">
        <v>8862.3473999999987</v>
      </c>
      <c r="F210" s="406">
        <f t="shared" si="19"/>
        <v>1.2509369867401048E-2</v>
      </c>
    </row>
    <row r="211" spans="2:6" x14ac:dyDescent="0.25">
      <c r="B211" s="199"/>
      <c r="C211" s="437" t="s">
        <v>69</v>
      </c>
      <c r="D211" s="432">
        <v>88.86238152</v>
      </c>
      <c r="E211" s="200">
        <v>7882.7947999999997</v>
      </c>
      <c r="F211" s="407">
        <f t="shared" si="19"/>
        <v>1.1272953790450058E-2</v>
      </c>
    </row>
    <row r="212" spans="2:6" ht="15.75" thickBot="1" x14ac:dyDescent="0.3">
      <c r="B212" s="202"/>
      <c r="C212" s="438" t="s">
        <v>544</v>
      </c>
      <c r="D212" s="433">
        <v>88.86238152</v>
      </c>
      <c r="E212" s="62">
        <v>7882.7947999999997</v>
      </c>
      <c r="F212" s="370">
        <f t="shared" si="19"/>
        <v>1.1272953790450058E-2</v>
      </c>
    </row>
    <row r="213" spans="2:6" x14ac:dyDescent="0.25">
      <c r="B213" s="193" t="s">
        <v>34</v>
      </c>
      <c r="C213" s="434" t="s">
        <v>451</v>
      </c>
      <c r="D213" s="221">
        <v>15.465</v>
      </c>
      <c r="E213" s="194">
        <v>1154.5470900000003</v>
      </c>
      <c r="F213" s="195">
        <f t="shared" si="19"/>
        <v>1.3394862915465836E-2</v>
      </c>
    </row>
    <row r="214" spans="2:6" x14ac:dyDescent="0.25">
      <c r="B214" s="196"/>
      <c r="C214" s="435" t="s">
        <v>543</v>
      </c>
      <c r="D214" s="431">
        <v>15.465</v>
      </c>
      <c r="E214" s="197">
        <v>1154.5470900000003</v>
      </c>
      <c r="F214" s="406">
        <f t="shared" si="19"/>
        <v>1.3394862915465836E-2</v>
      </c>
    </row>
    <row r="215" spans="2:6" x14ac:dyDescent="0.25">
      <c r="B215" s="199"/>
      <c r="C215" s="437" t="s">
        <v>69</v>
      </c>
      <c r="D215" s="432">
        <v>4.4649999999999999</v>
      </c>
      <c r="E215" s="200">
        <v>1142.6846300000002</v>
      </c>
      <c r="F215" s="407">
        <f t="shared" si="19"/>
        <v>3.9074648269312937E-3</v>
      </c>
    </row>
    <row r="216" spans="2:6" ht="15.75" thickBot="1" x14ac:dyDescent="0.3">
      <c r="B216" s="202"/>
      <c r="C216" s="438" t="s">
        <v>544</v>
      </c>
      <c r="D216" s="433">
        <v>4.4649999999999999</v>
      </c>
      <c r="E216" s="62">
        <v>1142.6846300000002</v>
      </c>
      <c r="F216" s="370">
        <f t="shared" si="19"/>
        <v>3.9074648269312937E-3</v>
      </c>
    </row>
    <row r="217" spans="2:6" x14ac:dyDescent="0.25">
      <c r="B217" s="193" t="s">
        <v>80</v>
      </c>
      <c r="C217" s="434" t="s">
        <v>459</v>
      </c>
      <c r="D217" s="221">
        <v>6.5000000000000002E-2</v>
      </c>
      <c r="E217" s="194">
        <v>3480.9346500000001</v>
      </c>
      <c r="F217" s="195">
        <f t="shared" si="19"/>
        <v>1.8673145731132872E-5</v>
      </c>
    </row>
    <row r="218" spans="2:6" x14ac:dyDescent="0.25">
      <c r="B218" s="196"/>
      <c r="C218" s="435" t="s">
        <v>111</v>
      </c>
      <c r="D218" s="431">
        <v>6.5000000000000002E-2</v>
      </c>
      <c r="E218" s="197">
        <v>3480.9346500000001</v>
      </c>
      <c r="F218" s="406">
        <f t="shared" si="19"/>
        <v>1.8673145731132872E-5</v>
      </c>
    </row>
    <row r="219" spans="2:6" x14ac:dyDescent="0.25">
      <c r="B219" s="199"/>
      <c r="C219" s="437" t="s">
        <v>69</v>
      </c>
      <c r="D219" s="432">
        <v>6.5000000000000002E-2</v>
      </c>
      <c r="E219" s="200">
        <v>2120.7696500000002</v>
      </c>
      <c r="F219" s="407">
        <f t="shared" ref="F219:F225" si="21">D219/E219</f>
        <v>3.06492503794554E-5</v>
      </c>
    </row>
    <row r="220" spans="2:6" ht="15.75" thickBot="1" x14ac:dyDescent="0.3">
      <c r="B220" s="202"/>
      <c r="C220" s="438" t="s">
        <v>112</v>
      </c>
      <c r="D220" s="433">
        <v>6.5000000000000002E-2</v>
      </c>
      <c r="E220" s="62">
        <v>2120.7696500000002</v>
      </c>
      <c r="F220" s="370">
        <f t="shared" si="21"/>
        <v>3.06492503794554E-5</v>
      </c>
    </row>
    <row r="221" spans="2:6" x14ac:dyDescent="0.25">
      <c r="B221" s="193" t="s">
        <v>29</v>
      </c>
      <c r="C221" s="434" t="s">
        <v>242</v>
      </c>
      <c r="D221" s="221">
        <v>1.05979</v>
      </c>
      <c r="E221" s="194">
        <v>1021.7871399999999</v>
      </c>
      <c r="F221" s="195">
        <f t="shared" si="21"/>
        <v>1.0371925409043612E-3</v>
      </c>
    </row>
    <row r="222" spans="2:6" x14ac:dyDescent="0.25">
      <c r="B222" s="196"/>
      <c r="C222" s="435" t="s">
        <v>543</v>
      </c>
      <c r="D222" s="431">
        <v>1.05979</v>
      </c>
      <c r="E222" s="197">
        <v>1021.7871399999999</v>
      </c>
      <c r="F222" s="406">
        <f t="shared" si="21"/>
        <v>1.0371925409043612E-3</v>
      </c>
    </row>
    <row r="223" spans="2:6" x14ac:dyDescent="0.25">
      <c r="B223" s="199"/>
      <c r="C223" s="437" t="s">
        <v>69</v>
      </c>
      <c r="D223" s="432">
        <v>1.05979</v>
      </c>
      <c r="E223" s="200">
        <v>1021.6416399999999</v>
      </c>
      <c r="F223" s="407">
        <f t="shared" si="21"/>
        <v>1.0373402556301445E-3</v>
      </c>
    </row>
    <row r="224" spans="2:6" ht="15.75" thickBot="1" x14ac:dyDescent="0.3">
      <c r="B224" s="202"/>
      <c r="C224" s="438" t="s">
        <v>544</v>
      </c>
      <c r="D224" s="433">
        <v>1.05979</v>
      </c>
      <c r="E224" s="62">
        <v>1021.6416399999999</v>
      </c>
      <c r="F224" s="370">
        <f t="shared" si="21"/>
        <v>1.0373402556301445E-3</v>
      </c>
    </row>
    <row r="225" spans="2:6" x14ac:dyDescent="0.25">
      <c r="B225" s="193" t="s">
        <v>82</v>
      </c>
      <c r="C225" s="434" t="s">
        <v>453</v>
      </c>
      <c r="D225" s="221">
        <v>2.0892599999999999</v>
      </c>
      <c r="E225" s="194">
        <v>6177.5998600000003</v>
      </c>
      <c r="F225" s="195">
        <f t="shared" si="21"/>
        <v>3.3819930836375014E-4</v>
      </c>
    </row>
    <row r="226" spans="2:6" x14ac:dyDescent="0.25">
      <c r="B226" s="196"/>
      <c r="C226" s="436" t="s">
        <v>543</v>
      </c>
      <c r="D226" s="431">
        <v>2.0892599999999999</v>
      </c>
      <c r="E226" s="197">
        <v>6177.5998600000003</v>
      </c>
      <c r="F226" s="406">
        <f>D226/E226</f>
        <v>3.3819930836375014E-4</v>
      </c>
    </row>
    <row r="227" spans="2:6" x14ac:dyDescent="0.25">
      <c r="B227" s="199"/>
      <c r="C227" s="437" t="s">
        <v>69</v>
      </c>
      <c r="D227" s="432">
        <v>2.0892599999999999</v>
      </c>
      <c r="E227" s="200">
        <v>4840.3821800000005</v>
      </c>
      <c r="F227" s="407">
        <f t="shared" ref="F227" si="22">D227/E227</f>
        <v>4.3163120644328952E-4</v>
      </c>
    </row>
    <row r="228" spans="2:6" ht="15.75" thickBot="1" x14ac:dyDescent="0.3">
      <c r="B228" s="202"/>
      <c r="C228" s="439" t="s">
        <v>544</v>
      </c>
      <c r="D228" s="433">
        <v>2.0892599999999999</v>
      </c>
      <c r="E228" s="62">
        <v>4840.3821800000005</v>
      </c>
      <c r="F228" s="370">
        <f t="shared" ref="F228:F242" si="23">D228/E228</f>
        <v>4.3163120644328952E-4</v>
      </c>
    </row>
    <row r="229" spans="2:6" x14ac:dyDescent="0.25">
      <c r="B229" s="193" t="s">
        <v>38</v>
      </c>
      <c r="C229" s="434" t="s">
        <v>194</v>
      </c>
      <c r="D229" s="221">
        <v>7974.8091427558866</v>
      </c>
      <c r="E229" s="194">
        <v>8196.8620699999992</v>
      </c>
      <c r="F229" s="195">
        <f t="shared" si="23"/>
        <v>0.97291000808018813</v>
      </c>
    </row>
    <row r="230" spans="2:6" x14ac:dyDescent="0.25">
      <c r="B230" s="196"/>
      <c r="C230" s="435" t="s">
        <v>111</v>
      </c>
      <c r="D230" s="431">
        <v>7962.0159100000001</v>
      </c>
      <c r="E230" s="197">
        <v>8196.8620699999992</v>
      </c>
      <c r="F230" s="406">
        <f t="shared" si="23"/>
        <v>0.97134926048597048</v>
      </c>
    </row>
    <row r="231" spans="2:6" x14ac:dyDescent="0.25">
      <c r="B231" s="196"/>
      <c r="C231" s="436" t="s">
        <v>543</v>
      </c>
      <c r="D231" s="431">
        <v>0.66504000000000008</v>
      </c>
      <c r="E231" s="197">
        <v>8196.8620699999992</v>
      </c>
      <c r="F231" s="406">
        <f t="shared" ref="F231" si="24">D231/E231</f>
        <v>8.113348673195377E-5</v>
      </c>
    </row>
    <row r="232" spans="2:6" x14ac:dyDescent="0.25">
      <c r="B232" s="196"/>
      <c r="C232" s="436" t="s">
        <v>253</v>
      </c>
      <c r="D232" s="431">
        <v>12.128192755886756</v>
      </c>
      <c r="E232" s="197">
        <v>8196.8620699999992</v>
      </c>
      <c r="F232" s="406">
        <f t="shared" si="23"/>
        <v>1.479614107485739E-3</v>
      </c>
    </row>
    <row r="233" spans="2:6" x14ac:dyDescent="0.25">
      <c r="B233" s="199"/>
      <c r="C233" s="437" t="s">
        <v>69</v>
      </c>
      <c r="D233" s="432">
        <v>4948.3523127558874</v>
      </c>
      <c r="E233" s="200">
        <v>5170.3586100000002</v>
      </c>
      <c r="F233" s="407">
        <f t="shared" si="23"/>
        <v>0.9570617216347953</v>
      </c>
    </row>
    <row r="234" spans="2:6" x14ac:dyDescent="0.25">
      <c r="B234" s="202"/>
      <c r="C234" s="438" t="s">
        <v>112</v>
      </c>
      <c r="D234" s="433">
        <v>4935.55908</v>
      </c>
      <c r="E234" s="62">
        <v>5170.3586100000002</v>
      </c>
      <c r="F234" s="370">
        <f t="shared" ref="F234:F235" si="25">D234/E234</f>
        <v>0.95458738015853017</v>
      </c>
    </row>
    <row r="235" spans="2:6" x14ac:dyDescent="0.25">
      <c r="B235" s="202"/>
      <c r="C235" s="438" t="s">
        <v>544</v>
      </c>
      <c r="D235" s="433">
        <v>0.66504000000000008</v>
      </c>
      <c r="E235" s="62">
        <v>5170.3586100000002</v>
      </c>
      <c r="F235" s="370">
        <f t="shared" si="25"/>
        <v>1.2862550746745979E-4</v>
      </c>
    </row>
    <row r="236" spans="2:6" ht="15.75" thickBot="1" x14ac:dyDescent="0.3">
      <c r="B236" s="202"/>
      <c r="C236" s="438" t="s">
        <v>262</v>
      </c>
      <c r="D236" s="433">
        <v>12.128192755886756</v>
      </c>
      <c r="E236" s="62">
        <v>5170.3586100000002</v>
      </c>
      <c r="F236" s="370">
        <f t="shared" si="23"/>
        <v>2.3457159687975213E-3</v>
      </c>
    </row>
    <row r="237" spans="2:6" x14ac:dyDescent="0.25">
      <c r="B237" s="193" t="s">
        <v>245</v>
      </c>
      <c r="C237" s="434" t="s">
        <v>454</v>
      </c>
      <c r="D237" s="221">
        <v>2.1</v>
      </c>
      <c r="E237" s="194">
        <v>579.26019999999994</v>
      </c>
      <c r="F237" s="195">
        <f t="shared" si="23"/>
        <v>3.625313805436659E-3</v>
      </c>
    </row>
    <row r="238" spans="2:6" x14ac:dyDescent="0.25">
      <c r="B238" s="196"/>
      <c r="C238" s="436" t="s">
        <v>543</v>
      </c>
      <c r="D238" s="431">
        <v>2.1</v>
      </c>
      <c r="E238" s="197">
        <v>579.26019999999994</v>
      </c>
      <c r="F238" s="406">
        <f t="shared" si="23"/>
        <v>3.625313805436659E-3</v>
      </c>
    </row>
    <row r="239" spans="2:6" x14ac:dyDescent="0.25">
      <c r="B239" s="199"/>
      <c r="C239" s="437" t="s">
        <v>69</v>
      </c>
      <c r="D239" s="432">
        <v>2.1</v>
      </c>
      <c r="E239" s="200">
        <v>579.13081</v>
      </c>
      <c r="F239" s="407">
        <f t="shared" si="23"/>
        <v>3.6261237767681539E-3</v>
      </c>
    </row>
    <row r="240" spans="2:6" ht="15.75" thickBot="1" x14ac:dyDescent="0.3">
      <c r="B240" s="408"/>
      <c r="C240" s="439" t="s">
        <v>544</v>
      </c>
      <c r="D240" s="68">
        <v>2.1</v>
      </c>
      <c r="E240" s="409">
        <v>579.13081</v>
      </c>
      <c r="F240" s="374">
        <f t="shared" si="23"/>
        <v>3.6261237767681539E-3</v>
      </c>
    </row>
    <row r="241" spans="2:6" x14ac:dyDescent="0.25">
      <c r="B241" s="193" t="s">
        <v>247</v>
      </c>
      <c r="C241" s="434" t="s">
        <v>248</v>
      </c>
      <c r="D241" s="221">
        <v>0.70799999999999996</v>
      </c>
      <c r="E241" s="194">
        <v>511.53526000000011</v>
      </c>
      <c r="F241" s="195">
        <f t="shared" si="23"/>
        <v>1.3840688127735317E-3</v>
      </c>
    </row>
    <row r="242" spans="2:6" x14ac:dyDescent="0.25">
      <c r="B242" s="196"/>
      <c r="C242" s="436" t="s">
        <v>543</v>
      </c>
      <c r="D242" s="431">
        <v>0.70799999999999996</v>
      </c>
      <c r="E242" s="197">
        <v>511.53526000000011</v>
      </c>
      <c r="F242" s="406">
        <f t="shared" si="23"/>
        <v>1.3840688127735317E-3</v>
      </c>
    </row>
    <row r="243" spans="2:6" x14ac:dyDescent="0.25">
      <c r="B243" s="199"/>
      <c r="C243" s="437" t="s">
        <v>69</v>
      </c>
      <c r="D243" s="432">
        <v>0.70799999999999996</v>
      </c>
      <c r="E243" s="200">
        <v>511.48655000000008</v>
      </c>
      <c r="F243" s="407">
        <f>D242/E243</f>
        <v>1.3842006207201341E-3</v>
      </c>
    </row>
    <row r="244" spans="2:6" ht="15.75" thickBot="1" x14ac:dyDescent="0.3">
      <c r="B244" s="408"/>
      <c r="C244" s="439" t="s">
        <v>544</v>
      </c>
      <c r="D244" s="68">
        <v>0.70799999999999996</v>
      </c>
      <c r="E244" s="409">
        <v>511.48655000000008</v>
      </c>
      <c r="F244" s="374">
        <f t="shared" ref="F244:F258" si="26">D244/E244</f>
        <v>1.3842006207201341E-3</v>
      </c>
    </row>
    <row r="245" spans="2:6" x14ac:dyDescent="0.25">
      <c r="B245" s="193" t="s">
        <v>249</v>
      </c>
      <c r="C245" s="434" t="s">
        <v>455</v>
      </c>
      <c r="D245" s="221">
        <v>97</v>
      </c>
      <c r="E245" s="194">
        <v>202.58027000000001</v>
      </c>
      <c r="F245" s="195">
        <f t="shared" si="26"/>
        <v>0.47882254278760705</v>
      </c>
    </row>
    <row r="246" spans="2:6" x14ac:dyDescent="0.25">
      <c r="B246" s="196"/>
      <c r="C246" s="435" t="s">
        <v>111</v>
      </c>
      <c r="D246" s="431">
        <v>97</v>
      </c>
      <c r="E246" s="197">
        <v>202.58027000000001</v>
      </c>
      <c r="F246" s="406">
        <f t="shared" si="26"/>
        <v>0.47882254278760705</v>
      </c>
    </row>
    <row r="247" spans="2:6" x14ac:dyDescent="0.25">
      <c r="B247" s="199"/>
      <c r="C247" s="437" t="s">
        <v>69</v>
      </c>
      <c r="D247" s="432">
        <v>97</v>
      </c>
      <c r="E247" s="200">
        <v>202.55032</v>
      </c>
      <c r="F247" s="407">
        <f t="shared" si="26"/>
        <v>0.47889334363924974</v>
      </c>
    </row>
    <row r="248" spans="2:6" ht="15.75" thickBot="1" x14ac:dyDescent="0.3">
      <c r="B248" s="408"/>
      <c r="C248" s="439" t="s">
        <v>544</v>
      </c>
      <c r="D248" s="68">
        <v>97</v>
      </c>
      <c r="E248" s="409">
        <v>202.55032</v>
      </c>
      <c r="F248" s="374">
        <f t="shared" si="26"/>
        <v>0.47889334363924974</v>
      </c>
    </row>
    <row r="249" spans="2:6" x14ac:dyDescent="0.25">
      <c r="B249" s="193" t="s">
        <v>250</v>
      </c>
      <c r="C249" s="434" t="s">
        <v>457</v>
      </c>
      <c r="D249" s="221">
        <v>4569.4406900000004</v>
      </c>
      <c r="E249" s="194">
        <v>7498.4403200000006</v>
      </c>
      <c r="F249" s="195">
        <f t="shared" si="26"/>
        <v>0.60938548484706745</v>
      </c>
    </row>
    <row r="250" spans="2:6" x14ac:dyDescent="0.25">
      <c r="B250" s="196"/>
      <c r="C250" s="435" t="s">
        <v>111</v>
      </c>
      <c r="D250" s="431">
        <v>4554.4406899999994</v>
      </c>
      <c r="E250" s="197">
        <v>7498.4403200000006</v>
      </c>
      <c r="F250" s="406">
        <f t="shared" si="26"/>
        <v>0.60738506884589016</v>
      </c>
    </row>
    <row r="251" spans="2:6" x14ac:dyDescent="0.25">
      <c r="B251" s="196"/>
      <c r="C251" s="436" t="s">
        <v>543</v>
      </c>
      <c r="D251" s="431">
        <v>15</v>
      </c>
      <c r="E251" s="197">
        <v>7498.4403200000006</v>
      </c>
      <c r="F251" s="406">
        <f t="shared" si="26"/>
        <v>2.0004160011771618E-3</v>
      </c>
    </row>
    <row r="252" spans="2:6" x14ac:dyDescent="0.25">
      <c r="B252" s="199"/>
      <c r="C252" s="437" t="s">
        <v>69</v>
      </c>
      <c r="D252" s="432">
        <v>3591.6030700000001</v>
      </c>
      <c r="E252" s="200">
        <v>6518.3694000000005</v>
      </c>
      <c r="F252" s="407">
        <f t="shared" si="26"/>
        <v>0.55099716656131825</v>
      </c>
    </row>
    <row r="253" spans="2:6" x14ac:dyDescent="0.25">
      <c r="B253" s="202"/>
      <c r="C253" s="438" t="s">
        <v>112</v>
      </c>
      <c r="D253" s="433">
        <v>3576.6030700000001</v>
      </c>
      <c r="E253" s="62">
        <v>6518.3694000000005</v>
      </c>
      <c r="F253" s="370">
        <f t="shared" si="26"/>
        <v>0.54869597755536836</v>
      </c>
    </row>
    <row r="254" spans="2:6" ht="15.75" thickBot="1" x14ac:dyDescent="0.3">
      <c r="B254" s="502"/>
      <c r="C254" s="438" t="s">
        <v>544</v>
      </c>
      <c r="D254" s="503">
        <v>15</v>
      </c>
      <c r="E254" s="127">
        <v>6518.3694000000005</v>
      </c>
      <c r="F254" s="370">
        <f t="shared" si="26"/>
        <v>2.3011890059498621E-3</v>
      </c>
    </row>
    <row r="255" spans="2:6" x14ac:dyDescent="0.25">
      <c r="B255" s="193" t="s">
        <v>398</v>
      </c>
      <c r="C255" s="434" t="s">
        <v>399</v>
      </c>
      <c r="D255" s="221">
        <v>60</v>
      </c>
      <c r="E255" s="194">
        <v>2291.13627</v>
      </c>
      <c r="F255" s="195">
        <f t="shared" si="26"/>
        <v>2.6187879256959257E-2</v>
      </c>
    </row>
    <row r="256" spans="2:6" x14ac:dyDescent="0.25">
      <c r="B256" s="196"/>
      <c r="C256" s="435" t="s">
        <v>543</v>
      </c>
      <c r="D256" s="431">
        <v>60</v>
      </c>
      <c r="E256" s="197">
        <v>2291.13627</v>
      </c>
      <c r="F256" s="406">
        <f t="shared" si="26"/>
        <v>2.6187879256959257E-2</v>
      </c>
    </row>
    <row r="257" spans="2:10" x14ac:dyDescent="0.25">
      <c r="B257" s="199"/>
      <c r="C257" s="437" t="s">
        <v>69</v>
      </c>
      <c r="D257" s="432">
        <v>60</v>
      </c>
      <c r="E257" s="200">
        <v>2291.13627</v>
      </c>
      <c r="F257" s="407">
        <f t="shared" si="26"/>
        <v>2.6187879256959257E-2</v>
      </c>
    </row>
    <row r="258" spans="2:10" ht="15.75" thickBot="1" x14ac:dyDescent="0.3">
      <c r="B258" s="408"/>
      <c r="C258" s="439" t="s">
        <v>544</v>
      </c>
      <c r="D258" s="68">
        <v>60</v>
      </c>
      <c r="E258" s="409">
        <v>2291.13627</v>
      </c>
      <c r="F258" s="374">
        <f t="shared" si="26"/>
        <v>2.6187879256959257E-2</v>
      </c>
    </row>
    <row r="259" spans="2:10" x14ac:dyDescent="0.25">
      <c r="B259" s="5"/>
    </row>
    <row r="260" spans="2:10" ht="15.75" thickBot="1" x14ac:dyDescent="0.3">
      <c r="B260" s="5" t="s">
        <v>136</v>
      </c>
    </row>
    <row r="261" spans="2:10" ht="15.75" thickBot="1" x14ac:dyDescent="0.3">
      <c r="B261" s="892" t="s">
        <v>184</v>
      </c>
      <c r="C261" s="925"/>
      <c r="D261" s="928">
        <v>2023</v>
      </c>
      <c r="E261" s="929"/>
      <c r="F261" s="930"/>
    </row>
    <row r="262" spans="2:10" ht="30" customHeight="1" x14ac:dyDescent="0.25">
      <c r="B262" s="901"/>
      <c r="C262" s="926"/>
      <c r="D262" s="958" t="s">
        <v>107</v>
      </c>
      <c r="E262" s="959" t="s">
        <v>68</v>
      </c>
      <c r="F262" s="960"/>
    </row>
    <row r="263" spans="2:10" ht="25.5" thickBot="1" x14ac:dyDescent="0.3">
      <c r="B263" s="893"/>
      <c r="C263" s="927"/>
      <c r="D263" s="940"/>
      <c r="E263" s="404" t="s">
        <v>393</v>
      </c>
      <c r="F263" s="405" t="s">
        <v>394</v>
      </c>
    </row>
    <row r="264" spans="2:10" x14ac:dyDescent="0.25">
      <c r="B264" s="193"/>
      <c r="C264" s="434" t="s">
        <v>225</v>
      </c>
      <c r="D264" s="221">
        <v>19679.475409001887</v>
      </c>
      <c r="E264" s="194">
        <v>583543.30709999998</v>
      </c>
      <c r="F264" s="195">
        <f t="shared" ref="F264:F295" si="27">D264/E264</f>
        <v>3.3724104397327065E-2</v>
      </c>
      <c r="I264" s="531"/>
      <c r="J264" s="3"/>
    </row>
    <row r="265" spans="2:10" x14ac:dyDescent="0.25">
      <c r="B265" s="196"/>
      <c r="C265" s="435" t="s">
        <v>111</v>
      </c>
      <c r="D265" s="431">
        <v>17766.98503</v>
      </c>
      <c r="E265" s="197">
        <v>583543.30709999998</v>
      </c>
      <c r="F265" s="406">
        <f t="shared" si="27"/>
        <v>3.0446729169588998E-2</v>
      </c>
      <c r="J265" s="3"/>
    </row>
    <row r="266" spans="2:10" x14ac:dyDescent="0.25">
      <c r="B266" s="196"/>
      <c r="C266" s="436" t="s">
        <v>543</v>
      </c>
      <c r="D266" s="431">
        <v>1900.362186246</v>
      </c>
      <c r="E266" s="197">
        <v>583543.30709999998</v>
      </c>
      <c r="F266" s="406">
        <f t="shared" si="27"/>
        <v>3.2565915213561706E-3</v>
      </c>
    </row>
    <row r="267" spans="2:10" x14ac:dyDescent="0.25">
      <c r="B267" s="196"/>
      <c r="C267" s="436" t="s">
        <v>253</v>
      </c>
      <c r="D267" s="431">
        <v>12.128192755886756</v>
      </c>
      <c r="E267" s="197">
        <v>583543.30709999998</v>
      </c>
      <c r="F267" s="406">
        <f t="shared" si="27"/>
        <v>2.0783706381895638E-5</v>
      </c>
    </row>
    <row r="268" spans="2:10" x14ac:dyDescent="0.25">
      <c r="B268" s="199"/>
      <c r="C268" s="437" t="s">
        <v>69</v>
      </c>
      <c r="D268" s="432">
        <v>12294.235249001886</v>
      </c>
      <c r="E268" s="200">
        <v>450721.54251999996</v>
      </c>
      <c r="F268" s="407">
        <f t="shared" si="27"/>
        <v>2.7276786417317407E-2</v>
      </c>
      <c r="G268" s="11"/>
    </row>
    <row r="269" spans="2:10" x14ac:dyDescent="0.25">
      <c r="B269" s="202"/>
      <c r="C269" s="438" t="s">
        <v>112</v>
      </c>
      <c r="D269" s="433">
        <v>10449.24487</v>
      </c>
      <c r="E269" s="62">
        <v>450721.54251999996</v>
      </c>
      <c r="F269" s="370">
        <f t="shared" si="27"/>
        <v>2.3183371293011436E-2</v>
      </c>
    </row>
    <row r="270" spans="2:10" x14ac:dyDescent="0.25">
      <c r="B270" s="502"/>
      <c r="C270" s="438" t="s">
        <v>544</v>
      </c>
      <c r="D270" s="503">
        <v>1832.862186246</v>
      </c>
      <c r="E270" s="127">
        <v>450721.54251999996</v>
      </c>
      <c r="F270" s="370">
        <f t="shared" si="27"/>
        <v>4.0665067305157045E-3</v>
      </c>
    </row>
    <row r="271" spans="2:10" ht="15.75" thickBot="1" x14ac:dyDescent="0.3">
      <c r="B271" s="408"/>
      <c r="C271" s="504" t="s">
        <v>262</v>
      </c>
      <c r="D271" s="68">
        <v>12.128192755886756</v>
      </c>
      <c r="E271" s="409">
        <v>450721.54251999996</v>
      </c>
      <c r="F271" s="374">
        <f t="shared" si="27"/>
        <v>2.6908393790271493E-5</v>
      </c>
    </row>
    <row r="272" spans="2:10" x14ac:dyDescent="0.25">
      <c r="B272" s="193" t="s">
        <v>11</v>
      </c>
      <c r="C272" s="227" t="s">
        <v>255</v>
      </c>
      <c r="D272" s="213">
        <v>35.065708999999991</v>
      </c>
      <c r="E272" s="194">
        <v>2192.87745</v>
      </c>
      <c r="F272" s="195">
        <f t="shared" si="27"/>
        <v>1.5990728984877835E-2</v>
      </c>
      <c r="I272" s="531"/>
    </row>
    <row r="273" spans="2:7" x14ac:dyDescent="0.25">
      <c r="B273" s="196"/>
      <c r="C273" s="600" t="s">
        <v>111</v>
      </c>
      <c r="D273" s="209">
        <v>1.7596600000000002</v>
      </c>
      <c r="E273" s="197">
        <v>2192.87745</v>
      </c>
      <c r="F273" s="406">
        <f t="shared" si="27"/>
        <v>8.0244338323603092E-4</v>
      </c>
    </row>
    <row r="274" spans="2:7" x14ac:dyDescent="0.25">
      <c r="B274" s="196"/>
      <c r="C274" s="601" t="s">
        <v>543</v>
      </c>
      <c r="D274" s="209">
        <v>33.306048999999994</v>
      </c>
      <c r="E274" s="197">
        <v>2192.87745</v>
      </c>
      <c r="F274" s="406">
        <f t="shared" si="27"/>
        <v>1.5188285601641803E-2</v>
      </c>
    </row>
    <row r="275" spans="2:7" x14ac:dyDescent="0.25">
      <c r="B275" s="199"/>
      <c r="C275" s="602" t="s">
        <v>69</v>
      </c>
      <c r="D275" s="215">
        <v>29.144708999999999</v>
      </c>
      <c r="E275" s="200">
        <v>1957.7290499999999</v>
      </c>
      <c r="F275" s="407">
        <f t="shared" si="27"/>
        <v>1.4886998279971378E-2</v>
      </c>
    </row>
    <row r="276" spans="2:7" x14ac:dyDescent="0.25">
      <c r="B276" s="202"/>
      <c r="C276" s="603" t="s">
        <v>112</v>
      </c>
      <c r="D276" s="61">
        <v>1.7596600000000002</v>
      </c>
      <c r="E276" s="62">
        <v>1957.7290499999999</v>
      </c>
      <c r="F276" s="370">
        <f t="shared" si="27"/>
        <v>8.9882713851541425E-4</v>
      </c>
    </row>
    <row r="277" spans="2:7" ht="15.75" thickBot="1" x14ac:dyDescent="0.3">
      <c r="B277" s="408"/>
      <c r="C277" s="604" t="s">
        <v>544</v>
      </c>
      <c r="D277" s="425">
        <v>33.306048999999994</v>
      </c>
      <c r="E277" s="409">
        <v>1957.7290499999999</v>
      </c>
      <c r="F277" s="374">
        <f t="shared" si="27"/>
        <v>1.7012593749885868E-2</v>
      </c>
    </row>
    <row r="278" spans="2:7" x14ac:dyDescent="0.25">
      <c r="B278" s="193" t="s">
        <v>13</v>
      </c>
      <c r="C278" s="227" t="s">
        <v>14</v>
      </c>
      <c r="D278" s="213">
        <v>430.01624468</v>
      </c>
      <c r="E278" s="194">
        <v>14058.43144</v>
      </c>
      <c r="F278" s="195">
        <f t="shared" si="27"/>
        <v>3.0587782606848208E-2</v>
      </c>
    </row>
    <row r="279" spans="2:7" x14ac:dyDescent="0.25">
      <c r="B279" s="196"/>
      <c r="C279" s="600" t="s">
        <v>111</v>
      </c>
      <c r="D279" s="209">
        <v>232.10148000000001</v>
      </c>
      <c r="E279" s="197">
        <v>14058.43144</v>
      </c>
      <c r="F279" s="406">
        <f t="shared" si="27"/>
        <v>1.6509770737267969E-2</v>
      </c>
      <c r="G279" s="11"/>
    </row>
    <row r="280" spans="2:7" x14ac:dyDescent="0.25">
      <c r="B280" s="196"/>
      <c r="C280" s="601" t="s">
        <v>543</v>
      </c>
      <c r="D280" s="209">
        <v>197.91476468000002</v>
      </c>
      <c r="E280" s="197">
        <v>14054.71766</v>
      </c>
      <c r="F280" s="406">
        <f t="shared" si="27"/>
        <v>1.4081731804778213E-2</v>
      </c>
    </row>
    <row r="281" spans="2:7" x14ac:dyDescent="0.25">
      <c r="B281" s="199"/>
      <c r="C281" s="602" t="s">
        <v>69</v>
      </c>
      <c r="D281" s="215">
        <v>429.76624468</v>
      </c>
      <c r="E281" s="200">
        <v>14054.71766</v>
      </c>
      <c r="F281" s="407">
        <f t="shared" si="27"/>
        <v>3.0578077416889213E-2</v>
      </c>
    </row>
    <row r="282" spans="2:7" x14ac:dyDescent="0.25">
      <c r="B282" s="202"/>
      <c r="C282" s="603" t="s">
        <v>112</v>
      </c>
      <c r="D282" s="61">
        <v>231.85147999999998</v>
      </c>
      <c r="E282" s="62">
        <v>14054.71766</v>
      </c>
      <c r="F282" s="370">
        <f t="shared" si="27"/>
        <v>1.6496345612111E-2</v>
      </c>
    </row>
    <row r="283" spans="2:7" ht="15.75" thickBot="1" x14ac:dyDescent="0.3">
      <c r="B283" s="408"/>
      <c r="C283" s="604" t="s">
        <v>544</v>
      </c>
      <c r="D283" s="425">
        <v>197.91476468000002</v>
      </c>
      <c r="E283" s="409">
        <v>14054.71766</v>
      </c>
      <c r="F283" s="374">
        <f t="shared" si="27"/>
        <v>1.4081731804778213E-2</v>
      </c>
    </row>
    <row r="284" spans="2:7" x14ac:dyDescent="0.25">
      <c r="B284" s="193" t="s">
        <v>15</v>
      </c>
      <c r="C284" s="434" t="s">
        <v>298</v>
      </c>
      <c r="D284" s="221">
        <v>22.275780000000001</v>
      </c>
      <c r="E284" s="194">
        <v>21657.094280000001</v>
      </c>
      <c r="F284" s="195">
        <f t="shared" si="27"/>
        <v>1.0285673466625368E-3</v>
      </c>
    </row>
    <row r="285" spans="2:7" x14ac:dyDescent="0.25">
      <c r="B285" s="196"/>
      <c r="C285" s="435" t="s">
        <v>111</v>
      </c>
      <c r="D285" s="431">
        <v>21.363779999999998</v>
      </c>
      <c r="E285" s="197">
        <v>21657.094280000001</v>
      </c>
      <c r="F285" s="406">
        <f t="shared" si="27"/>
        <v>9.864564342654742E-4</v>
      </c>
    </row>
    <row r="286" spans="2:7" x14ac:dyDescent="0.25">
      <c r="B286" s="196"/>
      <c r="C286" s="436" t="s">
        <v>543</v>
      </c>
      <c r="D286" s="431">
        <v>0.91200000000000003</v>
      </c>
      <c r="E286" s="197">
        <v>21657.094280000001</v>
      </c>
      <c r="F286" s="406">
        <f t="shared" si="27"/>
        <v>4.2110912397062344E-5</v>
      </c>
    </row>
    <row r="287" spans="2:7" x14ac:dyDescent="0.25">
      <c r="B287" s="199"/>
      <c r="C287" s="437" t="s">
        <v>69</v>
      </c>
      <c r="D287" s="432">
        <v>22.24004</v>
      </c>
      <c r="E287" s="200">
        <v>5451.6779000000006</v>
      </c>
      <c r="F287" s="407">
        <f t="shared" si="27"/>
        <v>4.0794853268935789E-3</v>
      </c>
    </row>
    <row r="288" spans="2:7" x14ac:dyDescent="0.25">
      <c r="B288" s="202"/>
      <c r="C288" s="438" t="s">
        <v>112</v>
      </c>
      <c r="D288" s="433">
        <v>21.328039999999998</v>
      </c>
      <c r="E288" s="62">
        <v>5451.6779000000006</v>
      </c>
      <c r="F288" s="370">
        <f t="shared" si="27"/>
        <v>3.9121973805532418E-3</v>
      </c>
    </row>
    <row r="289" spans="2:6" ht="15.75" thickBot="1" x14ac:dyDescent="0.3">
      <c r="B289" s="408"/>
      <c r="C289" s="439" t="s">
        <v>544</v>
      </c>
      <c r="D289" s="433">
        <v>0.91200000000000003</v>
      </c>
      <c r="E289" s="409">
        <v>5451.6779000000006</v>
      </c>
      <c r="F289" s="374">
        <f t="shared" si="27"/>
        <v>1.6728794634033678E-4</v>
      </c>
    </row>
    <row r="290" spans="2:6" x14ac:dyDescent="0.25">
      <c r="B290" s="193" t="s">
        <v>30</v>
      </c>
      <c r="C290" s="434" t="s">
        <v>41</v>
      </c>
      <c r="D290" s="221">
        <v>5.0000000000000001E-3</v>
      </c>
      <c r="E290" s="194">
        <v>11358.481400000002</v>
      </c>
      <c r="F290" s="195">
        <f t="shared" si="27"/>
        <v>4.4019969077908595E-7</v>
      </c>
    </row>
    <row r="291" spans="2:6" x14ac:dyDescent="0.25">
      <c r="B291" s="196"/>
      <c r="C291" s="435" t="s">
        <v>543</v>
      </c>
      <c r="D291" s="431">
        <v>5.0000000000000001E-3</v>
      </c>
      <c r="E291" s="197">
        <v>11358.481400000002</v>
      </c>
      <c r="F291" s="406">
        <f t="shared" si="27"/>
        <v>4.4019969077908595E-7</v>
      </c>
    </row>
    <row r="292" spans="2:6" x14ac:dyDescent="0.25">
      <c r="B292" s="199"/>
      <c r="C292" s="437" t="s">
        <v>69</v>
      </c>
      <c r="D292" s="432">
        <v>5.0000000000000001E-3</v>
      </c>
      <c r="E292" s="200">
        <v>11357.503960000002</v>
      </c>
      <c r="F292" s="407">
        <f t="shared" si="27"/>
        <v>4.4023757487644311E-7</v>
      </c>
    </row>
    <row r="293" spans="2:6" ht="15.75" thickBot="1" x14ac:dyDescent="0.3">
      <c r="B293" s="202"/>
      <c r="C293" s="438" t="s">
        <v>544</v>
      </c>
      <c r="D293" s="433">
        <v>5.0000000000000001E-3</v>
      </c>
      <c r="E293" s="62">
        <v>11357.503960000002</v>
      </c>
      <c r="F293" s="370">
        <f t="shared" si="27"/>
        <v>4.4023757487644311E-7</v>
      </c>
    </row>
    <row r="294" spans="2:6" x14ac:dyDescent="0.25">
      <c r="B294" s="193" t="s">
        <v>73</v>
      </c>
      <c r="C294" s="434" t="s">
        <v>238</v>
      </c>
      <c r="D294" s="221">
        <v>36.991869999999999</v>
      </c>
      <c r="E294" s="194">
        <v>14952.115900000001</v>
      </c>
      <c r="F294" s="195">
        <f t="shared" si="27"/>
        <v>2.4740224224719925E-3</v>
      </c>
    </row>
    <row r="295" spans="2:6" x14ac:dyDescent="0.25">
      <c r="B295" s="196"/>
      <c r="C295" s="435" t="s">
        <v>111</v>
      </c>
      <c r="D295" s="431">
        <v>34.849179999999997</v>
      </c>
      <c r="E295" s="197">
        <v>14952.115900000001</v>
      </c>
      <c r="F295" s="406">
        <f t="shared" si="27"/>
        <v>2.3307189586458457E-3</v>
      </c>
    </row>
    <row r="296" spans="2:6" x14ac:dyDescent="0.25">
      <c r="B296" s="196"/>
      <c r="C296" s="436" t="s">
        <v>543</v>
      </c>
      <c r="D296" s="431">
        <v>2.14269</v>
      </c>
      <c r="E296" s="197">
        <v>14952.115900000001</v>
      </c>
      <c r="F296" s="406">
        <f t="shared" ref="F296:F327" si="28">D296/E296</f>
        <v>1.433034638261465E-4</v>
      </c>
    </row>
    <row r="297" spans="2:6" x14ac:dyDescent="0.25">
      <c r="B297" s="199"/>
      <c r="C297" s="437" t="s">
        <v>69</v>
      </c>
      <c r="D297" s="432">
        <v>36.991869999999992</v>
      </c>
      <c r="E297" s="200">
        <v>12275.123869999999</v>
      </c>
      <c r="F297" s="407">
        <f t="shared" si="28"/>
        <v>3.0135638867487854E-3</v>
      </c>
    </row>
    <row r="298" spans="2:6" x14ac:dyDescent="0.25">
      <c r="B298" s="202"/>
      <c r="C298" s="438" t="s">
        <v>112</v>
      </c>
      <c r="D298" s="433">
        <v>34.849179999999997</v>
      </c>
      <c r="E298" s="62">
        <v>12275.123869999999</v>
      </c>
      <c r="F298" s="370">
        <f t="shared" si="28"/>
        <v>2.8390084180877598E-3</v>
      </c>
    </row>
    <row r="299" spans="2:6" ht="15.75" thickBot="1" x14ac:dyDescent="0.3">
      <c r="B299" s="408"/>
      <c r="C299" s="439" t="s">
        <v>544</v>
      </c>
      <c r="D299" s="68">
        <v>2.14269</v>
      </c>
      <c r="E299" s="409">
        <v>12275.123869999999</v>
      </c>
      <c r="F299" s="374">
        <f t="shared" si="28"/>
        <v>1.7455546866102623E-4</v>
      </c>
    </row>
    <row r="300" spans="2:6" x14ac:dyDescent="0.25">
      <c r="B300" s="193" t="s">
        <v>74</v>
      </c>
      <c r="C300" s="434" t="s">
        <v>42</v>
      </c>
      <c r="D300" s="221">
        <v>20.929030000000001</v>
      </c>
      <c r="E300" s="194">
        <v>6386.0707000000002</v>
      </c>
      <c r="F300" s="195">
        <f t="shared" si="28"/>
        <v>3.2772938138627247E-3</v>
      </c>
    </row>
    <row r="301" spans="2:6" x14ac:dyDescent="0.25">
      <c r="B301" s="196"/>
      <c r="C301" s="436" t="s">
        <v>543</v>
      </c>
      <c r="D301" s="431">
        <v>20.929030000000001</v>
      </c>
      <c r="E301" s="197">
        <v>6386.0707000000002</v>
      </c>
      <c r="F301" s="406">
        <f t="shared" si="28"/>
        <v>3.2772938138627247E-3</v>
      </c>
    </row>
    <row r="302" spans="2:6" x14ac:dyDescent="0.25">
      <c r="B302" s="199"/>
      <c r="C302" s="437" t="s">
        <v>69</v>
      </c>
      <c r="D302" s="432">
        <v>20.929030000000001</v>
      </c>
      <c r="E302" s="200">
        <v>5953.8939399999999</v>
      </c>
      <c r="F302" s="407">
        <f t="shared" si="28"/>
        <v>3.5151835438976598E-3</v>
      </c>
    </row>
    <row r="303" spans="2:6" ht="15.75" thickBot="1" x14ac:dyDescent="0.3">
      <c r="B303" s="408"/>
      <c r="C303" s="439" t="s">
        <v>544</v>
      </c>
      <c r="D303" s="68">
        <v>20.929030000000001</v>
      </c>
      <c r="E303" s="409">
        <v>5953.8939399999999</v>
      </c>
      <c r="F303" s="374">
        <f t="shared" si="28"/>
        <v>3.5151835438976598E-3</v>
      </c>
    </row>
    <row r="304" spans="2:6" x14ac:dyDescent="0.25">
      <c r="B304" s="193" t="s">
        <v>31</v>
      </c>
      <c r="C304" s="434" t="s">
        <v>239</v>
      </c>
      <c r="D304" s="221">
        <v>55.647239999999996</v>
      </c>
      <c r="E304" s="194">
        <v>29473.124559999997</v>
      </c>
      <c r="F304" s="195">
        <f t="shared" si="28"/>
        <v>1.8880672080327273E-3</v>
      </c>
    </row>
    <row r="305" spans="2:6" x14ac:dyDescent="0.25">
      <c r="B305" s="196"/>
      <c r="C305" s="435" t="s">
        <v>543</v>
      </c>
      <c r="D305" s="431">
        <v>55.647239999999996</v>
      </c>
      <c r="E305" s="197">
        <v>29473.124559999997</v>
      </c>
      <c r="F305" s="406">
        <f t="shared" si="28"/>
        <v>1.8880672080327273E-3</v>
      </c>
    </row>
    <row r="306" spans="2:6" x14ac:dyDescent="0.25">
      <c r="B306" s="199"/>
      <c r="C306" s="437" t="s">
        <v>69</v>
      </c>
      <c r="D306" s="432">
        <v>55.647239999999996</v>
      </c>
      <c r="E306" s="200">
        <v>29471.929849999997</v>
      </c>
      <c r="F306" s="407">
        <f t="shared" si="28"/>
        <v>1.8881437450218416E-3</v>
      </c>
    </row>
    <row r="307" spans="2:6" ht="15.75" thickBot="1" x14ac:dyDescent="0.3">
      <c r="B307" s="202"/>
      <c r="C307" s="438" t="s">
        <v>544</v>
      </c>
      <c r="D307" s="433">
        <v>55.647239999999996</v>
      </c>
      <c r="E307" s="62">
        <v>29471.929849999997</v>
      </c>
      <c r="F307" s="370">
        <f t="shared" si="28"/>
        <v>1.8881437450218416E-3</v>
      </c>
    </row>
    <row r="308" spans="2:6" x14ac:dyDescent="0.25">
      <c r="B308" s="193" t="s">
        <v>75</v>
      </c>
      <c r="C308" s="434" t="s">
        <v>44</v>
      </c>
      <c r="D308" s="221">
        <v>5358.2023599999993</v>
      </c>
      <c r="E308" s="194">
        <v>10114.97119</v>
      </c>
      <c r="F308" s="195">
        <f t="shared" si="28"/>
        <v>0.529729868662137</v>
      </c>
    </row>
    <row r="309" spans="2:6" x14ac:dyDescent="0.25">
      <c r="B309" s="196"/>
      <c r="C309" s="435" t="s">
        <v>111</v>
      </c>
      <c r="D309" s="431">
        <v>4874.7151000000003</v>
      </c>
      <c r="E309" s="197">
        <v>10114.97119</v>
      </c>
      <c r="F309" s="406">
        <f t="shared" si="28"/>
        <v>0.48193069544471934</v>
      </c>
    </row>
    <row r="310" spans="2:6" x14ac:dyDescent="0.25">
      <c r="B310" s="196"/>
      <c r="C310" s="436" t="s">
        <v>543</v>
      </c>
      <c r="D310" s="431">
        <v>483.48725999999999</v>
      </c>
      <c r="E310" s="197">
        <v>10114.97119</v>
      </c>
      <c r="F310" s="406">
        <f t="shared" si="28"/>
        <v>4.7799173217417737E-2</v>
      </c>
    </row>
    <row r="311" spans="2:6" x14ac:dyDescent="0.25">
      <c r="B311" s="199"/>
      <c r="C311" s="437" t="s">
        <v>69</v>
      </c>
      <c r="D311" s="432">
        <v>2024.55222</v>
      </c>
      <c r="E311" s="200">
        <v>4774.7925599999999</v>
      </c>
      <c r="F311" s="407">
        <f t="shared" si="28"/>
        <v>0.42400841388594274</v>
      </c>
    </row>
    <row r="312" spans="2:6" x14ac:dyDescent="0.25">
      <c r="B312" s="202"/>
      <c r="C312" s="438" t="s">
        <v>112</v>
      </c>
      <c r="D312" s="433">
        <v>1561.5649599999999</v>
      </c>
      <c r="E312" s="62">
        <v>4774.7925599999999</v>
      </c>
      <c r="F312" s="370">
        <f t="shared" si="28"/>
        <v>0.32704351872408882</v>
      </c>
    </row>
    <row r="313" spans="2:6" ht="15.75" thickBot="1" x14ac:dyDescent="0.3">
      <c r="B313" s="408"/>
      <c r="C313" s="439" t="s">
        <v>544</v>
      </c>
      <c r="D313" s="68">
        <v>462.98725999999999</v>
      </c>
      <c r="E313" s="409">
        <v>4774.7925599999999</v>
      </c>
      <c r="F313" s="374">
        <f t="shared" si="28"/>
        <v>9.6964895161853901E-2</v>
      </c>
    </row>
    <row r="314" spans="2:6" x14ac:dyDescent="0.25">
      <c r="B314" s="193" t="s">
        <v>33</v>
      </c>
      <c r="C314" s="434" t="s">
        <v>76</v>
      </c>
      <c r="D314" s="221">
        <v>49.688209049999998</v>
      </c>
      <c r="E314" s="194">
        <v>8970.1329900000001</v>
      </c>
      <c r="F314" s="195">
        <f t="shared" si="28"/>
        <v>5.5392945796225029E-3</v>
      </c>
    </row>
    <row r="315" spans="2:6" x14ac:dyDescent="0.25">
      <c r="B315" s="196"/>
      <c r="C315" s="435" t="s">
        <v>543</v>
      </c>
      <c r="D315" s="431">
        <v>49.688209049999998</v>
      </c>
      <c r="E315" s="197">
        <v>8970.1329900000001</v>
      </c>
      <c r="F315" s="406">
        <f t="shared" si="28"/>
        <v>5.5392945796225029E-3</v>
      </c>
    </row>
    <row r="316" spans="2:6" x14ac:dyDescent="0.25">
      <c r="B316" s="199"/>
      <c r="C316" s="437" t="s">
        <v>69</v>
      </c>
      <c r="D316" s="432">
        <v>24.688209050000001</v>
      </c>
      <c r="E316" s="200">
        <v>8612.9912000000004</v>
      </c>
      <c r="F316" s="407">
        <f t="shared" si="28"/>
        <v>2.8663919974746986E-3</v>
      </c>
    </row>
    <row r="317" spans="2:6" ht="15.75" thickBot="1" x14ac:dyDescent="0.3">
      <c r="B317" s="202"/>
      <c r="C317" s="438" t="s">
        <v>544</v>
      </c>
      <c r="D317" s="433">
        <v>24.688209050000001</v>
      </c>
      <c r="E317" s="62">
        <v>8612.9912000000004</v>
      </c>
      <c r="F317" s="370">
        <f t="shared" si="28"/>
        <v>2.8663919974746986E-3</v>
      </c>
    </row>
    <row r="318" spans="2:6" x14ac:dyDescent="0.25">
      <c r="B318" s="193" t="s">
        <v>32</v>
      </c>
      <c r="C318" s="434" t="s">
        <v>240</v>
      </c>
      <c r="D318" s="221">
        <v>626.96238151600005</v>
      </c>
      <c r="E318" s="194">
        <v>8877.3830799999996</v>
      </c>
      <c r="F318" s="195">
        <f t="shared" si="28"/>
        <v>7.0624684759689346E-2</v>
      </c>
    </row>
    <row r="319" spans="2:6" x14ac:dyDescent="0.25">
      <c r="B319" s="196"/>
      <c r="C319" s="435" t="s">
        <v>543</v>
      </c>
      <c r="D319" s="431">
        <v>626.96238151600005</v>
      </c>
      <c r="E319" s="197">
        <v>8877.3830799999996</v>
      </c>
      <c r="F319" s="406">
        <f t="shared" si="28"/>
        <v>7.0624684759689346E-2</v>
      </c>
    </row>
    <row r="320" spans="2:6" x14ac:dyDescent="0.25">
      <c r="B320" s="199"/>
      <c r="C320" s="437" t="s">
        <v>69</v>
      </c>
      <c r="D320" s="432">
        <v>604.96238151600005</v>
      </c>
      <c r="E320" s="200">
        <v>7897.8304799999996</v>
      </c>
      <c r="F320" s="407">
        <f t="shared" si="28"/>
        <v>7.6598552355355204E-2</v>
      </c>
    </row>
    <row r="321" spans="2:6" ht="15.75" thickBot="1" x14ac:dyDescent="0.3">
      <c r="B321" s="202"/>
      <c r="C321" s="438" t="s">
        <v>544</v>
      </c>
      <c r="D321" s="433">
        <v>604.96238151600005</v>
      </c>
      <c r="E321" s="62">
        <v>7897.8304799999996</v>
      </c>
      <c r="F321" s="370">
        <f t="shared" si="28"/>
        <v>7.6598552355355204E-2</v>
      </c>
    </row>
    <row r="322" spans="2:6" x14ac:dyDescent="0.25">
      <c r="B322" s="193" t="s">
        <v>34</v>
      </c>
      <c r="C322" s="434" t="s">
        <v>45</v>
      </c>
      <c r="D322" s="221">
        <v>11.1938</v>
      </c>
      <c r="E322" s="194">
        <v>1702.9255400000002</v>
      </c>
      <c r="F322" s="195">
        <f t="shared" si="28"/>
        <v>6.5732762455368412E-3</v>
      </c>
    </row>
    <row r="323" spans="2:6" x14ac:dyDescent="0.25">
      <c r="B323" s="196"/>
      <c r="C323" s="435" t="s">
        <v>543</v>
      </c>
      <c r="D323" s="431">
        <v>11.1938</v>
      </c>
      <c r="E323" s="197">
        <v>1702.9255400000002</v>
      </c>
      <c r="F323" s="406">
        <f t="shared" si="28"/>
        <v>6.5732762455368412E-3</v>
      </c>
    </row>
    <row r="324" spans="2:6" x14ac:dyDescent="0.25">
      <c r="B324" s="199"/>
      <c r="C324" s="437" t="s">
        <v>69</v>
      </c>
      <c r="D324" s="432">
        <v>11.1938</v>
      </c>
      <c r="E324" s="200">
        <v>1690.4080800000002</v>
      </c>
      <c r="F324" s="407">
        <f t="shared" si="28"/>
        <v>6.6219513101238832E-3</v>
      </c>
    </row>
    <row r="325" spans="2:6" ht="15.75" thickBot="1" x14ac:dyDescent="0.3">
      <c r="B325" s="202"/>
      <c r="C325" s="438" t="s">
        <v>544</v>
      </c>
      <c r="D325" s="433">
        <v>11.1938</v>
      </c>
      <c r="E325" s="62">
        <v>1690.4080800000002</v>
      </c>
      <c r="F325" s="370">
        <f t="shared" si="28"/>
        <v>6.6219513101238832E-3</v>
      </c>
    </row>
    <row r="326" spans="2:6" x14ac:dyDescent="0.25">
      <c r="B326" s="193" t="s">
        <v>80</v>
      </c>
      <c r="C326" s="434" t="s">
        <v>241</v>
      </c>
      <c r="D326" s="221">
        <v>18.760379999999998</v>
      </c>
      <c r="E326" s="194">
        <v>481.91992000000005</v>
      </c>
      <c r="F326" s="195">
        <f t="shared" si="28"/>
        <v>3.8928417816802417E-2</v>
      </c>
    </row>
    <row r="327" spans="2:6" x14ac:dyDescent="0.25">
      <c r="B327" s="196"/>
      <c r="C327" s="435" t="s">
        <v>111</v>
      </c>
      <c r="D327" s="431">
        <v>18.760379999999998</v>
      </c>
      <c r="E327" s="197">
        <v>481.91992000000005</v>
      </c>
      <c r="F327" s="406">
        <f t="shared" si="28"/>
        <v>3.8928417816802417E-2</v>
      </c>
    </row>
    <row r="328" spans="2:6" x14ac:dyDescent="0.25">
      <c r="B328" s="199"/>
      <c r="C328" s="437" t="s">
        <v>69</v>
      </c>
      <c r="D328" s="432">
        <v>18.738329999999998</v>
      </c>
      <c r="E328" s="200">
        <v>481.17825000000005</v>
      </c>
      <c r="F328" s="407">
        <f t="shared" ref="F328:F329" si="29">D328/E328</f>
        <v>3.8942595597369574E-2</v>
      </c>
    </row>
    <row r="329" spans="2:6" ht="15.75" thickBot="1" x14ac:dyDescent="0.3">
      <c r="B329" s="202"/>
      <c r="C329" s="438" t="s">
        <v>112</v>
      </c>
      <c r="D329" s="433">
        <v>18.738329999999998</v>
      </c>
      <c r="E329" s="62">
        <v>481.17825000000005</v>
      </c>
      <c r="F329" s="370">
        <f t="shared" si="29"/>
        <v>3.8942595597369574E-2</v>
      </c>
    </row>
    <row r="330" spans="2:6" x14ac:dyDescent="0.25">
      <c r="B330" s="193" t="s">
        <v>29</v>
      </c>
      <c r="C330" s="434" t="s">
        <v>242</v>
      </c>
      <c r="D330" s="221">
        <v>1.06979</v>
      </c>
      <c r="E330" s="194">
        <v>2746.1704399999999</v>
      </c>
      <c r="F330" s="195">
        <f t="shared" ref="F330:F335" si="30">D330/E330</f>
        <v>3.8955702982514079E-4</v>
      </c>
    </row>
    <row r="331" spans="2:6" x14ac:dyDescent="0.25">
      <c r="B331" s="196"/>
      <c r="C331" s="435" t="s">
        <v>543</v>
      </c>
      <c r="D331" s="431">
        <v>1.06979</v>
      </c>
      <c r="E331" s="197">
        <v>2746.1704399999999</v>
      </c>
      <c r="F331" s="406">
        <f t="shared" si="30"/>
        <v>3.8955702982514079E-4</v>
      </c>
    </row>
    <row r="332" spans="2:6" x14ac:dyDescent="0.25">
      <c r="B332" s="199"/>
      <c r="C332" s="437" t="s">
        <v>69</v>
      </c>
      <c r="D332" s="432">
        <v>1.06979</v>
      </c>
      <c r="E332" s="200">
        <v>2746.0249399999998</v>
      </c>
      <c r="F332" s="407">
        <f t="shared" si="30"/>
        <v>3.8957767076944325E-4</v>
      </c>
    </row>
    <row r="333" spans="2:6" ht="15.75" thickBot="1" x14ac:dyDescent="0.3">
      <c r="B333" s="202"/>
      <c r="C333" s="438" t="s">
        <v>544</v>
      </c>
      <c r="D333" s="433">
        <v>1.06979</v>
      </c>
      <c r="E333" s="62">
        <v>2746.0249399999998</v>
      </c>
      <c r="F333" s="370">
        <f t="shared" si="30"/>
        <v>3.8957767076944325E-4</v>
      </c>
    </row>
    <row r="334" spans="2:6" x14ac:dyDescent="0.25">
      <c r="B334" s="193" t="s">
        <v>82</v>
      </c>
      <c r="C334" s="434" t="s">
        <v>243</v>
      </c>
      <c r="D334" s="221">
        <v>4721.7185900000004</v>
      </c>
      <c r="E334" s="194">
        <v>9758.3974899999994</v>
      </c>
      <c r="F334" s="195">
        <f t="shared" si="30"/>
        <v>0.48386208850773105</v>
      </c>
    </row>
    <row r="335" spans="2:6" x14ac:dyDescent="0.25">
      <c r="B335" s="196"/>
      <c r="C335" s="435" t="s">
        <v>111</v>
      </c>
      <c r="D335" s="431">
        <v>4526.06333</v>
      </c>
      <c r="E335" s="197">
        <v>9758.3974899999994</v>
      </c>
      <c r="F335" s="406">
        <f t="shared" si="30"/>
        <v>0.46381215098463879</v>
      </c>
    </row>
    <row r="336" spans="2:6" x14ac:dyDescent="0.25">
      <c r="B336" s="196"/>
      <c r="C336" s="436" t="s">
        <v>543</v>
      </c>
      <c r="D336" s="431">
        <v>195.65526</v>
      </c>
      <c r="E336" s="197">
        <v>9758.3974899999994</v>
      </c>
      <c r="F336" s="406">
        <f>D336/E336</f>
        <v>2.0049937523092226E-2</v>
      </c>
    </row>
    <row r="337" spans="2:6" x14ac:dyDescent="0.25">
      <c r="B337" s="199"/>
      <c r="C337" s="437" t="s">
        <v>69</v>
      </c>
      <c r="D337" s="432">
        <v>3743.8931900000002</v>
      </c>
      <c r="E337" s="200">
        <v>8641.5009099999988</v>
      </c>
      <c r="F337" s="407">
        <f t="shared" ref="F337" si="31">D337/E337</f>
        <v>0.43324570916465954</v>
      </c>
    </row>
    <row r="338" spans="2:6" ht="16.5" customHeight="1" x14ac:dyDescent="0.25">
      <c r="B338" s="202"/>
      <c r="C338" s="438" t="s">
        <v>112</v>
      </c>
      <c r="D338" s="433">
        <v>3548.2379299999998</v>
      </c>
      <c r="E338" s="62">
        <v>8641.5009099999988</v>
      </c>
      <c r="F338" s="370">
        <f>D338/E338</f>
        <v>0.41060435761731584</v>
      </c>
    </row>
    <row r="339" spans="2:6" ht="15.75" thickBot="1" x14ac:dyDescent="0.3">
      <c r="B339" s="202"/>
      <c r="C339" s="439" t="s">
        <v>544</v>
      </c>
      <c r="D339" s="433">
        <v>195.65526</v>
      </c>
      <c r="E339" s="62">
        <v>8641.5009099999988</v>
      </c>
      <c r="F339" s="370">
        <f t="shared" ref="F339:F366" si="32">D339/E339</f>
        <v>2.2641351547343647E-2</v>
      </c>
    </row>
    <row r="340" spans="2:6" x14ac:dyDescent="0.25">
      <c r="B340" s="193" t="s">
        <v>38</v>
      </c>
      <c r="C340" s="434" t="s">
        <v>244</v>
      </c>
      <c r="D340" s="221">
        <v>7699.8631800000003</v>
      </c>
      <c r="E340" s="194">
        <v>7736.4457300000004</v>
      </c>
      <c r="F340" s="195">
        <f t="shared" si="32"/>
        <v>0.99527140094085553</v>
      </c>
    </row>
    <row r="341" spans="2:6" x14ac:dyDescent="0.25">
      <c r="B341" s="196"/>
      <c r="C341" s="435" t="s">
        <v>111</v>
      </c>
      <c r="D341" s="431">
        <v>7699.8631800000003</v>
      </c>
      <c r="E341" s="197">
        <v>7736.4457300000004</v>
      </c>
      <c r="F341" s="406">
        <f t="shared" si="32"/>
        <v>0.99527140094085553</v>
      </c>
    </row>
    <row r="342" spans="2:6" x14ac:dyDescent="0.25">
      <c r="B342" s="199"/>
      <c r="C342" s="437" t="s">
        <v>69</v>
      </c>
      <c r="D342" s="432">
        <v>4673.4063500000002</v>
      </c>
      <c r="E342" s="200">
        <v>4709.9889000000003</v>
      </c>
      <c r="F342" s="407">
        <f t="shared" si="32"/>
        <v>0.99223298594185649</v>
      </c>
    </row>
    <row r="343" spans="2:6" ht="15.75" thickBot="1" x14ac:dyDescent="0.3">
      <c r="B343" s="202"/>
      <c r="C343" s="438" t="s">
        <v>112</v>
      </c>
      <c r="D343" s="433">
        <v>4673.4063500000002</v>
      </c>
      <c r="E343" s="62">
        <v>4709.9889000000003</v>
      </c>
      <c r="F343" s="370">
        <f t="shared" si="32"/>
        <v>0.99223298594185649</v>
      </c>
    </row>
    <row r="344" spans="2:6" x14ac:dyDescent="0.25">
      <c r="B344" s="193" t="s">
        <v>245</v>
      </c>
      <c r="C344" s="434" t="s">
        <v>246</v>
      </c>
      <c r="D344" s="221">
        <v>255.57970999999998</v>
      </c>
      <c r="E344" s="194">
        <v>1759.4847000000002</v>
      </c>
      <c r="F344" s="195">
        <f t="shared" si="32"/>
        <v>0.1452582736297735</v>
      </c>
    </row>
    <row r="345" spans="2:6" x14ac:dyDescent="0.25">
      <c r="B345" s="196"/>
      <c r="C345" s="435" t="s">
        <v>111</v>
      </c>
      <c r="D345" s="431">
        <v>97</v>
      </c>
      <c r="E345" s="197">
        <v>1759.4847000000002</v>
      </c>
      <c r="F345" s="406">
        <f t="shared" si="32"/>
        <v>5.5129777485419446E-2</v>
      </c>
    </row>
    <row r="346" spans="2:6" x14ac:dyDescent="0.25">
      <c r="B346" s="196"/>
      <c r="C346" s="436" t="s">
        <v>543</v>
      </c>
      <c r="D346" s="431">
        <v>158.57971000000001</v>
      </c>
      <c r="E346" s="197">
        <v>1759.4847000000002</v>
      </c>
      <c r="F346" s="406">
        <f t="shared" ref="F346" si="33">D346/E346</f>
        <v>9.0128496144354073E-2</v>
      </c>
    </row>
    <row r="347" spans="2:6" x14ac:dyDescent="0.25">
      <c r="B347" s="199"/>
      <c r="C347" s="437" t="s">
        <v>69</v>
      </c>
      <c r="D347" s="432">
        <v>255.57971000000001</v>
      </c>
      <c r="E347" s="200">
        <v>1759.4053600000002</v>
      </c>
      <c r="F347" s="407">
        <f t="shared" si="32"/>
        <v>0.14526482401986088</v>
      </c>
    </row>
    <row r="348" spans="2:6" x14ac:dyDescent="0.25">
      <c r="B348" s="202"/>
      <c r="C348" s="438" t="s">
        <v>112</v>
      </c>
      <c r="D348" s="433">
        <v>97</v>
      </c>
      <c r="E348" s="62">
        <v>1759.4053600000002</v>
      </c>
      <c r="F348" s="370">
        <f t="shared" si="32"/>
        <v>5.5132263550680551E-2</v>
      </c>
    </row>
    <row r="349" spans="2:6" ht="15.75" thickBot="1" x14ac:dyDescent="0.3">
      <c r="B349" s="408"/>
      <c r="C349" s="439" t="s">
        <v>544</v>
      </c>
      <c r="D349" s="68">
        <v>158.57971000000001</v>
      </c>
      <c r="E349" s="409">
        <v>1759.4053600000002</v>
      </c>
      <c r="F349" s="374">
        <f t="shared" si="32"/>
        <v>9.0132560469180334E-2</v>
      </c>
    </row>
    <row r="350" spans="2:6" x14ac:dyDescent="0.25">
      <c r="B350" s="193" t="s">
        <v>247</v>
      </c>
      <c r="C350" s="434" t="s">
        <v>248</v>
      </c>
      <c r="D350" s="221">
        <v>0.70799999999999996</v>
      </c>
      <c r="E350" s="194">
        <v>573.12360999999999</v>
      </c>
      <c r="F350" s="195">
        <f t="shared" si="32"/>
        <v>1.2353356023842744E-3</v>
      </c>
    </row>
    <row r="351" spans="2:6" x14ac:dyDescent="0.25">
      <c r="B351" s="196"/>
      <c r="C351" s="436" t="s">
        <v>543</v>
      </c>
      <c r="D351" s="431">
        <v>0.70799999999999996</v>
      </c>
      <c r="E351" s="197">
        <v>573.12360999999999</v>
      </c>
      <c r="F351" s="406">
        <f t="shared" si="32"/>
        <v>1.2353356023842744E-3</v>
      </c>
    </row>
    <row r="352" spans="2:6" x14ac:dyDescent="0.25">
      <c r="B352" s="199"/>
      <c r="C352" s="437" t="s">
        <v>69</v>
      </c>
      <c r="D352" s="432">
        <v>0.70799999999999996</v>
      </c>
      <c r="E352" s="200">
        <v>573.07489999999996</v>
      </c>
      <c r="F352" s="407">
        <f>D351/E352</f>
        <v>1.2354406029648133E-3</v>
      </c>
    </row>
    <row r="353" spans="2:6" ht="15.75" thickBot="1" x14ac:dyDescent="0.3">
      <c r="B353" s="408"/>
      <c r="C353" s="439" t="s">
        <v>544</v>
      </c>
      <c r="D353" s="68">
        <v>0.70799999999999996</v>
      </c>
      <c r="E353" s="409">
        <v>573.07489999999996</v>
      </c>
      <c r="F353" s="374">
        <f t="shared" si="32"/>
        <v>1.2354406029648133E-3</v>
      </c>
    </row>
    <row r="354" spans="2:6" x14ac:dyDescent="0.25">
      <c r="B354" s="193" t="s">
        <v>249</v>
      </c>
      <c r="C354" s="434" t="s">
        <v>251</v>
      </c>
      <c r="D354" s="221">
        <v>2</v>
      </c>
      <c r="E354" s="194">
        <v>70.84165999999999</v>
      </c>
      <c r="F354" s="195">
        <f t="shared" si="32"/>
        <v>2.8231975365907578E-2</v>
      </c>
    </row>
    <row r="355" spans="2:6" x14ac:dyDescent="0.25">
      <c r="B355" s="196"/>
      <c r="C355" s="436" t="s">
        <v>543</v>
      </c>
      <c r="D355" s="431">
        <v>2</v>
      </c>
      <c r="E355" s="197">
        <v>70.84165999999999</v>
      </c>
      <c r="F355" s="406">
        <f t="shared" si="32"/>
        <v>2.8231975365907578E-2</v>
      </c>
    </row>
    <row r="356" spans="2:6" x14ac:dyDescent="0.25">
      <c r="B356" s="199"/>
      <c r="C356" s="437" t="s">
        <v>69</v>
      </c>
      <c r="D356" s="432">
        <v>2</v>
      </c>
      <c r="E356" s="200">
        <v>70.761659999999992</v>
      </c>
      <c r="F356" s="407">
        <f t="shared" si="32"/>
        <v>2.826389318735598E-2</v>
      </c>
    </row>
    <row r="357" spans="2:6" ht="15.75" thickBot="1" x14ac:dyDescent="0.3">
      <c r="B357" s="408"/>
      <c r="C357" s="439" t="s">
        <v>544</v>
      </c>
      <c r="D357" s="68">
        <v>2</v>
      </c>
      <c r="E357" s="409">
        <v>70.761659999999992</v>
      </c>
      <c r="F357" s="374">
        <f t="shared" si="32"/>
        <v>2.826389318735598E-2</v>
      </c>
    </row>
    <row r="358" spans="2:6" x14ac:dyDescent="0.25">
      <c r="B358" s="193" t="s">
        <v>250</v>
      </c>
      <c r="C358" s="434" t="s">
        <v>252</v>
      </c>
      <c r="D358" s="221">
        <v>272.79813475588674</v>
      </c>
      <c r="E358" s="194">
        <v>474.58407</v>
      </c>
      <c r="F358" s="195">
        <f t="shared" si="32"/>
        <v>0.5748151950314867</v>
      </c>
    </row>
    <row r="359" spans="2:6" x14ac:dyDescent="0.25">
      <c r="B359" s="196"/>
      <c r="C359" s="435" t="s">
        <v>111</v>
      </c>
      <c r="D359" s="431">
        <v>260.50894</v>
      </c>
      <c r="E359" s="197">
        <v>474.58407</v>
      </c>
      <c r="F359" s="406">
        <f t="shared" si="32"/>
        <v>0.54892053161413534</v>
      </c>
    </row>
    <row r="360" spans="2:6" x14ac:dyDescent="0.25">
      <c r="B360" s="196"/>
      <c r="C360" s="436" t="s">
        <v>543</v>
      </c>
      <c r="D360" s="431">
        <v>0.16100200000000001</v>
      </c>
      <c r="E360" s="197">
        <v>474.58407</v>
      </c>
      <c r="F360" s="406">
        <f t="shared" si="32"/>
        <v>3.3924863934012788E-4</v>
      </c>
    </row>
    <row r="361" spans="2:6" x14ac:dyDescent="0.25">
      <c r="B361" s="196"/>
      <c r="C361" s="436" t="s">
        <v>253</v>
      </c>
      <c r="D361" s="431">
        <v>12.128192755886756</v>
      </c>
      <c r="E361" s="197">
        <v>474.58407</v>
      </c>
      <c r="F361" s="406">
        <f t="shared" si="32"/>
        <v>2.5555414778011314E-2</v>
      </c>
    </row>
    <row r="362" spans="2:6" x14ac:dyDescent="0.25">
      <c r="B362" s="199"/>
      <c r="C362" s="437" t="s">
        <v>69</v>
      </c>
      <c r="D362" s="432">
        <v>272.79813475588674</v>
      </c>
      <c r="E362" s="200">
        <v>474.52521999999999</v>
      </c>
      <c r="F362" s="407">
        <f t="shared" si="32"/>
        <v>0.57488648286362254</v>
      </c>
    </row>
    <row r="363" spans="2:6" x14ac:dyDescent="0.25">
      <c r="B363" s="202"/>
      <c r="C363" s="438" t="s">
        <v>112</v>
      </c>
      <c r="D363" s="433">
        <v>260.50894</v>
      </c>
      <c r="E363" s="62">
        <v>474.52521999999999</v>
      </c>
      <c r="F363" s="370">
        <f t="shared" si="32"/>
        <v>0.54898860802382643</v>
      </c>
    </row>
    <row r="364" spans="2:6" x14ac:dyDescent="0.25">
      <c r="B364" s="502"/>
      <c r="C364" s="438" t="s">
        <v>544</v>
      </c>
      <c r="D364" s="503">
        <v>0.16100200000000001</v>
      </c>
      <c r="E364" s="127">
        <v>474.52521999999999</v>
      </c>
      <c r="F364" s="370">
        <f t="shared" si="32"/>
        <v>3.3929071251471104E-4</v>
      </c>
    </row>
    <row r="365" spans="2:6" ht="15.75" thickBot="1" x14ac:dyDescent="0.3">
      <c r="B365" s="408"/>
      <c r="C365" s="439" t="s">
        <v>262</v>
      </c>
      <c r="D365" s="68">
        <v>12.128192755886756</v>
      </c>
      <c r="E365" s="409">
        <v>474.52521999999999</v>
      </c>
      <c r="F365" s="374">
        <f t="shared" si="32"/>
        <v>2.555858412728149E-2</v>
      </c>
    </row>
    <row r="366" spans="2:6" x14ac:dyDescent="0.25">
      <c r="B366" s="193" t="s">
        <v>398</v>
      </c>
      <c r="C366" s="434" t="s">
        <v>399</v>
      </c>
      <c r="D366" s="221">
        <v>60</v>
      </c>
      <c r="E366" s="194">
        <v>2291.13627</v>
      </c>
      <c r="F366" s="195">
        <f t="shared" si="32"/>
        <v>2.6187879256959257E-2</v>
      </c>
    </row>
    <row r="367" spans="2:6" x14ac:dyDescent="0.25">
      <c r="B367" s="196"/>
      <c r="C367" s="435" t="s">
        <v>543</v>
      </c>
      <c r="D367" s="431">
        <v>60</v>
      </c>
      <c r="E367" s="197">
        <v>2291.13627</v>
      </c>
      <c r="F367" s="406">
        <f t="shared" ref="F367:F369" si="34">D367/E367</f>
        <v>2.6187879256959257E-2</v>
      </c>
    </row>
    <row r="368" spans="2:6" x14ac:dyDescent="0.25">
      <c r="B368" s="199"/>
      <c r="C368" s="437" t="s">
        <v>69</v>
      </c>
      <c r="D368" s="432">
        <v>60</v>
      </c>
      <c r="E368" s="200">
        <v>2291.13627</v>
      </c>
      <c r="F368" s="407">
        <f t="shared" si="34"/>
        <v>2.6187879256959257E-2</v>
      </c>
    </row>
    <row r="369" spans="2:10" ht="15.75" thickBot="1" x14ac:dyDescent="0.3">
      <c r="B369" s="408"/>
      <c r="C369" s="439" t="s">
        <v>544</v>
      </c>
      <c r="D369" s="68">
        <v>60</v>
      </c>
      <c r="E369" s="409">
        <v>2291.13627</v>
      </c>
      <c r="F369" s="374">
        <f t="shared" si="34"/>
        <v>2.6187879256959257E-2</v>
      </c>
    </row>
    <row r="370" spans="2:10" x14ac:dyDescent="0.25">
      <c r="B370" s="5"/>
    </row>
    <row r="371" spans="2:10" ht="15.75" thickBot="1" x14ac:dyDescent="0.3">
      <c r="B371" s="5" t="s">
        <v>136</v>
      </c>
    </row>
    <row r="372" spans="2:10" ht="15.75" thickBot="1" x14ac:dyDescent="0.3">
      <c r="B372" s="892" t="s">
        <v>184</v>
      </c>
      <c r="C372" s="925"/>
      <c r="D372" s="928">
        <v>2022</v>
      </c>
      <c r="E372" s="929"/>
      <c r="F372" s="930"/>
    </row>
    <row r="373" spans="2:10" ht="30" customHeight="1" x14ac:dyDescent="0.25">
      <c r="B373" s="901"/>
      <c r="C373" s="926"/>
      <c r="D373" s="958" t="s">
        <v>107</v>
      </c>
      <c r="E373" s="959" t="s">
        <v>68</v>
      </c>
      <c r="F373" s="960"/>
    </row>
    <row r="374" spans="2:10" ht="25.5" thickBot="1" x14ac:dyDescent="0.3">
      <c r="B374" s="893"/>
      <c r="C374" s="927"/>
      <c r="D374" s="940"/>
      <c r="E374" s="404" t="s">
        <v>109</v>
      </c>
      <c r="F374" s="405" t="s">
        <v>110</v>
      </c>
    </row>
    <row r="375" spans="2:10" x14ac:dyDescent="0.25">
      <c r="B375" s="193"/>
      <c r="C375" s="434" t="s">
        <v>225</v>
      </c>
      <c r="D375" s="221">
        <v>14205.183685069998</v>
      </c>
      <c r="E375" s="194">
        <v>527107.76322000008</v>
      </c>
      <c r="F375" s="195">
        <f t="shared" ref="F375:F440" si="35">D375/E375</f>
        <v>2.6949297043726429E-2</v>
      </c>
      <c r="J375" s="3"/>
    </row>
    <row r="376" spans="2:10" x14ac:dyDescent="0.25">
      <c r="B376" s="196"/>
      <c r="C376" s="435" t="s">
        <v>111</v>
      </c>
      <c r="D376" s="431">
        <v>13298.386879999998</v>
      </c>
      <c r="E376" s="197">
        <v>527107.76322000008</v>
      </c>
      <c r="F376" s="406">
        <f t="shared" si="35"/>
        <v>2.5228971773746427E-2</v>
      </c>
      <c r="J376" s="3"/>
    </row>
    <row r="377" spans="2:10" x14ac:dyDescent="0.25">
      <c r="B377" s="196"/>
      <c r="C377" s="436" t="s">
        <v>543</v>
      </c>
      <c r="D377" s="431">
        <v>894.96471884999983</v>
      </c>
      <c r="E377" s="197">
        <v>527107.76322000008</v>
      </c>
      <c r="F377" s="406">
        <f t="shared" si="35"/>
        <v>1.6978780835684004E-3</v>
      </c>
    </row>
    <row r="378" spans="2:10" x14ac:dyDescent="0.25">
      <c r="B378" s="196"/>
      <c r="C378" s="436" t="s">
        <v>253</v>
      </c>
      <c r="D378" s="431">
        <v>11.832086220000001</v>
      </c>
      <c r="E378" s="197">
        <v>527107.76322000008</v>
      </c>
      <c r="F378" s="406">
        <f t="shared" si="35"/>
        <v>2.2447186411598377E-5</v>
      </c>
    </row>
    <row r="379" spans="2:10" x14ac:dyDescent="0.25">
      <c r="B379" s="199"/>
      <c r="C379" s="437" t="s">
        <v>69</v>
      </c>
      <c r="D379" s="432">
        <v>8332.7243231877474</v>
      </c>
      <c r="E379" s="200">
        <v>427012.43821000005</v>
      </c>
      <c r="F379" s="407">
        <f t="shared" si="35"/>
        <v>1.9514008439936368E-2</v>
      </c>
    </row>
    <row r="380" spans="2:10" x14ac:dyDescent="0.25">
      <c r="B380" s="202"/>
      <c r="C380" s="438" t="s">
        <v>112</v>
      </c>
      <c r="D380" s="433">
        <v>7855.8681200000001</v>
      </c>
      <c r="E380" s="62">
        <v>427012.43821000005</v>
      </c>
      <c r="F380" s="370">
        <f t="shared" si="35"/>
        <v>1.8397281711350456E-2</v>
      </c>
    </row>
    <row r="381" spans="2:10" x14ac:dyDescent="0.25">
      <c r="B381" s="502"/>
      <c r="C381" s="438" t="s">
        <v>544</v>
      </c>
      <c r="D381" s="503">
        <v>465.36410966999995</v>
      </c>
      <c r="E381" s="127">
        <v>427012.43821000005</v>
      </c>
      <c r="F381" s="370">
        <f t="shared" si="35"/>
        <v>1.0898139445791482E-3</v>
      </c>
    </row>
    <row r="382" spans="2:10" ht="15.75" thickBot="1" x14ac:dyDescent="0.3">
      <c r="B382" s="408"/>
      <c r="C382" s="504" t="s">
        <v>262</v>
      </c>
      <c r="D382" s="68">
        <v>11.49209351774698</v>
      </c>
      <c r="E382" s="409">
        <v>427012.43821000005</v>
      </c>
      <c r="F382" s="374">
        <f t="shared" si="35"/>
        <v>2.691278400676304E-5</v>
      </c>
    </row>
    <row r="383" spans="2:10" x14ac:dyDescent="0.25">
      <c r="B383" s="193" t="s">
        <v>11</v>
      </c>
      <c r="C383" s="227" t="s">
        <v>255</v>
      </c>
      <c r="D383" s="213">
        <v>5.9190628900000002</v>
      </c>
      <c r="E383" s="194">
        <v>1928.6544000000001</v>
      </c>
      <c r="F383" s="195">
        <f t="shared" si="35"/>
        <v>3.0690116850380245E-3</v>
      </c>
      <c r="I383" s="531"/>
    </row>
    <row r="384" spans="2:10" x14ac:dyDescent="0.25">
      <c r="B384" s="196"/>
      <c r="C384" s="600" t="s">
        <v>111</v>
      </c>
      <c r="D384" s="209">
        <v>1.7596600000000002</v>
      </c>
      <c r="E384" s="197">
        <v>1928.6544000000001</v>
      </c>
      <c r="F384" s="406">
        <f t="shared" si="35"/>
        <v>9.1237704380836722E-4</v>
      </c>
    </row>
    <row r="385" spans="2:7" x14ac:dyDescent="0.25">
      <c r="B385" s="196"/>
      <c r="C385" s="601" t="s">
        <v>543</v>
      </c>
      <c r="D385" s="209">
        <v>4.15940289</v>
      </c>
      <c r="E385" s="197">
        <v>1928.6544000000001</v>
      </c>
      <c r="F385" s="406">
        <f t="shared" si="35"/>
        <v>2.1566346412296572E-3</v>
      </c>
    </row>
    <row r="386" spans="2:7" x14ac:dyDescent="0.25">
      <c r="B386" s="199"/>
      <c r="C386" s="602" t="s">
        <v>69</v>
      </c>
      <c r="D386" s="215">
        <v>5.9190628900000002</v>
      </c>
      <c r="E386" s="200">
        <v>1713.7060000000001</v>
      </c>
      <c r="F386" s="407">
        <f t="shared" si="35"/>
        <v>3.4539546981804344E-3</v>
      </c>
    </row>
    <row r="387" spans="2:7" x14ac:dyDescent="0.25">
      <c r="B387" s="202"/>
      <c r="C387" s="603" t="s">
        <v>112</v>
      </c>
      <c r="D387" s="61">
        <v>1.7596600000000002</v>
      </c>
      <c r="E387" s="62">
        <v>1713.7060000000001</v>
      </c>
      <c r="F387" s="370">
        <f t="shared" si="35"/>
        <v>1.0268155681312898E-3</v>
      </c>
    </row>
    <row r="388" spans="2:7" ht="15.75" thickBot="1" x14ac:dyDescent="0.3">
      <c r="B388" s="408"/>
      <c r="C388" s="604" t="s">
        <v>544</v>
      </c>
      <c r="D388" s="425">
        <v>4.15940289</v>
      </c>
      <c r="E388" s="409">
        <v>1713.7060000000001</v>
      </c>
      <c r="F388" s="374">
        <f t="shared" si="35"/>
        <v>2.4271391300491447E-3</v>
      </c>
    </row>
    <row r="389" spans="2:7" x14ac:dyDescent="0.25">
      <c r="B389" s="193" t="s">
        <v>13</v>
      </c>
      <c r="C389" s="227" t="s">
        <v>14</v>
      </c>
      <c r="D389" s="213">
        <v>504.55395999999996</v>
      </c>
      <c r="E389" s="194">
        <v>11324.397650000001</v>
      </c>
      <c r="F389" s="195">
        <f t="shared" si="35"/>
        <v>4.4554595802276505E-2</v>
      </c>
    </row>
    <row r="390" spans="2:7" x14ac:dyDescent="0.25">
      <c r="B390" s="196"/>
      <c r="C390" s="600" t="s">
        <v>111</v>
      </c>
      <c r="D390" s="209">
        <v>230.36096000000001</v>
      </c>
      <c r="E390" s="197">
        <v>11324.397650000001</v>
      </c>
      <c r="F390" s="406">
        <f t="shared" si="35"/>
        <v>2.034200556353653E-2</v>
      </c>
      <c r="G390" s="11"/>
    </row>
    <row r="391" spans="2:7" x14ac:dyDescent="0.25">
      <c r="B391" s="196"/>
      <c r="C391" s="601" t="s">
        <v>543</v>
      </c>
      <c r="D391" s="209">
        <v>274.19299999999998</v>
      </c>
      <c r="E391" s="197">
        <v>11324.397650000001</v>
      </c>
      <c r="F391" s="406">
        <f t="shared" si="35"/>
        <v>2.4212590238739978E-2</v>
      </c>
    </row>
    <row r="392" spans="2:7" x14ac:dyDescent="0.25">
      <c r="B392" s="199"/>
      <c r="C392" s="602" t="s">
        <v>69</v>
      </c>
      <c r="D392" s="215">
        <v>504.30395999999996</v>
      </c>
      <c r="E392" s="200">
        <v>11320.65387</v>
      </c>
      <c r="F392" s="407">
        <f t="shared" si="35"/>
        <v>4.4547246633555096E-2</v>
      </c>
    </row>
    <row r="393" spans="2:7" x14ac:dyDescent="0.25">
      <c r="B393" s="202"/>
      <c r="C393" s="603" t="s">
        <v>112</v>
      </c>
      <c r="D393" s="61">
        <v>230.11096000000001</v>
      </c>
      <c r="E393" s="62">
        <v>11320.65387</v>
      </c>
      <c r="F393" s="370">
        <f t="shared" si="35"/>
        <v>2.0326649206173459E-2</v>
      </c>
    </row>
    <row r="394" spans="2:7" ht="15.75" thickBot="1" x14ac:dyDescent="0.3">
      <c r="B394" s="408"/>
      <c r="C394" s="604" t="s">
        <v>544</v>
      </c>
      <c r="D394" s="425">
        <v>274.19299999999998</v>
      </c>
      <c r="E394" s="409">
        <v>11320.65387</v>
      </c>
      <c r="F394" s="374">
        <f t="shared" si="35"/>
        <v>2.4220597427381637E-2</v>
      </c>
    </row>
    <row r="395" spans="2:7" x14ac:dyDescent="0.25">
      <c r="B395" s="193" t="s">
        <v>15</v>
      </c>
      <c r="C395" s="434" t="s">
        <v>298</v>
      </c>
      <c r="D395" s="221">
        <v>20.074810000000003</v>
      </c>
      <c r="E395" s="194">
        <v>26408.90494</v>
      </c>
      <c r="F395" s="195">
        <f t="shared" si="35"/>
        <v>7.6015306373396348E-4</v>
      </c>
    </row>
    <row r="396" spans="2:7" x14ac:dyDescent="0.25">
      <c r="B396" s="196"/>
      <c r="C396" s="435" t="s">
        <v>111</v>
      </c>
      <c r="D396" s="431">
        <v>17.15146</v>
      </c>
      <c r="E396" s="197">
        <v>26408.90494</v>
      </c>
      <c r="F396" s="406">
        <f t="shared" si="35"/>
        <v>6.4945744774224626E-4</v>
      </c>
    </row>
    <row r="397" spans="2:7" x14ac:dyDescent="0.25">
      <c r="B397" s="196"/>
      <c r="C397" s="436" t="s">
        <v>543</v>
      </c>
      <c r="D397" s="431">
        <v>0.91500000000000004</v>
      </c>
      <c r="E397" s="197">
        <v>26408.90494</v>
      </c>
      <c r="F397" s="406">
        <f t="shared" ref="F397" si="36">D397/E397</f>
        <v>3.4647404050976151E-5</v>
      </c>
    </row>
    <row r="398" spans="2:7" x14ac:dyDescent="0.25">
      <c r="B398" s="199"/>
      <c r="C398" s="437" t="s">
        <v>69</v>
      </c>
      <c r="D398" s="432">
        <v>20.039070000000002</v>
      </c>
      <c r="E398" s="200">
        <v>5197.3389500000003</v>
      </c>
      <c r="F398" s="407">
        <f t="shared" si="35"/>
        <v>3.8556403945907746E-3</v>
      </c>
    </row>
    <row r="399" spans="2:7" x14ac:dyDescent="0.25">
      <c r="B399" s="202"/>
      <c r="C399" s="438" t="s">
        <v>112</v>
      </c>
      <c r="D399" s="433">
        <v>17.11572</v>
      </c>
      <c r="E399" s="62">
        <v>5197.3389500000003</v>
      </c>
      <c r="F399" s="370">
        <f t="shared" si="35"/>
        <v>3.2931698633971137E-3</v>
      </c>
    </row>
    <row r="400" spans="2:7" ht="15.75" thickBot="1" x14ac:dyDescent="0.3">
      <c r="B400" s="408"/>
      <c r="C400" s="439" t="s">
        <v>544</v>
      </c>
      <c r="D400" s="433">
        <v>0.91500000000000004</v>
      </c>
      <c r="E400" s="409">
        <v>26408.90494</v>
      </c>
      <c r="F400" s="374">
        <f t="shared" ref="F400" si="37">D400/E400</f>
        <v>3.4647404050976151E-5</v>
      </c>
    </row>
    <row r="401" spans="2:6" x14ac:dyDescent="0.25">
      <c r="B401" s="193" t="s">
        <v>30</v>
      </c>
      <c r="C401" s="434" t="s">
        <v>41</v>
      </c>
      <c r="D401" s="221">
        <v>5.0000000000000001E-3</v>
      </c>
      <c r="E401" s="194">
        <v>10213.93543</v>
      </c>
      <c r="F401" s="195">
        <f t="shared" si="35"/>
        <v>4.8952727714668936E-7</v>
      </c>
    </row>
    <row r="402" spans="2:6" x14ac:dyDescent="0.25">
      <c r="B402" s="196"/>
      <c r="C402" s="435" t="s">
        <v>543</v>
      </c>
      <c r="D402" s="431">
        <v>5.0000000000000001E-3</v>
      </c>
      <c r="E402" s="197">
        <v>10213.93543</v>
      </c>
      <c r="F402" s="406">
        <f t="shared" si="35"/>
        <v>4.8952727714668936E-7</v>
      </c>
    </row>
    <row r="403" spans="2:6" x14ac:dyDescent="0.25">
      <c r="B403" s="199"/>
      <c r="C403" s="437" t="s">
        <v>69</v>
      </c>
      <c r="D403" s="432">
        <v>5.0000000000000001E-3</v>
      </c>
      <c r="E403" s="200">
        <v>10212.956259999999</v>
      </c>
      <c r="F403" s="407">
        <f t="shared" si="35"/>
        <v>4.8957421070948568E-7</v>
      </c>
    </row>
    <row r="404" spans="2:6" ht="15.75" thickBot="1" x14ac:dyDescent="0.3">
      <c r="B404" s="202"/>
      <c r="C404" s="438" t="s">
        <v>544</v>
      </c>
      <c r="D404" s="433">
        <v>5.0000000000000001E-3</v>
      </c>
      <c r="E404" s="62">
        <v>10212.956259999999</v>
      </c>
      <c r="F404" s="370">
        <f t="shared" si="35"/>
        <v>4.8957421070948568E-7</v>
      </c>
    </row>
    <row r="405" spans="2:6" x14ac:dyDescent="0.25">
      <c r="B405" s="193" t="s">
        <v>73</v>
      </c>
      <c r="C405" s="434" t="s">
        <v>238</v>
      </c>
      <c r="D405" s="221">
        <v>31.074619999999999</v>
      </c>
      <c r="E405" s="194">
        <v>14722.129040000002</v>
      </c>
      <c r="F405" s="195">
        <f t="shared" si="35"/>
        <v>2.1107422653048554E-3</v>
      </c>
    </row>
    <row r="406" spans="2:6" x14ac:dyDescent="0.25">
      <c r="B406" s="196"/>
      <c r="C406" s="435" t="s">
        <v>111</v>
      </c>
      <c r="D406" s="431">
        <v>29.42812</v>
      </c>
      <c r="E406" s="197">
        <v>14722.129040000002</v>
      </c>
      <c r="F406" s="406">
        <f t="shared" si="35"/>
        <v>1.9989038215901954E-3</v>
      </c>
    </row>
    <row r="407" spans="2:6" x14ac:dyDescent="0.25">
      <c r="B407" s="196"/>
      <c r="C407" s="436" t="s">
        <v>543</v>
      </c>
      <c r="D407" s="431">
        <v>1.6465000000000001</v>
      </c>
      <c r="E407" s="197">
        <v>14722.129040000002</v>
      </c>
      <c r="F407" s="406">
        <f t="shared" si="35"/>
        <v>1.118384437146599E-4</v>
      </c>
    </row>
    <row r="408" spans="2:6" x14ac:dyDescent="0.25">
      <c r="B408" s="199"/>
      <c r="C408" s="437" t="s">
        <v>69</v>
      </c>
      <c r="D408" s="432">
        <v>31.074619999999999</v>
      </c>
      <c r="E408" s="200">
        <v>13427.406330000002</v>
      </c>
      <c r="F408" s="407">
        <f t="shared" si="35"/>
        <v>2.3142682388758839E-3</v>
      </c>
    </row>
    <row r="409" spans="2:6" x14ac:dyDescent="0.25">
      <c r="B409" s="202"/>
      <c r="C409" s="438" t="s">
        <v>112</v>
      </c>
      <c r="D409" s="433">
        <v>29.42812</v>
      </c>
      <c r="E409" s="62">
        <v>13427.406330000002</v>
      </c>
      <c r="F409" s="370">
        <f t="shared" si="35"/>
        <v>2.1916458977077813E-3</v>
      </c>
    </row>
    <row r="410" spans="2:6" ht="15.75" thickBot="1" x14ac:dyDescent="0.3">
      <c r="B410" s="408"/>
      <c r="C410" s="439" t="s">
        <v>544</v>
      </c>
      <c r="D410" s="68">
        <v>1.6465000000000001</v>
      </c>
      <c r="E410" s="409">
        <v>13427.406330000002</v>
      </c>
      <c r="F410" s="374">
        <f t="shared" si="35"/>
        <v>1.2262234116810255E-4</v>
      </c>
    </row>
    <row r="411" spans="2:6" x14ac:dyDescent="0.25">
      <c r="B411" s="193" t="s">
        <v>74</v>
      </c>
      <c r="C411" s="434" t="s">
        <v>42</v>
      </c>
      <c r="D411" s="221">
        <v>5.1573099999999998</v>
      </c>
      <c r="E411" s="194">
        <v>6017.8286000000007</v>
      </c>
      <c r="F411" s="195">
        <f t="shared" si="35"/>
        <v>8.5700513304749141E-4</v>
      </c>
    </row>
    <row r="412" spans="2:6" x14ac:dyDescent="0.25">
      <c r="B412" s="196"/>
      <c r="C412" s="436" t="s">
        <v>543</v>
      </c>
      <c r="D412" s="431">
        <v>5.1573099999999998</v>
      </c>
      <c r="E412" s="197">
        <v>6017.8286000000007</v>
      </c>
      <c r="F412" s="406">
        <f t="shared" si="35"/>
        <v>8.5700513304749141E-4</v>
      </c>
    </row>
    <row r="413" spans="2:6" x14ac:dyDescent="0.25">
      <c r="B413" s="199"/>
      <c r="C413" s="437" t="s">
        <v>69</v>
      </c>
      <c r="D413" s="432">
        <v>5.1573099999999998</v>
      </c>
      <c r="E413" s="200">
        <v>5585.6518400000004</v>
      </c>
      <c r="F413" s="407">
        <f t="shared" si="35"/>
        <v>9.2331390278703788E-4</v>
      </c>
    </row>
    <row r="414" spans="2:6" ht="15.75" thickBot="1" x14ac:dyDescent="0.3">
      <c r="B414" s="408"/>
      <c r="C414" s="439" t="s">
        <v>544</v>
      </c>
      <c r="D414" s="68">
        <v>5.1573099999999998</v>
      </c>
      <c r="E414" s="409">
        <v>5585.6518400000004</v>
      </c>
      <c r="F414" s="374">
        <f t="shared" si="35"/>
        <v>9.2331390278703788E-4</v>
      </c>
    </row>
    <row r="415" spans="2:6" x14ac:dyDescent="0.25">
      <c r="B415" s="193" t="s">
        <v>31</v>
      </c>
      <c r="C415" s="434" t="s">
        <v>239</v>
      </c>
      <c r="D415" s="221">
        <v>105.52964</v>
      </c>
      <c r="E415" s="194">
        <v>30142.074280000001</v>
      </c>
      <c r="F415" s="195">
        <f t="shared" si="35"/>
        <v>3.5010742465730531E-3</v>
      </c>
    </row>
    <row r="416" spans="2:6" x14ac:dyDescent="0.25">
      <c r="B416" s="196"/>
      <c r="C416" s="435" t="s">
        <v>543</v>
      </c>
      <c r="D416" s="431">
        <v>105.52964</v>
      </c>
      <c r="E416" s="197">
        <v>30142.074280000001</v>
      </c>
      <c r="F416" s="406">
        <f t="shared" si="35"/>
        <v>3.5010742465730531E-3</v>
      </c>
    </row>
    <row r="417" spans="2:6" x14ac:dyDescent="0.25">
      <c r="B417" s="199"/>
      <c r="C417" s="437" t="s">
        <v>69</v>
      </c>
      <c r="D417" s="432">
        <v>105.52964</v>
      </c>
      <c r="E417" s="200">
        <v>30140.879570000001</v>
      </c>
      <c r="F417" s="407">
        <f t="shared" si="35"/>
        <v>3.5012130205064216E-3</v>
      </c>
    </row>
    <row r="418" spans="2:6" ht="15.75" thickBot="1" x14ac:dyDescent="0.3">
      <c r="B418" s="202"/>
      <c r="C418" s="438" t="s">
        <v>544</v>
      </c>
      <c r="D418" s="433">
        <v>105.52964</v>
      </c>
      <c r="E418" s="62">
        <v>30140.879570000001</v>
      </c>
      <c r="F418" s="370">
        <f t="shared" si="35"/>
        <v>3.5012130205064216E-3</v>
      </c>
    </row>
    <row r="419" spans="2:6" x14ac:dyDescent="0.25">
      <c r="B419" s="193" t="s">
        <v>75</v>
      </c>
      <c r="C419" s="434" t="s">
        <v>44</v>
      </c>
      <c r="D419" s="221">
        <v>1893.45718536</v>
      </c>
      <c r="E419" s="194">
        <v>8342.5648099999999</v>
      </c>
      <c r="F419" s="195">
        <f t="shared" si="35"/>
        <v>0.22696343732210095</v>
      </c>
    </row>
    <row r="420" spans="2:6" x14ac:dyDescent="0.25">
      <c r="B420" s="196"/>
      <c r="C420" s="435" t="s">
        <v>111</v>
      </c>
      <c r="D420" s="431">
        <v>1683.1257599999999</v>
      </c>
      <c r="E420" s="197">
        <v>8342.5648099999999</v>
      </c>
      <c r="F420" s="406">
        <f t="shared" si="35"/>
        <v>0.20175159538257156</v>
      </c>
    </row>
    <row r="421" spans="2:6" x14ac:dyDescent="0.25">
      <c r="B421" s="196"/>
      <c r="C421" s="436" t="s">
        <v>543</v>
      </c>
      <c r="D421" s="431">
        <v>210.33142536000003</v>
      </c>
      <c r="E421" s="197">
        <v>8342.5648099999999</v>
      </c>
      <c r="F421" s="406">
        <f t="shared" si="35"/>
        <v>2.5211841939529391E-2</v>
      </c>
    </row>
    <row r="422" spans="2:6" x14ac:dyDescent="0.25">
      <c r="B422" s="199"/>
      <c r="C422" s="437" t="s">
        <v>69</v>
      </c>
      <c r="D422" s="432">
        <v>505.36142536</v>
      </c>
      <c r="E422" s="200">
        <v>4461.7815799999998</v>
      </c>
      <c r="F422" s="407">
        <f t="shared" si="35"/>
        <v>0.11326449228830247</v>
      </c>
    </row>
    <row r="423" spans="2:6" x14ac:dyDescent="0.25">
      <c r="B423" s="202"/>
      <c r="C423" s="438" t="s">
        <v>112</v>
      </c>
      <c r="D423" s="433">
        <v>315.52999999999997</v>
      </c>
      <c r="E423" s="62">
        <v>4461.7815799999998</v>
      </c>
      <c r="F423" s="370">
        <f t="shared" si="35"/>
        <v>7.0718387788045858E-2</v>
      </c>
    </row>
    <row r="424" spans="2:6" ht="15.75" thickBot="1" x14ac:dyDescent="0.3">
      <c r="B424" s="408"/>
      <c r="C424" s="439" t="s">
        <v>544</v>
      </c>
      <c r="D424" s="68">
        <v>189.83142536000003</v>
      </c>
      <c r="E424" s="409">
        <v>4461.7815799999998</v>
      </c>
      <c r="F424" s="374">
        <f t="shared" si="35"/>
        <v>4.2546104500256608E-2</v>
      </c>
    </row>
    <row r="425" spans="2:6" x14ac:dyDescent="0.25">
      <c r="B425" s="193" t="s">
        <v>33</v>
      </c>
      <c r="C425" s="434" t="s">
        <v>76</v>
      </c>
      <c r="D425" s="221">
        <v>34.634988659999998</v>
      </c>
      <c r="E425" s="194">
        <v>8935.5557200000003</v>
      </c>
      <c r="F425" s="195">
        <f t="shared" si="35"/>
        <v>3.8760866973811445E-3</v>
      </c>
    </row>
    <row r="426" spans="2:6" x14ac:dyDescent="0.25">
      <c r="B426" s="196"/>
      <c r="C426" s="435" t="s">
        <v>543</v>
      </c>
      <c r="D426" s="431">
        <v>34.634988659999998</v>
      </c>
      <c r="E426" s="197">
        <v>8935.5557200000003</v>
      </c>
      <c r="F426" s="406">
        <f t="shared" si="35"/>
        <v>3.8760866973811445E-3</v>
      </c>
    </row>
    <row r="427" spans="2:6" x14ac:dyDescent="0.25">
      <c r="B427" s="199"/>
      <c r="C427" s="437" t="s">
        <v>69</v>
      </c>
      <c r="D427" s="432">
        <v>34.634988659999998</v>
      </c>
      <c r="E427" s="200">
        <v>8923.2827099999995</v>
      </c>
      <c r="F427" s="407">
        <f t="shared" si="35"/>
        <v>3.8814178352979695E-3</v>
      </c>
    </row>
    <row r="428" spans="2:6" ht="15.75" thickBot="1" x14ac:dyDescent="0.3">
      <c r="B428" s="202"/>
      <c r="C428" s="438" t="s">
        <v>544</v>
      </c>
      <c r="D428" s="433">
        <v>34.634988659999998</v>
      </c>
      <c r="E428" s="62">
        <v>8923.2827099999995</v>
      </c>
      <c r="F428" s="370">
        <f t="shared" si="35"/>
        <v>3.8814178352979695E-3</v>
      </c>
    </row>
    <row r="429" spans="2:6" x14ac:dyDescent="0.25">
      <c r="B429" s="193" t="s">
        <v>32</v>
      </c>
      <c r="C429" s="434" t="s">
        <v>240</v>
      </c>
      <c r="D429" s="221">
        <v>25.609501942000001</v>
      </c>
      <c r="E429" s="194">
        <v>7529.5027499999987</v>
      </c>
      <c r="F429" s="195">
        <f t="shared" si="35"/>
        <v>3.4012208763719498E-3</v>
      </c>
    </row>
    <row r="430" spans="2:6" x14ac:dyDescent="0.25">
      <c r="B430" s="196"/>
      <c r="C430" s="435" t="s">
        <v>543</v>
      </c>
      <c r="D430" s="431">
        <v>25.609501942000001</v>
      </c>
      <c r="E430" s="197">
        <v>7529.5027499999987</v>
      </c>
      <c r="F430" s="406">
        <f t="shared" si="35"/>
        <v>3.4012208763719498E-3</v>
      </c>
    </row>
    <row r="431" spans="2:6" x14ac:dyDescent="0.25">
      <c r="B431" s="199"/>
      <c r="C431" s="437" t="s">
        <v>69</v>
      </c>
      <c r="D431" s="432">
        <v>25.609501942000001</v>
      </c>
      <c r="E431" s="200">
        <v>7026.4303999999993</v>
      </c>
      <c r="F431" s="407">
        <f t="shared" si="35"/>
        <v>3.6447385776424974E-3</v>
      </c>
    </row>
    <row r="432" spans="2:6" ht="15.75" thickBot="1" x14ac:dyDescent="0.3">
      <c r="B432" s="202"/>
      <c r="C432" s="438" t="s">
        <v>544</v>
      </c>
      <c r="D432" s="433">
        <v>25.609501942000001</v>
      </c>
      <c r="E432" s="62">
        <v>7026.4303999999993</v>
      </c>
      <c r="F432" s="370">
        <f t="shared" si="35"/>
        <v>3.6447385776424974E-3</v>
      </c>
    </row>
    <row r="433" spans="2:6" x14ac:dyDescent="0.25">
      <c r="B433" s="193" t="s">
        <v>34</v>
      </c>
      <c r="C433" s="434" t="s">
        <v>45</v>
      </c>
      <c r="D433" s="221">
        <v>2.2050200000000002</v>
      </c>
      <c r="E433" s="194">
        <v>1496.1241500000001</v>
      </c>
      <c r="F433" s="195">
        <f t="shared" si="35"/>
        <v>1.4738215408126392E-3</v>
      </c>
    </row>
    <row r="434" spans="2:6" x14ac:dyDescent="0.25">
      <c r="B434" s="196"/>
      <c r="C434" s="435" t="s">
        <v>543</v>
      </c>
      <c r="D434" s="431">
        <v>2.2050200000000002</v>
      </c>
      <c r="E434" s="197">
        <v>1496.1241500000001</v>
      </c>
      <c r="F434" s="406">
        <f t="shared" si="35"/>
        <v>1.4738215408126392E-3</v>
      </c>
    </row>
    <row r="435" spans="2:6" x14ac:dyDescent="0.25">
      <c r="B435" s="199"/>
      <c r="C435" s="437" t="s">
        <v>69</v>
      </c>
      <c r="D435" s="432">
        <v>2.2050200000000002</v>
      </c>
      <c r="E435" s="200">
        <v>1483.0066900000002</v>
      </c>
      <c r="F435" s="407">
        <f t="shared" si="35"/>
        <v>1.4868577565216512E-3</v>
      </c>
    </row>
    <row r="436" spans="2:6" ht="15.75" thickBot="1" x14ac:dyDescent="0.3">
      <c r="B436" s="202"/>
      <c r="C436" s="438" t="s">
        <v>544</v>
      </c>
      <c r="D436" s="433">
        <v>2.2050200000000002</v>
      </c>
      <c r="E436" s="62">
        <v>1483.0066900000002</v>
      </c>
      <c r="F436" s="370">
        <f t="shared" si="35"/>
        <v>1.4868577565216512E-3</v>
      </c>
    </row>
    <row r="437" spans="2:6" x14ac:dyDescent="0.25">
      <c r="B437" s="193" t="s">
        <v>80</v>
      </c>
      <c r="C437" s="434" t="s">
        <v>241</v>
      </c>
      <c r="D437" s="221">
        <v>17.04683</v>
      </c>
      <c r="E437" s="194">
        <v>354.23280999999997</v>
      </c>
      <c r="F437" s="195">
        <f t="shared" si="35"/>
        <v>4.8123238499561918E-2</v>
      </c>
    </row>
    <row r="438" spans="2:6" x14ac:dyDescent="0.25">
      <c r="B438" s="196"/>
      <c r="C438" s="435" t="s">
        <v>111</v>
      </c>
      <c r="D438" s="431">
        <v>17.04683</v>
      </c>
      <c r="E438" s="197">
        <v>354.23280999999997</v>
      </c>
      <c r="F438" s="406">
        <f t="shared" si="35"/>
        <v>4.8123238499561918E-2</v>
      </c>
    </row>
    <row r="439" spans="2:6" x14ac:dyDescent="0.25">
      <c r="B439" s="199"/>
      <c r="C439" s="437" t="s">
        <v>69</v>
      </c>
      <c r="D439" s="432">
        <v>17.02478</v>
      </c>
      <c r="E439" s="200">
        <v>353.40863999999999</v>
      </c>
      <c r="F439" s="407">
        <f t="shared" si="35"/>
        <v>4.8173072395739959E-2</v>
      </c>
    </row>
    <row r="440" spans="2:6" ht="15.75" thickBot="1" x14ac:dyDescent="0.3">
      <c r="B440" s="202"/>
      <c r="C440" s="438" t="s">
        <v>112</v>
      </c>
      <c r="D440" s="433">
        <v>17.02478</v>
      </c>
      <c r="E440" s="62">
        <v>353.40863999999999</v>
      </c>
      <c r="F440" s="370">
        <f t="shared" si="35"/>
        <v>4.8173072395739959E-2</v>
      </c>
    </row>
    <row r="441" spans="2:6" x14ac:dyDescent="0.25">
      <c r="B441" s="193" t="s">
        <v>29</v>
      </c>
      <c r="C441" s="434" t="s">
        <v>242</v>
      </c>
      <c r="D441" s="221">
        <v>2.0097900000000002</v>
      </c>
      <c r="E441" s="194">
        <v>2546.8458500000002</v>
      </c>
      <c r="F441" s="195">
        <f t="shared" ref="F441:F446" si="38">D441/E441</f>
        <v>7.8912903189645343E-4</v>
      </c>
    </row>
    <row r="442" spans="2:6" x14ac:dyDescent="0.25">
      <c r="B442" s="196"/>
      <c r="C442" s="435" t="s">
        <v>543</v>
      </c>
      <c r="D442" s="431">
        <v>2.0097900000000002</v>
      </c>
      <c r="E442" s="197">
        <v>2546.8458500000002</v>
      </c>
      <c r="F442" s="406">
        <f t="shared" si="38"/>
        <v>7.8912903189645343E-4</v>
      </c>
    </row>
    <row r="443" spans="2:6" x14ac:dyDescent="0.25">
      <c r="B443" s="199"/>
      <c r="C443" s="437" t="s">
        <v>69</v>
      </c>
      <c r="D443" s="432">
        <v>2.0097900000000002</v>
      </c>
      <c r="E443" s="200">
        <v>2546.7003500000001</v>
      </c>
      <c r="F443" s="407">
        <f t="shared" si="38"/>
        <v>7.8917411700987912E-4</v>
      </c>
    </row>
    <row r="444" spans="2:6" ht="15.75" thickBot="1" x14ac:dyDescent="0.3">
      <c r="B444" s="202"/>
      <c r="C444" s="438" t="s">
        <v>544</v>
      </c>
      <c r="D444" s="433">
        <v>2.0097900000000002</v>
      </c>
      <c r="E444" s="62">
        <v>2546.7003500000001</v>
      </c>
      <c r="F444" s="370">
        <f t="shared" si="38"/>
        <v>7.8917411700987912E-4</v>
      </c>
    </row>
    <row r="445" spans="2:6" x14ac:dyDescent="0.25">
      <c r="B445" s="193" t="s">
        <v>82</v>
      </c>
      <c r="C445" s="434" t="s">
        <v>243</v>
      </c>
      <c r="D445" s="221">
        <v>3804.5801299999994</v>
      </c>
      <c r="E445" s="194">
        <v>8979.8919800000003</v>
      </c>
      <c r="F445" s="195">
        <f t="shared" si="38"/>
        <v>0.42367771666669862</v>
      </c>
    </row>
    <row r="446" spans="2:6" x14ac:dyDescent="0.25">
      <c r="B446" s="196"/>
      <c r="C446" s="435" t="s">
        <v>111</v>
      </c>
      <c r="D446" s="431">
        <v>3717.8427299999998</v>
      </c>
      <c r="E446" s="197">
        <v>8979.8919800000003</v>
      </c>
      <c r="F446" s="406">
        <f t="shared" si="38"/>
        <v>0.41401864724880572</v>
      </c>
    </row>
    <row r="447" spans="2:6" x14ac:dyDescent="0.25">
      <c r="B447" s="196"/>
      <c r="C447" s="436" t="s">
        <v>543</v>
      </c>
      <c r="D447" s="431">
        <v>86.737400000000008</v>
      </c>
      <c r="E447" s="197">
        <v>8979.8919800000003</v>
      </c>
      <c r="F447" s="406">
        <f>D447/E447</f>
        <v>9.6590694178929314E-3</v>
      </c>
    </row>
    <row r="448" spans="2:6" x14ac:dyDescent="0.25">
      <c r="B448" s="199"/>
      <c r="C448" s="437" t="s">
        <v>69</v>
      </c>
      <c r="D448" s="432">
        <v>3487.7581699999996</v>
      </c>
      <c r="E448" s="200">
        <v>8596.9129699999994</v>
      </c>
      <c r="F448" s="407">
        <f t="shared" ref="F448" si="39">D448/E448</f>
        <v>0.4056989040334556</v>
      </c>
    </row>
    <row r="449" spans="2:6" ht="16.5" customHeight="1" x14ac:dyDescent="0.25">
      <c r="B449" s="202"/>
      <c r="C449" s="438" t="s">
        <v>112</v>
      </c>
      <c r="D449" s="433">
        <v>3401.0207700000001</v>
      </c>
      <c r="E449" s="62">
        <v>8596.9129699999994</v>
      </c>
      <c r="F449" s="370">
        <f>D449/E449</f>
        <v>0.39560953819915201</v>
      </c>
    </row>
    <row r="450" spans="2:6" ht="15.75" thickBot="1" x14ac:dyDescent="0.3">
      <c r="B450" s="202"/>
      <c r="C450" s="439" t="s">
        <v>544</v>
      </c>
      <c r="D450" s="433">
        <v>86.737400000000008</v>
      </c>
      <c r="E450" s="62">
        <v>8596.9129699999994</v>
      </c>
      <c r="F450" s="370">
        <f t="shared" ref="F450:F476" si="40">D450/E450</f>
        <v>1.008936583430366E-2</v>
      </c>
    </row>
    <row r="451" spans="2:6" x14ac:dyDescent="0.25">
      <c r="B451" s="193" t="s">
        <v>38</v>
      </c>
      <c r="C451" s="434" t="s">
        <v>244</v>
      </c>
      <c r="D451" s="221">
        <v>7338.469070000001</v>
      </c>
      <c r="E451" s="194">
        <v>7339.6790700000001</v>
      </c>
      <c r="F451" s="195">
        <f t="shared" si="40"/>
        <v>0.99983514265563123</v>
      </c>
    </row>
    <row r="452" spans="2:6" x14ac:dyDescent="0.25">
      <c r="B452" s="196"/>
      <c r="C452" s="435" t="s">
        <v>111</v>
      </c>
      <c r="D452" s="431">
        <v>7338.469070000001</v>
      </c>
      <c r="E452" s="197">
        <v>7339.6790700000001</v>
      </c>
      <c r="F452" s="406">
        <f t="shared" si="40"/>
        <v>0.99983514265563123</v>
      </c>
    </row>
    <row r="453" spans="2:6" x14ac:dyDescent="0.25">
      <c r="B453" s="199"/>
      <c r="C453" s="437" t="s">
        <v>69</v>
      </c>
      <c r="D453" s="432">
        <v>4543.48963</v>
      </c>
      <c r="E453" s="200">
        <v>4544.6996300000001</v>
      </c>
      <c r="F453" s="407">
        <f t="shared" si="40"/>
        <v>0.99973375578178747</v>
      </c>
    </row>
    <row r="454" spans="2:6" ht="15.75" thickBot="1" x14ac:dyDescent="0.3">
      <c r="B454" s="202"/>
      <c r="C454" s="438" t="s">
        <v>112</v>
      </c>
      <c r="D454" s="433">
        <v>4543.48963</v>
      </c>
      <c r="E454" s="62">
        <v>4544.6996300000001</v>
      </c>
      <c r="F454" s="370">
        <f t="shared" si="40"/>
        <v>0.99973375578178747</v>
      </c>
    </row>
    <row r="455" spans="2:6" x14ac:dyDescent="0.25">
      <c r="B455" s="193" t="s">
        <v>245</v>
      </c>
      <c r="C455" s="434" t="s">
        <v>246</v>
      </c>
      <c r="D455" s="221">
        <v>140.06074000000001</v>
      </c>
      <c r="E455" s="194">
        <v>1582.8429699999999</v>
      </c>
      <c r="F455" s="195">
        <f t="shared" si="40"/>
        <v>8.848681938423747E-2</v>
      </c>
    </row>
    <row r="456" spans="2:6" x14ac:dyDescent="0.25">
      <c r="B456" s="196"/>
      <c r="C456" s="435" t="s">
        <v>111</v>
      </c>
      <c r="D456" s="431">
        <v>0</v>
      </c>
      <c r="E456" s="197">
        <v>1582.8429699999999</v>
      </c>
      <c r="F456" s="406">
        <f t="shared" ref="F456:F459" si="41">D456/E456</f>
        <v>0</v>
      </c>
    </row>
    <row r="457" spans="2:6" x14ac:dyDescent="0.25">
      <c r="B457" s="196"/>
      <c r="C457" s="436" t="s">
        <v>543</v>
      </c>
      <c r="D457" s="431">
        <v>140.06074000000001</v>
      </c>
      <c r="E457" s="197">
        <v>1582.8429699999999</v>
      </c>
      <c r="F457" s="406">
        <f>D457/E457</f>
        <v>8.848681938423747E-2</v>
      </c>
    </row>
    <row r="458" spans="2:6" x14ac:dyDescent="0.25">
      <c r="B458" s="199"/>
      <c r="C458" s="437" t="s">
        <v>69</v>
      </c>
      <c r="D458" s="432">
        <v>0</v>
      </c>
      <c r="E458" s="200">
        <v>1582.7636299999999</v>
      </c>
      <c r="F458" s="407">
        <f t="shared" si="41"/>
        <v>0</v>
      </c>
    </row>
    <row r="459" spans="2:6" x14ac:dyDescent="0.25">
      <c r="B459" s="202"/>
      <c r="C459" s="438" t="s">
        <v>112</v>
      </c>
      <c r="D459" s="433">
        <v>0</v>
      </c>
      <c r="E459" s="62">
        <v>1582.7636299999999</v>
      </c>
      <c r="F459" s="370">
        <f t="shared" si="41"/>
        <v>0</v>
      </c>
    </row>
    <row r="460" spans="2:6" ht="15.75" thickBot="1" x14ac:dyDescent="0.3">
      <c r="B460" s="408"/>
      <c r="C460" s="439" t="s">
        <v>544</v>
      </c>
      <c r="D460" s="68">
        <v>140.06074000000001</v>
      </c>
      <c r="E460" s="409">
        <v>1582.7636299999999</v>
      </c>
      <c r="F460" s="374">
        <f t="shared" si="40"/>
        <v>8.8491255008178338E-2</v>
      </c>
    </row>
    <row r="461" spans="2:6" x14ac:dyDescent="0.25">
      <c r="B461" s="193" t="s">
        <v>247</v>
      </c>
      <c r="C461" s="434" t="s">
        <v>248</v>
      </c>
      <c r="D461" s="221">
        <v>0.70499999999999996</v>
      </c>
      <c r="E461" s="194">
        <v>525.10563999999999</v>
      </c>
      <c r="F461" s="195">
        <f t="shared" si="40"/>
        <v>1.3425869887819144E-3</v>
      </c>
    </row>
    <row r="462" spans="2:6" x14ac:dyDescent="0.25">
      <c r="B462" s="196"/>
      <c r="C462" s="436" t="s">
        <v>543</v>
      </c>
      <c r="D462" s="431">
        <v>0.70499999999999996</v>
      </c>
      <c r="E462" s="197">
        <v>525.10563999999999</v>
      </c>
      <c r="F462" s="406">
        <f t="shared" si="40"/>
        <v>1.3425869887819144E-3</v>
      </c>
    </row>
    <row r="463" spans="2:6" x14ac:dyDescent="0.25">
      <c r="B463" s="199"/>
      <c r="C463" s="437" t="s">
        <v>69</v>
      </c>
      <c r="D463" s="432">
        <v>0.70499999999999996</v>
      </c>
      <c r="E463" s="200">
        <v>525.05692999999997</v>
      </c>
      <c r="F463" s="407">
        <f t="shared" si="40"/>
        <v>1.3427115417750986E-3</v>
      </c>
    </row>
    <row r="464" spans="2:6" ht="15.75" thickBot="1" x14ac:dyDescent="0.3">
      <c r="B464" s="408"/>
      <c r="C464" s="439" t="s">
        <v>544</v>
      </c>
      <c r="D464" s="68">
        <v>0.70499999999999996</v>
      </c>
      <c r="E464" s="409">
        <v>525.05692999999997</v>
      </c>
      <c r="F464" s="374">
        <f t="shared" si="40"/>
        <v>1.3427115417750986E-3</v>
      </c>
    </row>
    <row r="465" spans="2:6" x14ac:dyDescent="0.25">
      <c r="B465" s="193" t="s">
        <v>249</v>
      </c>
      <c r="C465" s="434" t="s">
        <v>251</v>
      </c>
      <c r="D465" s="221">
        <v>1</v>
      </c>
      <c r="E465" s="194">
        <v>65.760530000000003</v>
      </c>
      <c r="F465" s="195">
        <f t="shared" si="40"/>
        <v>1.5206690092065864E-2</v>
      </c>
    </row>
    <row r="466" spans="2:6" x14ac:dyDescent="0.25">
      <c r="B466" s="196"/>
      <c r="C466" s="436" t="s">
        <v>543</v>
      </c>
      <c r="D466" s="431">
        <v>1</v>
      </c>
      <c r="E466" s="197">
        <v>65.760530000000003</v>
      </c>
      <c r="F466" s="406">
        <f t="shared" si="40"/>
        <v>1.5206690092065864E-2</v>
      </c>
    </row>
    <row r="467" spans="2:6" x14ac:dyDescent="0.25">
      <c r="B467" s="199"/>
      <c r="C467" s="437" t="s">
        <v>69</v>
      </c>
      <c r="D467" s="432">
        <v>1</v>
      </c>
      <c r="E467" s="200">
        <v>65.680530000000005</v>
      </c>
      <c r="F467" s="407">
        <f t="shared" si="40"/>
        <v>1.5225212098623441E-2</v>
      </c>
    </row>
    <row r="468" spans="2:6" ht="15.75" thickBot="1" x14ac:dyDescent="0.3">
      <c r="B468" s="408"/>
      <c r="C468" s="439" t="s">
        <v>544</v>
      </c>
      <c r="D468" s="68">
        <v>1</v>
      </c>
      <c r="E468" s="409">
        <v>65.680530000000005</v>
      </c>
      <c r="F468" s="374">
        <f t="shared" si="40"/>
        <v>1.5225212098623441E-2</v>
      </c>
    </row>
    <row r="469" spans="2:6" x14ac:dyDescent="0.25">
      <c r="B469" s="193" t="s">
        <v>250</v>
      </c>
      <c r="C469" s="434" t="s">
        <v>252</v>
      </c>
      <c r="D469" s="221">
        <v>273.09102622</v>
      </c>
      <c r="E469" s="194">
        <v>462.89376999999996</v>
      </c>
      <c r="F469" s="195">
        <f t="shared" si="40"/>
        <v>0.58996479088495835</v>
      </c>
    </row>
    <row r="470" spans="2:6" x14ac:dyDescent="0.25">
      <c r="B470" s="196"/>
      <c r="C470" s="435" t="s">
        <v>111</v>
      </c>
      <c r="D470" s="431">
        <v>261.19394</v>
      </c>
      <c r="E470" s="197">
        <v>462.89376999999996</v>
      </c>
      <c r="F470" s="406">
        <f t="shared" si="40"/>
        <v>0.56426324337871303</v>
      </c>
    </row>
    <row r="471" spans="2:6" x14ac:dyDescent="0.25">
      <c r="B471" s="196"/>
      <c r="C471" s="436" t="s">
        <v>543</v>
      </c>
      <c r="D471" s="431">
        <v>6.5000000000000002E-2</v>
      </c>
      <c r="E471" s="197">
        <v>462.89376999999996</v>
      </c>
      <c r="F471" s="406">
        <f t="shared" si="40"/>
        <v>1.4042098687135066E-4</v>
      </c>
    </row>
    <row r="472" spans="2:6" x14ac:dyDescent="0.25">
      <c r="B472" s="196"/>
      <c r="C472" s="436" t="s">
        <v>253</v>
      </c>
      <c r="D472" s="431">
        <v>11.832086220000001</v>
      </c>
      <c r="E472" s="197">
        <v>462.89376999999996</v>
      </c>
      <c r="F472" s="406">
        <f t="shared" si="40"/>
        <v>2.5561126519373985E-2</v>
      </c>
    </row>
    <row r="473" spans="2:6" x14ac:dyDescent="0.25">
      <c r="B473" s="199"/>
      <c r="C473" s="437" t="s">
        <v>69</v>
      </c>
      <c r="D473" s="432">
        <v>261.19394</v>
      </c>
      <c r="E473" s="200">
        <v>462.83491999999995</v>
      </c>
      <c r="F473" s="407">
        <f t="shared" si="40"/>
        <v>0.56433499010835231</v>
      </c>
    </row>
    <row r="474" spans="2:6" x14ac:dyDescent="0.25">
      <c r="B474" s="202"/>
      <c r="C474" s="438" t="s">
        <v>112</v>
      </c>
      <c r="D474" s="433">
        <v>308.43172999999996</v>
      </c>
      <c r="E474" s="62">
        <v>462.83491999999995</v>
      </c>
      <c r="F474" s="370">
        <f t="shared" si="40"/>
        <v>0.66639684404106758</v>
      </c>
    </row>
    <row r="475" spans="2:6" x14ac:dyDescent="0.25">
      <c r="B475" s="502"/>
      <c r="C475" s="438" t="s">
        <v>544</v>
      </c>
      <c r="D475" s="503">
        <v>6.5000000000000002E-2</v>
      </c>
      <c r="E475" s="127">
        <v>462.83491999999995</v>
      </c>
      <c r="F475" s="370">
        <f t="shared" si="40"/>
        <v>1.4043884156364004E-4</v>
      </c>
    </row>
    <row r="476" spans="2:6" ht="15.75" thickBot="1" x14ac:dyDescent="0.3">
      <c r="B476" s="408"/>
      <c r="C476" s="439" t="s">
        <v>262</v>
      </c>
      <c r="D476" s="68">
        <v>11.832086220000001</v>
      </c>
      <c r="E476" s="409">
        <v>462.83491999999995</v>
      </c>
      <c r="F476" s="374">
        <f t="shared" si="40"/>
        <v>2.5564376646429361E-2</v>
      </c>
    </row>
    <row r="477" spans="2:6" x14ac:dyDescent="0.25">
      <c r="B477" s="203"/>
      <c r="C477" s="675"/>
      <c r="D477" s="251"/>
      <c r="E477" s="251"/>
      <c r="F477" s="396"/>
    </row>
    <row r="478" spans="2:6" ht="15.75" thickBot="1" x14ac:dyDescent="0.3">
      <c r="B478" s="5" t="s">
        <v>136</v>
      </c>
    </row>
    <row r="479" spans="2:6" ht="15.75" thickBot="1" x14ac:dyDescent="0.3">
      <c r="B479" s="892" t="s">
        <v>184</v>
      </c>
      <c r="C479" s="925"/>
      <c r="D479" s="928">
        <v>2021</v>
      </c>
      <c r="E479" s="929"/>
      <c r="F479" s="930"/>
    </row>
    <row r="480" spans="2:6" ht="30" customHeight="1" x14ac:dyDescent="0.25">
      <c r="B480" s="901"/>
      <c r="C480" s="926"/>
      <c r="D480" s="958" t="s">
        <v>107</v>
      </c>
      <c r="E480" s="959" t="s">
        <v>68</v>
      </c>
      <c r="F480" s="960"/>
    </row>
    <row r="481" spans="2:6" ht="25.5" thickBot="1" x14ac:dyDescent="0.3">
      <c r="B481" s="893"/>
      <c r="C481" s="927"/>
      <c r="D481" s="940"/>
      <c r="E481" s="404" t="s">
        <v>109</v>
      </c>
      <c r="F481" s="405" t="s">
        <v>110</v>
      </c>
    </row>
    <row r="482" spans="2:6" x14ac:dyDescent="0.25">
      <c r="B482" s="193"/>
      <c r="C482" s="434" t="s">
        <v>225</v>
      </c>
      <c r="D482" s="221">
        <v>12842.542943187747</v>
      </c>
      <c r="E482" s="194">
        <v>550483.87476999999</v>
      </c>
      <c r="F482" s="195">
        <f t="shared" ref="F482:F539" si="42">D482/E482</f>
        <v>2.332955338347294E-2</v>
      </c>
    </row>
    <row r="483" spans="2:6" x14ac:dyDescent="0.25">
      <c r="B483" s="196"/>
      <c r="C483" s="435" t="s">
        <v>111</v>
      </c>
      <c r="D483" s="431">
        <v>12345.186740000001</v>
      </c>
      <c r="E483" s="197">
        <v>550483.87476999999</v>
      </c>
      <c r="F483" s="406">
        <f t="shared" si="42"/>
        <v>2.2426064242404915E-2</v>
      </c>
    </row>
    <row r="484" spans="2:6" x14ac:dyDescent="0.25">
      <c r="B484" s="196"/>
      <c r="C484" s="436" t="s">
        <v>543</v>
      </c>
      <c r="D484" s="431">
        <v>485.86410966999995</v>
      </c>
      <c r="E484" s="197">
        <v>550483.87476999999</v>
      </c>
      <c r="F484" s="406">
        <f t="shared" si="42"/>
        <v>8.8261279201502655E-4</v>
      </c>
    </row>
    <row r="485" spans="2:6" x14ac:dyDescent="0.25">
      <c r="B485" s="196"/>
      <c r="C485" s="436" t="s">
        <v>253</v>
      </c>
      <c r="D485" s="431">
        <v>11.49209351774698</v>
      </c>
      <c r="E485" s="197">
        <v>550483.87476999999</v>
      </c>
      <c r="F485" s="406">
        <f t="shared" si="42"/>
        <v>2.0876349053000945E-5</v>
      </c>
    </row>
    <row r="486" spans="2:6" x14ac:dyDescent="0.25">
      <c r="B486" s="199"/>
      <c r="C486" s="437" t="s">
        <v>69</v>
      </c>
      <c r="D486" s="432">
        <v>8332.7243231877474</v>
      </c>
      <c r="E486" s="200">
        <v>416495.80394000001</v>
      </c>
      <c r="F486" s="407">
        <f t="shared" si="42"/>
        <v>2.0006742551452336E-2</v>
      </c>
    </row>
    <row r="487" spans="2:6" x14ac:dyDescent="0.25">
      <c r="B487" s="202"/>
      <c r="C487" s="438" t="s">
        <v>112</v>
      </c>
      <c r="D487" s="433">
        <v>7855.8681200000001</v>
      </c>
      <c r="E487" s="62">
        <v>416495.80394000001</v>
      </c>
      <c r="F487" s="370">
        <f t="shared" si="42"/>
        <v>1.8861818164035354E-2</v>
      </c>
    </row>
    <row r="488" spans="2:6" x14ac:dyDescent="0.25">
      <c r="B488" s="502"/>
      <c r="C488" s="438" t="s">
        <v>544</v>
      </c>
      <c r="D488" s="503">
        <v>465.36410966999995</v>
      </c>
      <c r="E488" s="127">
        <v>416495.80394000001</v>
      </c>
      <c r="F488" s="370">
        <f t="shared" si="42"/>
        <v>1.1173320481688211E-3</v>
      </c>
    </row>
    <row r="489" spans="2:6" ht="15.75" thickBot="1" x14ac:dyDescent="0.3">
      <c r="B489" s="408"/>
      <c r="C489" s="504" t="s">
        <v>262</v>
      </c>
      <c r="D489" s="68">
        <v>11.49209351774698</v>
      </c>
      <c r="E489" s="409">
        <v>416495.80394000001</v>
      </c>
      <c r="F489" s="374">
        <f t="shared" si="42"/>
        <v>2.7592339248158475E-5</v>
      </c>
    </row>
    <row r="490" spans="2:6" x14ac:dyDescent="0.25">
      <c r="B490" s="193" t="s">
        <v>11</v>
      </c>
      <c r="C490" s="227" t="s">
        <v>255</v>
      </c>
      <c r="D490" s="213">
        <v>5.30966</v>
      </c>
      <c r="E490" s="194">
        <v>1852.1384999999998</v>
      </c>
      <c r="F490" s="195">
        <f t="shared" si="42"/>
        <v>2.866772652261157E-3</v>
      </c>
    </row>
    <row r="491" spans="2:6" x14ac:dyDescent="0.25">
      <c r="B491" s="196"/>
      <c r="C491" s="600" t="s">
        <v>111</v>
      </c>
      <c r="D491" s="209">
        <v>1.7596600000000002</v>
      </c>
      <c r="E491" s="197">
        <v>1852.1384999999998</v>
      </c>
      <c r="F491" s="406">
        <f t="shared" si="42"/>
        <v>9.500693387670525E-4</v>
      </c>
    </row>
    <row r="492" spans="2:6" x14ac:dyDescent="0.25">
      <c r="B492" s="196"/>
      <c r="C492" s="601" t="s">
        <v>543</v>
      </c>
      <c r="D492" s="209">
        <v>3.55</v>
      </c>
      <c r="E492" s="197">
        <v>1852.1384999999998</v>
      </c>
      <c r="F492" s="406">
        <f t="shared" si="42"/>
        <v>1.9167033134941044E-3</v>
      </c>
    </row>
    <row r="493" spans="2:6" x14ac:dyDescent="0.25">
      <c r="B493" s="199"/>
      <c r="C493" s="602" t="s">
        <v>69</v>
      </c>
      <c r="D493" s="215">
        <v>5.30966</v>
      </c>
      <c r="E493" s="200">
        <v>1637.2200999999998</v>
      </c>
      <c r="F493" s="407">
        <f t="shared" si="42"/>
        <v>3.2430948044187831E-3</v>
      </c>
    </row>
    <row r="494" spans="2:6" x14ac:dyDescent="0.25">
      <c r="B494" s="202"/>
      <c r="C494" s="603" t="s">
        <v>112</v>
      </c>
      <c r="D494" s="61">
        <v>1.7596600000000002</v>
      </c>
      <c r="E494" s="62">
        <v>1637.2200999999998</v>
      </c>
      <c r="F494" s="370">
        <f t="shared" si="42"/>
        <v>1.0747852411535873E-3</v>
      </c>
    </row>
    <row r="495" spans="2:6" ht="15.75" thickBot="1" x14ac:dyDescent="0.3">
      <c r="B495" s="408"/>
      <c r="C495" s="604" t="s">
        <v>544</v>
      </c>
      <c r="D495" s="425">
        <v>3.55</v>
      </c>
      <c r="E495" s="409">
        <v>1637.2200999999998</v>
      </c>
      <c r="F495" s="374">
        <f t="shared" si="42"/>
        <v>2.168309563265196E-3</v>
      </c>
    </row>
    <row r="496" spans="2:6" x14ac:dyDescent="0.25">
      <c r="B496" s="193" t="s">
        <v>13</v>
      </c>
      <c r="C496" s="227" t="s">
        <v>14</v>
      </c>
      <c r="D496" s="213">
        <v>184.83306522000001</v>
      </c>
      <c r="E496" s="194">
        <v>10499.378209999997</v>
      </c>
      <c r="F496" s="195">
        <f t="shared" si="42"/>
        <v>1.7604191555263545E-2</v>
      </c>
    </row>
    <row r="497" spans="2:6" x14ac:dyDescent="0.25">
      <c r="B497" s="196"/>
      <c r="C497" s="600" t="s">
        <v>111</v>
      </c>
      <c r="D497" s="209">
        <v>184.59032000000002</v>
      </c>
      <c r="E497" s="197">
        <v>10499.378209999997</v>
      </c>
      <c r="F497" s="406">
        <f t="shared" si="42"/>
        <v>1.7581071593762512E-2</v>
      </c>
    </row>
    <row r="498" spans="2:6" x14ac:dyDescent="0.25">
      <c r="B498" s="196"/>
      <c r="C498" s="601" t="s">
        <v>543</v>
      </c>
      <c r="D498" s="209">
        <v>0.24274522000000001</v>
      </c>
      <c r="E498" s="197">
        <v>10499.378209999997</v>
      </c>
      <c r="F498" s="406">
        <f t="shared" si="42"/>
        <v>2.3119961501034458E-5</v>
      </c>
    </row>
    <row r="499" spans="2:6" x14ac:dyDescent="0.25">
      <c r="B499" s="199"/>
      <c r="C499" s="602" t="s">
        <v>69</v>
      </c>
      <c r="D499" s="215">
        <v>184.21206522</v>
      </c>
      <c r="E499" s="200">
        <v>10495.014429999997</v>
      </c>
      <c r="F499" s="407">
        <f t="shared" si="42"/>
        <v>1.7552340346805986E-2</v>
      </c>
    </row>
    <row r="500" spans="2:6" x14ac:dyDescent="0.25">
      <c r="B500" s="202"/>
      <c r="C500" s="603" t="s">
        <v>112</v>
      </c>
      <c r="D500" s="61">
        <v>183.72032000000002</v>
      </c>
      <c r="E500" s="62">
        <v>10495.014429999997</v>
      </c>
      <c r="F500" s="370">
        <f t="shared" si="42"/>
        <v>1.7505485221138477E-2</v>
      </c>
    </row>
    <row r="501" spans="2:6" ht="15.75" thickBot="1" x14ac:dyDescent="0.3">
      <c r="B501" s="408"/>
      <c r="C501" s="604" t="s">
        <v>544</v>
      </c>
      <c r="D501" s="425">
        <v>0.24274522000000001</v>
      </c>
      <c r="E501" s="409">
        <v>10495.014429999997</v>
      </c>
      <c r="F501" s="374">
        <f t="shared" si="42"/>
        <v>2.3129574677488087E-5</v>
      </c>
    </row>
    <row r="502" spans="2:6" x14ac:dyDescent="0.25">
      <c r="B502" s="193" t="s">
        <v>15</v>
      </c>
      <c r="C502" s="434" t="s">
        <v>37</v>
      </c>
      <c r="D502" s="221">
        <v>17.15146</v>
      </c>
      <c r="E502" s="194">
        <v>33416.275109999995</v>
      </c>
      <c r="F502" s="195">
        <f t="shared" si="42"/>
        <v>5.1326666253317195E-4</v>
      </c>
    </row>
    <row r="503" spans="2:6" x14ac:dyDescent="0.25">
      <c r="B503" s="196"/>
      <c r="C503" s="435" t="s">
        <v>111</v>
      </c>
      <c r="D503" s="431">
        <v>17.15146</v>
      </c>
      <c r="E503" s="197">
        <v>33416.275109999995</v>
      </c>
      <c r="F503" s="406">
        <f t="shared" si="42"/>
        <v>5.1326666253317195E-4</v>
      </c>
    </row>
    <row r="504" spans="2:6" x14ac:dyDescent="0.25">
      <c r="B504" s="199"/>
      <c r="C504" s="437" t="s">
        <v>69</v>
      </c>
      <c r="D504" s="432">
        <v>17.11572</v>
      </c>
      <c r="E504" s="200">
        <v>2789.8147899999999</v>
      </c>
      <c r="F504" s="407">
        <f t="shared" si="42"/>
        <v>6.1350739344241557E-3</v>
      </c>
    </row>
    <row r="505" spans="2:6" ht="15.75" thickBot="1" x14ac:dyDescent="0.3">
      <c r="B505" s="202"/>
      <c r="C505" s="438" t="s">
        <v>112</v>
      </c>
      <c r="D505" s="433">
        <v>17.11572</v>
      </c>
      <c r="E505" s="62">
        <v>2789.8147899999999</v>
      </c>
      <c r="F505" s="370">
        <f t="shared" si="42"/>
        <v>6.1350739344241557E-3</v>
      </c>
    </row>
    <row r="506" spans="2:6" x14ac:dyDescent="0.25">
      <c r="B506" s="193" t="s">
        <v>30</v>
      </c>
      <c r="C506" s="434" t="s">
        <v>41</v>
      </c>
      <c r="D506" s="221">
        <v>5.0000000000000001E-3</v>
      </c>
      <c r="E506" s="194">
        <v>9742.027970000001</v>
      </c>
      <c r="F506" s="195">
        <f t="shared" si="42"/>
        <v>5.1324016061103549E-7</v>
      </c>
    </row>
    <row r="507" spans="2:6" x14ac:dyDescent="0.25">
      <c r="B507" s="196"/>
      <c r="C507" s="435" t="s">
        <v>543</v>
      </c>
      <c r="D507" s="431">
        <v>5.0000000000000001E-3</v>
      </c>
      <c r="E507" s="197">
        <v>9742.027970000001</v>
      </c>
      <c r="F507" s="406">
        <f t="shared" si="42"/>
        <v>5.1324016061103549E-7</v>
      </c>
    </row>
    <row r="508" spans="2:6" x14ac:dyDescent="0.25">
      <c r="B508" s="199"/>
      <c r="C508" s="437" t="s">
        <v>69</v>
      </c>
      <c r="D508" s="432">
        <v>5.0000000000000001E-3</v>
      </c>
      <c r="E508" s="200">
        <v>9741.0428000000011</v>
      </c>
      <c r="F508" s="407">
        <f t="shared" si="42"/>
        <v>5.132920676624067E-7</v>
      </c>
    </row>
    <row r="509" spans="2:6" ht="15.75" thickBot="1" x14ac:dyDescent="0.3">
      <c r="B509" s="202"/>
      <c r="C509" s="438" t="s">
        <v>544</v>
      </c>
      <c r="D509" s="433">
        <v>5.0000000000000001E-3</v>
      </c>
      <c r="E509" s="62">
        <v>9741.0428000000011</v>
      </c>
      <c r="F509" s="370">
        <f t="shared" si="42"/>
        <v>5.132920676624067E-7</v>
      </c>
    </row>
    <row r="510" spans="2:6" x14ac:dyDescent="0.25">
      <c r="B510" s="193" t="s">
        <v>73</v>
      </c>
      <c r="C510" s="434" t="s">
        <v>238</v>
      </c>
      <c r="D510" s="221">
        <v>33.320369999999997</v>
      </c>
      <c r="E510" s="194">
        <v>13251.249609999999</v>
      </c>
      <c r="F510" s="195">
        <f t="shared" si="42"/>
        <v>2.5145077619589114E-3</v>
      </c>
    </row>
    <row r="511" spans="2:6" x14ac:dyDescent="0.25">
      <c r="B511" s="196"/>
      <c r="C511" s="435" t="s">
        <v>111</v>
      </c>
      <c r="D511" s="431">
        <v>31.98</v>
      </c>
      <c r="E511" s="197">
        <v>13251.249609999999</v>
      </c>
      <c r="F511" s="406">
        <f t="shared" si="42"/>
        <v>2.4133573014779247E-3</v>
      </c>
    </row>
    <row r="512" spans="2:6" x14ac:dyDescent="0.25">
      <c r="B512" s="196"/>
      <c r="C512" s="436" t="s">
        <v>543</v>
      </c>
      <c r="D512" s="431">
        <v>1.3403700000000001</v>
      </c>
      <c r="E512" s="197">
        <v>13251.249609999999</v>
      </c>
      <c r="F512" s="406">
        <f t="shared" si="42"/>
        <v>1.0115046048098706E-4</v>
      </c>
    </row>
    <row r="513" spans="2:6" x14ac:dyDescent="0.25">
      <c r="B513" s="199"/>
      <c r="C513" s="437" t="s">
        <v>69</v>
      </c>
      <c r="D513" s="432">
        <v>33.320369999999997</v>
      </c>
      <c r="E513" s="200">
        <v>11576.69846</v>
      </c>
      <c r="F513" s="407">
        <f t="shared" si="42"/>
        <v>2.8782273387468016E-3</v>
      </c>
    </row>
    <row r="514" spans="2:6" x14ac:dyDescent="0.25">
      <c r="B514" s="202"/>
      <c r="C514" s="438" t="s">
        <v>112</v>
      </c>
      <c r="D514" s="433">
        <v>31.98</v>
      </c>
      <c r="E514" s="62">
        <v>11576.69846</v>
      </c>
      <c r="F514" s="370">
        <f t="shared" si="42"/>
        <v>2.7624456238968154E-3</v>
      </c>
    </row>
    <row r="515" spans="2:6" ht="15.75" thickBot="1" x14ac:dyDescent="0.3">
      <c r="B515" s="408"/>
      <c r="C515" s="439" t="s">
        <v>544</v>
      </c>
      <c r="D515" s="68">
        <v>0.88195000000000001</v>
      </c>
      <c r="E515" s="409">
        <v>11576.69846</v>
      </c>
      <c r="F515" s="374">
        <f t="shared" si="42"/>
        <v>7.6183205690925459E-5</v>
      </c>
    </row>
    <row r="516" spans="2:6" x14ac:dyDescent="0.25">
      <c r="B516" s="193" t="s">
        <v>74</v>
      </c>
      <c r="C516" s="434" t="s">
        <v>42</v>
      </c>
      <c r="D516" s="221">
        <v>5.1752200000000004</v>
      </c>
      <c r="E516" s="194">
        <v>5678.2744499999999</v>
      </c>
      <c r="F516" s="195">
        <f t="shared" si="42"/>
        <v>9.1140716173026832E-4</v>
      </c>
    </row>
    <row r="517" spans="2:6" x14ac:dyDescent="0.25">
      <c r="B517" s="196"/>
      <c r="C517" s="436" t="s">
        <v>543</v>
      </c>
      <c r="D517" s="431">
        <v>5.1752200000000004</v>
      </c>
      <c r="E517" s="197">
        <v>5678.2744499999999</v>
      </c>
      <c r="F517" s="406">
        <f t="shared" si="42"/>
        <v>9.1140716173026832E-4</v>
      </c>
    </row>
    <row r="518" spans="2:6" x14ac:dyDescent="0.25">
      <c r="B518" s="199"/>
      <c r="C518" s="437" t="s">
        <v>69</v>
      </c>
      <c r="D518" s="432">
        <v>5.1752200000000004</v>
      </c>
      <c r="E518" s="200">
        <v>5446.0976899999996</v>
      </c>
      <c r="F518" s="407">
        <f t="shared" si="42"/>
        <v>9.5026205818941173E-4</v>
      </c>
    </row>
    <row r="519" spans="2:6" ht="15.75" thickBot="1" x14ac:dyDescent="0.3">
      <c r="B519" s="408"/>
      <c r="C519" s="439" t="s">
        <v>544</v>
      </c>
      <c r="D519" s="68">
        <v>5.1752200000000004</v>
      </c>
      <c r="E519" s="409">
        <v>5446.0976899999996</v>
      </c>
      <c r="F519" s="374">
        <f t="shared" si="42"/>
        <v>9.5026205818941173E-4</v>
      </c>
    </row>
    <row r="520" spans="2:6" x14ac:dyDescent="0.25">
      <c r="B520" s="193" t="s">
        <v>31</v>
      </c>
      <c r="C520" s="434" t="s">
        <v>239</v>
      </c>
      <c r="D520" s="221">
        <v>155.52964</v>
      </c>
      <c r="E520" s="194">
        <v>32620.062379999999</v>
      </c>
      <c r="F520" s="195">
        <f t="shared" si="42"/>
        <v>4.7679136289867511E-3</v>
      </c>
    </row>
    <row r="521" spans="2:6" x14ac:dyDescent="0.25">
      <c r="B521" s="196"/>
      <c r="C521" s="435" t="s">
        <v>543</v>
      </c>
      <c r="D521" s="431">
        <v>155.52964</v>
      </c>
      <c r="E521" s="197">
        <v>32620.062379999999</v>
      </c>
      <c r="F521" s="406">
        <f t="shared" si="42"/>
        <v>4.7679136289867511E-3</v>
      </c>
    </row>
    <row r="522" spans="2:6" x14ac:dyDescent="0.25">
      <c r="B522" s="199"/>
      <c r="C522" s="437" t="s">
        <v>69</v>
      </c>
      <c r="D522" s="432">
        <v>155.52964</v>
      </c>
      <c r="E522" s="200">
        <v>32618.86767</v>
      </c>
      <c r="F522" s="407">
        <f t="shared" si="42"/>
        <v>4.7680882602507578E-3</v>
      </c>
    </row>
    <row r="523" spans="2:6" ht="15.75" thickBot="1" x14ac:dyDescent="0.3">
      <c r="B523" s="202"/>
      <c r="C523" s="438" t="s">
        <v>544</v>
      </c>
      <c r="D523" s="433">
        <v>155.52964</v>
      </c>
      <c r="E523" s="62">
        <v>32618.86767</v>
      </c>
      <c r="F523" s="370">
        <f t="shared" si="42"/>
        <v>4.7680882602507578E-3</v>
      </c>
    </row>
    <row r="524" spans="2:6" x14ac:dyDescent="0.25">
      <c r="B524" s="193" t="s">
        <v>75</v>
      </c>
      <c r="C524" s="434" t="s">
        <v>44</v>
      </c>
      <c r="D524" s="221">
        <v>1532.4803299999999</v>
      </c>
      <c r="E524" s="194">
        <v>4938.96857</v>
      </c>
      <c r="F524" s="195">
        <f t="shared" si="42"/>
        <v>0.31028347483490865</v>
      </c>
    </row>
    <row r="525" spans="2:6" x14ac:dyDescent="0.25">
      <c r="B525" s="196"/>
      <c r="C525" s="435" t="s">
        <v>111</v>
      </c>
      <c r="D525" s="431">
        <v>1467.64807</v>
      </c>
      <c r="E525" s="197">
        <v>4938.96857</v>
      </c>
      <c r="F525" s="406">
        <f t="shared" si="42"/>
        <v>0.29715679482447083</v>
      </c>
    </row>
    <row r="526" spans="2:6" x14ac:dyDescent="0.25">
      <c r="B526" s="196"/>
      <c r="C526" s="436" t="s">
        <v>543</v>
      </c>
      <c r="D526" s="431">
        <v>64.832260000000005</v>
      </c>
      <c r="E526" s="197">
        <v>4938.96857</v>
      </c>
      <c r="F526" s="406">
        <f t="shared" si="42"/>
        <v>1.3126680010437888E-2</v>
      </c>
    </row>
    <row r="527" spans="2:6" x14ac:dyDescent="0.25">
      <c r="B527" s="199"/>
      <c r="C527" s="437" t="s">
        <v>69</v>
      </c>
      <c r="D527" s="432">
        <v>250.43225999999999</v>
      </c>
      <c r="E527" s="200">
        <v>2474.1469299999999</v>
      </c>
      <c r="F527" s="407">
        <f t="shared" si="42"/>
        <v>0.10121963936879044</v>
      </c>
    </row>
    <row r="528" spans="2:6" x14ac:dyDescent="0.25">
      <c r="B528" s="202"/>
      <c r="C528" s="438" t="s">
        <v>112</v>
      </c>
      <c r="D528" s="433">
        <v>206.1</v>
      </c>
      <c r="E528" s="62">
        <v>2474.1469299999999</v>
      </c>
      <c r="F528" s="370">
        <f t="shared" si="42"/>
        <v>8.3301439175239286E-2</v>
      </c>
    </row>
    <row r="529" spans="2:6" ht="15.75" thickBot="1" x14ac:dyDescent="0.3">
      <c r="B529" s="408"/>
      <c r="C529" s="439" t="s">
        <v>544</v>
      </c>
      <c r="D529" s="68">
        <v>44.332260000000005</v>
      </c>
      <c r="E529" s="409">
        <v>2474.1469299999999</v>
      </c>
      <c r="F529" s="374">
        <f t="shared" si="42"/>
        <v>1.791820019355116E-2</v>
      </c>
    </row>
    <row r="530" spans="2:6" x14ac:dyDescent="0.25">
      <c r="B530" s="193" t="s">
        <v>33</v>
      </c>
      <c r="C530" s="434" t="s">
        <v>76</v>
      </c>
      <c r="D530" s="221">
        <v>27.10355345</v>
      </c>
      <c r="E530" s="194">
        <v>8496.1942200000012</v>
      </c>
      <c r="F530" s="195">
        <f t="shared" si="42"/>
        <v>3.1900816704729233E-3</v>
      </c>
    </row>
    <row r="531" spans="2:6" x14ac:dyDescent="0.25">
      <c r="B531" s="196"/>
      <c r="C531" s="435" t="s">
        <v>543</v>
      </c>
      <c r="D531" s="431">
        <v>27.10355345</v>
      </c>
      <c r="E531" s="197">
        <v>8496.1942200000012</v>
      </c>
      <c r="F531" s="406">
        <f t="shared" si="42"/>
        <v>3.1900816704729233E-3</v>
      </c>
    </row>
    <row r="532" spans="2:6" x14ac:dyDescent="0.25">
      <c r="B532" s="199"/>
      <c r="C532" s="437" t="s">
        <v>69</v>
      </c>
      <c r="D532" s="432">
        <v>27.10355345</v>
      </c>
      <c r="E532" s="200">
        <v>8470.9212100000004</v>
      </c>
      <c r="F532" s="407">
        <f t="shared" si="42"/>
        <v>3.199599285376897E-3</v>
      </c>
    </row>
    <row r="533" spans="2:6" ht="15.75" thickBot="1" x14ac:dyDescent="0.3">
      <c r="B533" s="202"/>
      <c r="C533" s="438" t="s">
        <v>544</v>
      </c>
      <c r="D533" s="433">
        <v>27.10355345</v>
      </c>
      <c r="E533" s="62">
        <v>8470.9212100000004</v>
      </c>
      <c r="F533" s="370">
        <f t="shared" si="42"/>
        <v>3.199599285376897E-3</v>
      </c>
    </row>
    <row r="534" spans="2:6" x14ac:dyDescent="0.25">
      <c r="B534" s="193" t="s">
        <v>32</v>
      </c>
      <c r="C534" s="434" t="s">
        <v>240</v>
      </c>
      <c r="D534" s="221">
        <v>132.192611</v>
      </c>
      <c r="E534" s="194">
        <v>9634.7764299999999</v>
      </c>
      <c r="F534" s="195">
        <f t="shared" si="42"/>
        <v>1.3720361023467983E-2</v>
      </c>
    </row>
    <row r="535" spans="2:6" x14ac:dyDescent="0.25">
      <c r="B535" s="196"/>
      <c r="C535" s="435" t="s">
        <v>543</v>
      </c>
      <c r="D535" s="431">
        <v>132.192611</v>
      </c>
      <c r="E535" s="197">
        <v>9634.7764299999999</v>
      </c>
      <c r="F535" s="406">
        <f t="shared" si="42"/>
        <v>1.3720361023467983E-2</v>
      </c>
    </row>
    <row r="536" spans="2:6" x14ac:dyDescent="0.25">
      <c r="B536" s="199"/>
      <c r="C536" s="437" t="s">
        <v>69</v>
      </c>
      <c r="D536" s="432">
        <v>132.192611</v>
      </c>
      <c r="E536" s="200">
        <v>9232.1423800000011</v>
      </c>
      <c r="F536" s="407">
        <f t="shared" si="42"/>
        <v>1.4318736167498316E-2</v>
      </c>
    </row>
    <row r="537" spans="2:6" ht="15.75" thickBot="1" x14ac:dyDescent="0.3">
      <c r="B537" s="202"/>
      <c r="C537" s="438" t="s">
        <v>544</v>
      </c>
      <c r="D537" s="433">
        <v>132.192611</v>
      </c>
      <c r="E537" s="62">
        <v>9232.1423800000011</v>
      </c>
      <c r="F537" s="370">
        <f t="shared" si="42"/>
        <v>1.4318736167498316E-2</v>
      </c>
    </row>
    <row r="538" spans="2:6" x14ac:dyDescent="0.25">
      <c r="B538" s="193" t="s">
        <v>34</v>
      </c>
      <c r="C538" s="434" t="s">
        <v>45</v>
      </c>
      <c r="D538" s="221">
        <v>1.9680199999999999</v>
      </c>
      <c r="E538" s="194">
        <v>1054.7132999999999</v>
      </c>
      <c r="F538" s="195">
        <f t="shared" si="42"/>
        <v>1.865928873751758E-3</v>
      </c>
    </row>
    <row r="539" spans="2:6" x14ac:dyDescent="0.25">
      <c r="B539" s="196"/>
      <c r="C539" s="435" t="s">
        <v>543</v>
      </c>
      <c r="D539" s="431">
        <v>1.9680199999999999</v>
      </c>
      <c r="E539" s="197">
        <v>1054.7132999999999</v>
      </c>
      <c r="F539" s="406">
        <f t="shared" si="42"/>
        <v>1.865928873751758E-3</v>
      </c>
    </row>
    <row r="540" spans="2:6" x14ac:dyDescent="0.25">
      <c r="B540" s="199"/>
      <c r="C540" s="437" t="s">
        <v>69</v>
      </c>
      <c r="D540" s="432">
        <v>1.9680199999999999</v>
      </c>
      <c r="E540" s="200">
        <v>1041.59584</v>
      </c>
      <c r="F540" s="407">
        <f t="shared" ref="F540:F579" si="43">D540/E540</f>
        <v>1.8894276689891542E-3</v>
      </c>
    </row>
    <row r="541" spans="2:6" ht="15.75" thickBot="1" x14ac:dyDescent="0.3">
      <c r="B541" s="202"/>
      <c r="C541" s="438" t="s">
        <v>544</v>
      </c>
      <c r="D541" s="433">
        <v>1.9680199999999999</v>
      </c>
      <c r="E541" s="62">
        <v>1041.59584</v>
      </c>
      <c r="F541" s="370">
        <f t="shared" si="43"/>
        <v>1.8894276689891542E-3</v>
      </c>
    </row>
    <row r="542" spans="2:6" x14ac:dyDescent="0.25">
      <c r="B542" s="193" t="s">
        <v>80</v>
      </c>
      <c r="C542" s="434" t="s">
        <v>241</v>
      </c>
      <c r="D542" s="221">
        <v>14.898109999999999</v>
      </c>
      <c r="E542" s="194">
        <v>339.00828000000001</v>
      </c>
      <c r="F542" s="195">
        <f t="shared" si="43"/>
        <v>4.3946153763559988E-2</v>
      </c>
    </row>
    <row r="543" spans="2:6" x14ac:dyDescent="0.25">
      <c r="B543" s="196"/>
      <c r="C543" s="435" t="s">
        <v>111</v>
      </c>
      <c r="D543" s="431">
        <v>14.898109999999999</v>
      </c>
      <c r="E543" s="197">
        <v>339.00828000000001</v>
      </c>
      <c r="F543" s="406">
        <f t="shared" si="43"/>
        <v>4.3946153763559988E-2</v>
      </c>
    </row>
    <row r="544" spans="2:6" x14ac:dyDescent="0.25">
      <c r="B544" s="199"/>
      <c r="C544" s="437" t="s">
        <v>69</v>
      </c>
      <c r="D544" s="432">
        <v>14.876060000000001</v>
      </c>
      <c r="E544" s="200">
        <v>338.18411000000003</v>
      </c>
      <c r="F544" s="407">
        <f t="shared" si="43"/>
        <v>4.3988051360544407E-2</v>
      </c>
    </row>
    <row r="545" spans="2:6" ht="15.75" thickBot="1" x14ac:dyDescent="0.3">
      <c r="B545" s="202"/>
      <c r="C545" s="438" t="s">
        <v>112</v>
      </c>
      <c r="D545" s="433">
        <v>14.876060000000001</v>
      </c>
      <c r="E545" s="62">
        <v>338.18411000000003</v>
      </c>
      <c r="F545" s="370">
        <f t="shared" si="43"/>
        <v>4.3988051360544407E-2</v>
      </c>
    </row>
    <row r="546" spans="2:6" x14ac:dyDescent="0.25">
      <c r="B546" s="193" t="s">
        <v>29</v>
      </c>
      <c r="C546" s="434" t="s">
        <v>242</v>
      </c>
      <c r="D546" s="221">
        <v>1.9597900000000001</v>
      </c>
      <c r="E546" s="194">
        <v>3146.0464900000002</v>
      </c>
      <c r="F546" s="195">
        <f t="shared" si="43"/>
        <v>6.2293739340132893E-4</v>
      </c>
    </row>
    <row r="547" spans="2:6" x14ac:dyDescent="0.25">
      <c r="B547" s="196"/>
      <c r="C547" s="435" t="s">
        <v>543</v>
      </c>
      <c r="D547" s="431">
        <v>1.9597900000000001</v>
      </c>
      <c r="E547" s="197">
        <v>3146.0464900000002</v>
      </c>
      <c r="F547" s="406">
        <f t="shared" si="43"/>
        <v>6.2293739340132893E-4</v>
      </c>
    </row>
    <row r="548" spans="2:6" x14ac:dyDescent="0.25">
      <c r="B548" s="199"/>
      <c r="C548" s="437" t="s">
        <v>69</v>
      </c>
      <c r="D548" s="432">
        <v>1.9597900000000001</v>
      </c>
      <c r="E548" s="200">
        <v>3145.9009900000001</v>
      </c>
      <c r="F548" s="407">
        <f t="shared" si="43"/>
        <v>6.2296620466749018E-4</v>
      </c>
    </row>
    <row r="549" spans="2:6" ht="15.75" thickBot="1" x14ac:dyDescent="0.3">
      <c r="B549" s="202"/>
      <c r="C549" s="438" t="s">
        <v>544</v>
      </c>
      <c r="D549" s="433">
        <v>1.9597900000000001</v>
      </c>
      <c r="E549" s="62">
        <v>3145.9009900000001</v>
      </c>
      <c r="F549" s="370">
        <f t="shared" si="43"/>
        <v>6.2296620466749018E-4</v>
      </c>
    </row>
    <row r="550" spans="2:6" x14ac:dyDescent="0.25">
      <c r="B550" s="193" t="s">
        <v>82</v>
      </c>
      <c r="C550" s="434" t="s">
        <v>243</v>
      </c>
      <c r="D550" s="221">
        <v>3771.1798000000003</v>
      </c>
      <c r="E550" s="194">
        <v>8761.4856</v>
      </c>
      <c r="F550" s="195">
        <f t="shared" si="43"/>
        <v>0.43042698146990055</v>
      </c>
    </row>
    <row r="551" spans="2:6" x14ac:dyDescent="0.25">
      <c r="B551" s="196"/>
      <c r="C551" s="435" t="s">
        <v>111</v>
      </c>
      <c r="D551" s="431">
        <v>3770.4424000000004</v>
      </c>
      <c r="E551" s="197">
        <v>8761.4856</v>
      </c>
      <c r="F551" s="406">
        <f t="shared" si="43"/>
        <v>0.43034281766096838</v>
      </c>
    </row>
    <row r="552" spans="2:6" x14ac:dyDescent="0.25">
      <c r="B552" s="196"/>
      <c r="C552" s="436" t="s">
        <v>543</v>
      </c>
      <c r="D552" s="431">
        <v>0.73739999999999994</v>
      </c>
      <c r="E552" s="197">
        <v>8761.4856</v>
      </c>
      <c r="F552" s="406">
        <f>D552/E552</f>
        <v>8.4163808932129032E-5</v>
      </c>
    </row>
    <row r="553" spans="2:6" x14ac:dyDescent="0.25">
      <c r="B553" s="199"/>
      <c r="C553" s="437" t="s">
        <v>69</v>
      </c>
      <c r="D553" s="432">
        <v>3339.3578399999997</v>
      </c>
      <c r="E553" s="200">
        <v>8188.31286</v>
      </c>
      <c r="F553" s="407">
        <f t="shared" si="43"/>
        <v>0.40782001092224995</v>
      </c>
    </row>
    <row r="554" spans="2:6" ht="16.5" customHeight="1" x14ac:dyDescent="0.25">
      <c r="B554" s="202"/>
      <c r="C554" s="438" t="s">
        <v>112</v>
      </c>
      <c r="D554" s="433">
        <v>3338.6204399999997</v>
      </c>
      <c r="E554" s="62">
        <v>8188.31286</v>
      </c>
      <c r="F554" s="370">
        <f>D554/E554</f>
        <v>0.40772995574084597</v>
      </c>
    </row>
    <row r="555" spans="2:6" ht="15.75" thickBot="1" x14ac:dyDescent="0.3">
      <c r="B555" s="202"/>
      <c r="C555" s="439" t="s">
        <v>544</v>
      </c>
      <c r="D555" s="433">
        <v>0.7</v>
      </c>
      <c r="E555" s="62">
        <v>8188.31286</v>
      </c>
      <c r="F555" s="370">
        <f t="shared" si="43"/>
        <v>8.5487695935448162E-5</v>
      </c>
    </row>
    <row r="556" spans="2:6" x14ac:dyDescent="0.25">
      <c r="B556" s="193" t="s">
        <v>38</v>
      </c>
      <c r="C556" s="434" t="s">
        <v>244</v>
      </c>
      <c r="D556" s="221">
        <v>6548.2849900000001</v>
      </c>
      <c r="E556" s="194">
        <v>6549.6799899999996</v>
      </c>
      <c r="F556" s="195">
        <f t="shared" si="43"/>
        <v>0.99978701249494184</v>
      </c>
    </row>
    <row r="557" spans="2:6" x14ac:dyDescent="0.25">
      <c r="B557" s="196"/>
      <c r="C557" s="435" t="s">
        <v>111</v>
      </c>
      <c r="D557" s="431">
        <v>6548.2849900000001</v>
      </c>
      <c r="E557" s="197">
        <v>6549.6799899999996</v>
      </c>
      <c r="F557" s="406">
        <f t="shared" si="43"/>
        <v>0.99978701249494184</v>
      </c>
    </row>
    <row r="558" spans="2:6" x14ac:dyDescent="0.25">
      <c r="B558" s="199"/>
      <c r="C558" s="437" t="s">
        <v>69</v>
      </c>
      <c r="D558" s="432">
        <v>3753.2641899999999</v>
      </c>
      <c r="E558" s="200">
        <v>3754.6591899999999</v>
      </c>
      <c r="F558" s="407">
        <f t="shared" si="43"/>
        <v>0.99962846161811025</v>
      </c>
    </row>
    <row r="559" spans="2:6" ht="15.75" thickBot="1" x14ac:dyDescent="0.3">
      <c r="B559" s="202"/>
      <c r="C559" s="438" t="s">
        <v>112</v>
      </c>
      <c r="D559" s="433">
        <v>3753.2641899999999</v>
      </c>
      <c r="E559" s="62">
        <v>3754.6591899999999</v>
      </c>
      <c r="F559" s="370">
        <f t="shared" si="43"/>
        <v>0.99962846161811025</v>
      </c>
    </row>
    <row r="560" spans="2:6" x14ac:dyDescent="0.25">
      <c r="B560" s="193" t="s">
        <v>245</v>
      </c>
      <c r="C560" s="434" t="s">
        <v>246</v>
      </c>
      <c r="D560" s="221">
        <v>91</v>
      </c>
      <c r="E560" s="194">
        <v>1353.29701</v>
      </c>
      <c r="F560" s="195">
        <f t="shared" si="43"/>
        <v>6.7243184110781423E-2</v>
      </c>
    </row>
    <row r="561" spans="2:6" x14ac:dyDescent="0.25">
      <c r="B561" s="196"/>
      <c r="C561" s="436" t="s">
        <v>543</v>
      </c>
      <c r="D561" s="431">
        <v>91</v>
      </c>
      <c r="E561" s="197">
        <v>1353.29701</v>
      </c>
      <c r="F561" s="406">
        <f t="shared" si="43"/>
        <v>6.7243184110781423E-2</v>
      </c>
    </row>
    <row r="562" spans="2:6" x14ac:dyDescent="0.25">
      <c r="B562" s="199"/>
      <c r="C562" s="437" t="s">
        <v>69</v>
      </c>
      <c r="D562" s="432">
        <v>91</v>
      </c>
      <c r="E562" s="200">
        <v>1353.21767</v>
      </c>
      <c r="F562" s="407">
        <f t="shared" si="43"/>
        <v>6.7247126620804468E-2</v>
      </c>
    </row>
    <row r="563" spans="2:6" ht="15.75" thickBot="1" x14ac:dyDescent="0.3">
      <c r="B563" s="408"/>
      <c r="C563" s="439" t="s">
        <v>544</v>
      </c>
      <c r="D563" s="68">
        <v>91</v>
      </c>
      <c r="E563" s="409">
        <v>1353.21767</v>
      </c>
      <c r="F563" s="374">
        <f t="shared" si="43"/>
        <v>6.7247126620804468E-2</v>
      </c>
    </row>
    <row r="564" spans="2:6" x14ac:dyDescent="0.25">
      <c r="B564" s="193" t="s">
        <v>247</v>
      </c>
      <c r="C564" s="434" t="s">
        <v>248</v>
      </c>
      <c r="D564" s="221">
        <v>0.20500000000000002</v>
      </c>
      <c r="E564" s="194">
        <v>459.33206000000001</v>
      </c>
      <c r="F564" s="195">
        <f t="shared" ref="F564:F571" si="44">D564/E564</f>
        <v>4.4630022123863945E-4</v>
      </c>
    </row>
    <row r="565" spans="2:6" x14ac:dyDescent="0.25">
      <c r="B565" s="196"/>
      <c r="C565" s="436" t="s">
        <v>543</v>
      </c>
      <c r="D565" s="431">
        <v>0.20500000000000002</v>
      </c>
      <c r="E565" s="197">
        <v>459.33206000000001</v>
      </c>
      <c r="F565" s="406">
        <f t="shared" si="44"/>
        <v>4.4630022123863945E-4</v>
      </c>
    </row>
    <row r="566" spans="2:6" x14ac:dyDescent="0.25">
      <c r="B566" s="199"/>
      <c r="C566" s="437" t="s">
        <v>69</v>
      </c>
      <c r="D566" s="432">
        <v>0.20500000000000002</v>
      </c>
      <c r="E566" s="200">
        <v>459.28334999999998</v>
      </c>
      <c r="F566" s="407">
        <f t="shared" si="44"/>
        <v>4.4634755429300894E-4</v>
      </c>
    </row>
    <row r="567" spans="2:6" ht="15.75" thickBot="1" x14ac:dyDescent="0.3">
      <c r="B567" s="408"/>
      <c r="C567" s="439" t="s">
        <v>544</v>
      </c>
      <c r="D567" s="68">
        <v>0.20500000000000002</v>
      </c>
      <c r="E567" s="409">
        <v>459.28334999999998</v>
      </c>
      <c r="F567" s="374">
        <f t="shared" si="44"/>
        <v>4.4634755429300894E-4</v>
      </c>
    </row>
    <row r="568" spans="2:6" x14ac:dyDescent="0.25">
      <c r="B568" s="193" t="s">
        <v>249</v>
      </c>
      <c r="C568" s="434" t="s">
        <v>251</v>
      </c>
      <c r="D568" s="221">
        <v>3.0000000000000001E-3</v>
      </c>
      <c r="E568" s="194">
        <v>46.646419999999992</v>
      </c>
      <c r="F568" s="195">
        <f t="shared" si="44"/>
        <v>6.4313617207922933E-5</v>
      </c>
    </row>
    <row r="569" spans="2:6" x14ac:dyDescent="0.25">
      <c r="B569" s="196"/>
      <c r="C569" s="436" t="s">
        <v>543</v>
      </c>
      <c r="D569" s="431">
        <v>3.0000000000000001E-3</v>
      </c>
      <c r="E569" s="197">
        <v>46.646419999999992</v>
      </c>
      <c r="F569" s="406">
        <f t="shared" si="44"/>
        <v>6.4313617207922933E-5</v>
      </c>
    </row>
    <row r="570" spans="2:6" x14ac:dyDescent="0.25">
      <c r="B570" s="199"/>
      <c r="C570" s="437" t="s">
        <v>69</v>
      </c>
      <c r="D570" s="432">
        <v>3.0000000000000001E-3</v>
      </c>
      <c r="E570" s="200">
        <v>46.566419999999994</v>
      </c>
      <c r="F570" s="407">
        <f t="shared" si="44"/>
        <v>6.4424106469855331E-5</v>
      </c>
    </row>
    <row r="571" spans="2:6" ht="15.75" thickBot="1" x14ac:dyDescent="0.3">
      <c r="B571" s="408"/>
      <c r="C571" s="439" t="s">
        <v>544</v>
      </c>
      <c r="D571" s="68">
        <v>3.0000000000000001E-3</v>
      </c>
      <c r="E571" s="409">
        <v>46.566419999999994</v>
      </c>
      <c r="F571" s="374">
        <f t="shared" si="44"/>
        <v>6.4424106469855331E-5</v>
      </c>
    </row>
    <row r="572" spans="2:6" x14ac:dyDescent="0.25">
      <c r="B572" s="193" t="s">
        <v>250</v>
      </c>
      <c r="C572" s="434" t="s">
        <v>252</v>
      </c>
      <c r="D572" s="221">
        <v>319.94332351999998</v>
      </c>
      <c r="E572" s="194">
        <v>494.34388999999999</v>
      </c>
      <c r="F572" s="195">
        <f t="shared" si="43"/>
        <v>0.64720800639409137</v>
      </c>
    </row>
    <row r="573" spans="2:6" x14ac:dyDescent="0.25">
      <c r="B573" s="196"/>
      <c r="C573" s="435" t="s">
        <v>111</v>
      </c>
      <c r="D573" s="431">
        <v>308.43172999999996</v>
      </c>
      <c r="E573" s="197">
        <v>494.34388999999999</v>
      </c>
      <c r="F573" s="406">
        <f t="shared" si="43"/>
        <v>0.62392139609533759</v>
      </c>
    </row>
    <row r="574" spans="2:6" x14ac:dyDescent="0.25">
      <c r="B574" s="196"/>
      <c r="C574" s="436" t="s">
        <v>543</v>
      </c>
      <c r="D574" s="431">
        <v>1.95E-2</v>
      </c>
      <c r="E574" s="197">
        <v>494.34388999999999</v>
      </c>
      <c r="F574" s="406">
        <f t="shared" si="43"/>
        <v>3.9446224368222699E-5</v>
      </c>
    </row>
    <row r="575" spans="2:6" x14ac:dyDescent="0.25">
      <c r="B575" s="196"/>
      <c r="C575" s="436" t="s">
        <v>253</v>
      </c>
      <c r="D575" s="431">
        <v>11.492093519999999</v>
      </c>
      <c r="E575" s="197">
        <v>494.34388999999999</v>
      </c>
      <c r="F575" s="406">
        <f t="shared" si="43"/>
        <v>2.3247164074385544E-2</v>
      </c>
    </row>
    <row r="576" spans="2:6" x14ac:dyDescent="0.25">
      <c r="B576" s="199"/>
      <c r="C576" s="437" t="s">
        <v>69</v>
      </c>
      <c r="D576" s="432">
        <v>319.94332351774693</v>
      </c>
      <c r="E576" s="200">
        <v>494.28503999999998</v>
      </c>
      <c r="F576" s="407">
        <f t="shared" si="43"/>
        <v>0.64728506352882331</v>
      </c>
    </row>
    <row r="577" spans="2:9" x14ac:dyDescent="0.25">
      <c r="B577" s="202"/>
      <c r="C577" s="438" t="s">
        <v>112</v>
      </c>
      <c r="D577" s="433">
        <v>308.43172999999996</v>
      </c>
      <c r="E577" s="62">
        <v>494.28503999999998</v>
      </c>
      <c r="F577" s="370">
        <f t="shared" si="43"/>
        <v>0.62399568071087075</v>
      </c>
    </row>
    <row r="578" spans="2:9" x14ac:dyDescent="0.25">
      <c r="B578" s="502"/>
      <c r="C578" s="438" t="s">
        <v>544</v>
      </c>
      <c r="D578" s="503">
        <v>1.95E-2</v>
      </c>
      <c r="E578" s="127">
        <v>494.28503999999998</v>
      </c>
      <c r="F578" s="370">
        <f t="shared" si="43"/>
        <v>3.9450920869464311E-5</v>
      </c>
    </row>
    <row r="579" spans="2:9" ht="15.75" thickBot="1" x14ac:dyDescent="0.3">
      <c r="B579" s="408"/>
      <c r="C579" s="439" t="s">
        <v>262</v>
      </c>
      <c r="D579" s="68">
        <v>11.49209351774698</v>
      </c>
      <c r="E579" s="409">
        <v>494.28503999999998</v>
      </c>
      <c r="F579" s="374">
        <f t="shared" si="43"/>
        <v>2.3249931897083069E-2</v>
      </c>
    </row>
    <row r="580" spans="2:9" x14ac:dyDescent="0.25">
      <c r="B580" s="1"/>
    </row>
    <row r="581" spans="2:9" ht="15.75" thickBot="1" x14ac:dyDescent="0.3">
      <c r="B581" s="5" t="s">
        <v>136</v>
      </c>
      <c r="D581" s="11"/>
    </row>
    <row r="582" spans="2:9" ht="15.75" thickBot="1" x14ac:dyDescent="0.3">
      <c r="B582" s="892" t="s">
        <v>184</v>
      </c>
      <c r="C582" s="925"/>
      <c r="D582" s="929">
        <v>2020</v>
      </c>
      <c r="E582" s="929"/>
      <c r="F582" s="929"/>
      <c r="G582" s="928">
        <v>2019</v>
      </c>
      <c r="H582" s="929"/>
      <c r="I582" s="930"/>
    </row>
    <row r="583" spans="2:9" ht="30" customHeight="1" x14ac:dyDescent="0.25">
      <c r="B583" s="901"/>
      <c r="C583" s="926"/>
      <c r="D583" s="939" t="s">
        <v>107</v>
      </c>
      <c r="E583" s="956" t="s">
        <v>68</v>
      </c>
      <c r="F583" s="957"/>
      <c r="G583" s="933" t="s">
        <v>107</v>
      </c>
      <c r="H583" s="956" t="s">
        <v>68</v>
      </c>
      <c r="I583" s="957"/>
    </row>
    <row r="584" spans="2:9" ht="25.5" thickBot="1" x14ac:dyDescent="0.3">
      <c r="B584" s="893"/>
      <c r="C584" s="927"/>
      <c r="D584" s="940"/>
      <c r="E584" s="404" t="s">
        <v>109</v>
      </c>
      <c r="F584" s="405" t="s">
        <v>110</v>
      </c>
      <c r="G584" s="934"/>
      <c r="H584" s="404" t="s">
        <v>109</v>
      </c>
      <c r="I584" s="405" t="s">
        <v>110</v>
      </c>
    </row>
    <row r="585" spans="2:9" x14ac:dyDescent="0.25">
      <c r="B585" s="193"/>
      <c r="C585" s="434" t="s">
        <v>225</v>
      </c>
      <c r="D585" s="221">
        <v>7410.7227716362577</v>
      </c>
      <c r="E585" s="194">
        <v>449738.82645999989</v>
      </c>
      <c r="F585" s="195">
        <f t="shared" ref="F585:F592" si="45">D585/E585</f>
        <v>1.6477836325513188E-2</v>
      </c>
      <c r="G585" s="194">
        <v>7387.3770119164046</v>
      </c>
      <c r="H585" s="194">
        <v>449738.82645999989</v>
      </c>
      <c r="I585" s="195">
        <f t="shared" ref="I585:I591" si="46">G585/H585</f>
        <v>1.6425926731886118E-2</v>
      </c>
    </row>
    <row r="586" spans="2:9" x14ac:dyDescent="0.25">
      <c r="B586" s="196"/>
      <c r="C586" s="435" t="s">
        <v>111</v>
      </c>
      <c r="D586" s="431">
        <v>7069.6512499999999</v>
      </c>
      <c r="E586" s="197">
        <v>449738.82645999989</v>
      </c>
      <c r="F586" s="406">
        <f t="shared" si="45"/>
        <v>1.5719459459719962E-2</v>
      </c>
      <c r="G586" s="197">
        <v>7069.6512499999999</v>
      </c>
      <c r="H586" s="197">
        <v>449738.82645999989</v>
      </c>
      <c r="I586" s="406">
        <f t="shared" si="46"/>
        <v>1.5719459459719962E-2</v>
      </c>
    </row>
    <row r="587" spans="2:9" x14ac:dyDescent="0.25">
      <c r="B587" s="196"/>
      <c r="C587" s="436" t="s">
        <v>543</v>
      </c>
      <c r="D587" s="431">
        <v>330.94145100000003</v>
      </c>
      <c r="E587" s="197">
        <v>449738.82645999989</v>
      </c>
      <c r="F587" s="406">
        <f t="shared" si="45"/>
        <v>7.3585252490855201E-4</v>
      </c>
      <c r="G587" s="197">
        <v>317.72576191640559</v>
      </c>
      <c r="H587" s="197">
        <v>449738.82645999989</v>
      </c>
      <c r="I587" s="406">
        <f t="shared" si="46"/>
        <v>7.0646727216615876E-4</v>
      </c>
    </row>
    <row r="588" spans="2:9" x14ac:dyDescent="0.25">
      <c r="B588" s="196"/>
      <c r="C588" s="436" t="s">
        <v>253</v>
      </c>
      <c r="D588" s="431">
        <v>10.1300706362585</v>
      </c>
      <c r="E588" s="197">
        <v>449738.82645999989</v>
      </c>
      <c r="F588" s="406">
        <f t="shared" si="45"/>
        <v>2.2524340884674488E-5</v>
      </c>
      <c r="G588" s="197" t="s">
        <v>227</v>
      </c>
      <c r="H588" s="197">
        <v>449738.82645999989</v>
      </c>
      <c r="I588" s="197" t="s">
        <v>227</v>
      </c>
    </row>
    <row r="589" spans="2:9" x14ac:dyDescent="0.25">
      <c r="B589" s="199"/>
      <c r="C589" s="437" t="s">
        <v>69</v>
      </c>
      <c r="D589" s="432">
        <v>2956.6010916362584</v>
      </c>
      <c r="E589" s="200">
        <v>327908.55530000001</v>
      </c>
      <c r="F589" s="407">
        <f t="shared" si="45"/>
        <v>9.0165414834367345E-3</v>
      </c>
      <c r="G589" s="200">
        <v>2933.2553319164053</v>
      </c>
      <c r="H589" s="200">
        <v>327908.55530000001</v>
      </c>
      <c r="I589" s="407">
        <f t="shared" si="46"/>
        <v>8.9453455376691891E-3</v>
      </c>
    </row>
    <row r="590" spans="2:9" x14ac:dyDescent="0.25">
      <c r="B590" s="202"/>
      <c r="C590" s="438" t="s">
        <v>112</v>
      </c>
      <c r="D590" s="433">
        <v>2852.0442700000003</v>
      </c>
      <c r="E590" s="62">
        <v>327908.55530000001</v>
      </c>
      <c r="F590" s="370">
        <f t="shared" si="45"/>
        <v>8.6976817893351273E-3</v>
      </c>
      <c r="G590" s="62">
        <v>2852.0442700000003</v>
      </c>
      <c r="H590" s="62">
        <v>327908.55530000001</v>
      </c>
      <c r="I590" s="370">
        <f t="shared" si="46"/>
        <v>8.6976817893351273E-3</v>
      </c>
    </row>
    <row r="591" spans="2:9" x14ac:dyDescent="0.25">
      <c r="B591" s="502"/>
      <c r="C591" s="838" t="s">
        <v>544</v>
      </c>
      <c r="D591" s="503">
        <v>94.426750999999996</v>
      </c>
      <c r="E591" s="127">
        <v>327908.55530000001</v>
      </c>
      <c r="F591" s="217">
        <f t="shared" si="45"/>
        <v>2.8796671960452502E-4</v>
      </c>
      <c r="G591" s="127">
        <v>81.211061916405583</v>
      </c>
      <c r="H591" s="127">
        <v>327908.55530000001</v>
      </c>
      <c r="I591" s="217">
        <f t="shared" si="46"/>
        <v>2.4766374833406362E-4</v>
      </c>
    </row>
    <row r="592" spans="2:9" ht="15.75" thickBot="1" x14ac:dyDescent="0.3">
      <c r="B592" s="408"/>
      <c r="C592" s="439" t="s">
        <v>486</v>
      </c>
      <c r="D592" s="68">
        <v>10.1300706362585</v>
      </c>
      <c r="E592" s="127">
        <v>327908.55530000001</v>
      </c>
      <c r="F592" s="217">
        <f t="shared" si="45"/>
        <v>3.0892974497083819E-5</v>
      </c>
      <c r="G592" s="409" t="s">
        <v>227</v>
      </c>
      <c r="H592" s="127">
        <v>327908.55530000001</v>
      </c>
      <c r="I592" s="374" t="s">
        <v>227</v>
      </c>
    </row>
    <row r="593" spans="2:9" x14ac:dyDescent="0.25">
      <c r="B593" s="193" t="s">
        <v>11</v>
      </c>
      <c r="C593" s="434" t="s">
        <v>36</v>
      </c>
      <c r="D593" s="221">
        <f>SUM(D594:D595)</f>
        <v>8.2866600000000012</v>
      </c>
      <c r="E593" s="194">
        <v>1558.9590800000001</v>
      </c>
      <c r="F593" s="195">
        <f t="shared" ref="F593:F598" si="47">D593/E593</f>
        <v>5.3155083454788313E-3</v>
      </c>
      <c r="G593" s="194">
        <v>6.2866599999999995</v>
      </c>
      <c r="H593" s="194">
        <v>1558.9590800000001</v>
      </c>
      <c r="I593" s="195">
        <f t="shared" ref="I593:I598" si="48">G593/H593</f>
        <v>4.032601035301067E-3</v>
      </c>
    </row>
    <row r="594" spans="2:9" x14ac:dyDescent="0.25">
      <c r="B594" s="196"/>
      <c r="C594" s="435" t="s">
        <v>111</v>
      </c>
      <c r="D594" s="431">
        <v>1.88666</v>
      </c>
      <c r="E594" s="197">
        <v>1558.9590800000001</v>
      </c>
      <c r="F594" s="406">
        <f t="shared" si="47"/>
        <v>1.2102049529099891E-3</v>
      </c>
      <c r="G594" s="197">
        <v>1.88666</v>
      </c>
      <c r="H594" s="197">
        <v>1558.9590800000001</v>
      </c>
      <c r="I594" s="406">
        <f t="shared" si="48"/>
        <v>1.2102049529099891E-3</v>
      </c>
    </row>
    <row r="595" spans="2:9" x14ac:dyDescent="0.25">
      <c r="B595" s="196"/>
      <c r="C595" s="436" t="s">
        <v>543</v>
      </c>
      <c r="D595" s="431">
        <v>6.4</v>
      </c>
      <c r="E595" s="197">
        <v>1558.9590800000001</v>
      </c>
      <c r="F595" s="406">
        <f t="shared" si="47"/>
        <v>4.1053033925688414E-3</v>
      </c>
      <c r="G595" s="197">
        <v>4.4000000000000004</v>
      </c>
      <c r="H595" s="197">
        <v>1558.9590800000001</v>
      </c>
      <c r="I595" s="406">
        <f t="shared" si="48"/>
        <v>2.8223960823910788E-3</v>
      </c>
    </row>
    <row r="596" spans="2:9" x14ac:dyDescent="0.25">
      <c r="B596" s="199"/>
      <c r="C596" s="437" t="s">
        <v>69</v>
      </c>
      <c r="D596" s="432">
        <f>SUM(D597:D598)</f>
        <v>8.2866600000000012</v>
      </c>
      <c r="E596" s="200">
        <v>1344.4456800000003</v>
      </c>
      <c r="F596" s="407">
        <f t="shared" si="47"/>
        <v>6.163625740535683E-3</v>
      </c>
      <c r="G596" s="200">
        <v>6.2866599999999995</v>
      </c>
      <c r="H596" s="200">
        <v>1344.4456800000003</v>
      </c>
      <c r="I596" s="407">
        <f t="shared" si="48"/>
        <v>4.6760238018690335E-3</v>
      </c>
    </row>
    <row r="597" spans="2:9" x14ac:dyDescent="0.25">
      <c r="B597" s="202"/>
      <c r="C597" s="438" t="s">
        <v>112</v>
      </c>
      <c r="D597" s="433">
        <v>1.88666</v>
      </c>
      <c r="E597" s="62">
        <v>1344.4456800000003</v>
      </c>
      <c r="F597" s="370">
        <f t="shared" si="47"/>
        <v>1.4032995368024089E-3</v>
      </c>
      <c r="G597" s="62">
        <v>1.88666</v>
      </c>
      <c r="H597" s="62">
        <v>1344.4456800000003</v>
      </c>
      <c r="I597" s="370">
        <f t="shared" si="48"/>
        <v>1.4032995368024089E-3</v>
      </c>
    </row>
    <row r="598" spans="2:9" ht="15.75" thickBot="1" x14ac:dyDescent="0.3">
      <c r="B598" s="408"/>
      <c r="C598" s="439" t="s">
        <v>544</v>
      </c>
      <c r="D598" s="68">
        <v>6.4</v>
      </c>
      <c r="E598" s="409">
        <v>1344.4456800000003</v>
      </c>
      <c r="F598" s="374">
        <f t="shared" si="47"/>
        <v>4.7603262037332729E-3</v>
      </c>
      <c r="G598" s="409">
        <v>4.4000000000000004</v>
      </c>
      <c r="H598" s="409">
        <v>1344.4456800000003</v>
      </c>
      <c r="I598" s="374">
        <f t="shared" si="48"/>
        <v>3.2727242650666256E-3</v>
      </c>
    </row>
    <row r="599" spans="2:9" x14ac:dyDescent="0.25">
      <c r="B599" s="193" t="s">
        <v>13</v>
      </c>
      <c r="C599" s="434" t="s">
        <v>14</v>
      </c>
      <c r="D599" s="221">
        <f>SUM(D600:D601)</f>
        <v>212.44800999999995</v>
      </c>
      <c r="E599" s="194">
        <v>9823.8813699999992</v>
      </c>
      <c r="F599" s="195">
        <f t="shared" ref="F599:F656" si="49">D599/E599</f>
        <v>2.1625669325443003E-2</v>
      </c>
      <c r="G599" s="194">
        <v>211.78648000000001</v>
      </c>
      <c r="H599" s="194">
        <v>9823.8813699999992</v>
      </c>
      <c r="I599" s="195">
        <f t="shared" ref="I599:I656" si="50">G599/H599</f>
        <v>2.1558330360823569E-2</v>
      </c>
    </row>
    <row r="600" spans="2:9" x14ac:dyDescent="0.25">
      <c r="B600" s="196"/>
      <c r="C600" s="435" t="s">
        <v>111</v>
      </c>
      <c r="D600" s="431">
        <v>211.59747999999996</v>
      </c>
      <c r="E600" s="197">
        <v>9823.8813699999992</v>
      </c>
      <c r="F600" s="406">
        <f t="shared" si="49"/>
        <v>2.1539091529155951E-2</v>
      </c>
      <c r="G600" s="197">
        <v>211.59748000000002</v>
      </c>
      <c r="H600" s="197">
        <v>9823.8813699999992</v>
      </c>
      <c r="I600" s="406">
        <f t="shared" si="50"/>
        <v>2.1539091529155958E-2</v>
      </c>
    </row>
    <row r="601" spans="2:9" x14ac:dyDescent="0.25">
      <c r="B601" s="196"/>
      <c r="C601" s="436" t="s">
        <v>543</v>
      </c>
      <c r="D601" s="431">
        <v>0.85053000000000001</v>
      </c>
      <c r="E601" s="197">
        <v>9823.8813699999992</v>
      </c>
      <c r="F601" s="406">
        <f t="shared" si="49"/>
        <v>8.6577796287049436E-5</v>
      </c>
      <c r="G601" s="197">
        <v>0.189</v>
      </c>
      <c r="H601" s="197">
        <v>9823.8813699999992</v>
      </c>
      <c r="I601" s="406">
        <f t="shared" si="50"/>
        <v>1.9238831667610011E-5</v>
      </c>
    </row>
    <row r="602" spans="2:9" x14ac:dyDescent="0.25">
      <c r="B602" s="199"/>
      <c r="C602" s="437" t="s">
        <v>69</v>
      </c>
      <c r="D602" s="432">
        <f>SUM(D603:D604)</f>
        <v>211.50800999999996</v>
      </c>
      <c r="E602" s="200">
        <v>9819.3976100000018</v>
      </c>
      <c r="F602" s="407">
        <f t="shared" si="49"/>
        <v>2.1539815210721458E-2</v>
      </c>
      <c r="G602" s="200">
        <v>210.84648000000001</v>
      </c>
      <c r="H602" s="200">
        <v>9819.3976100000018</v>
      </c>
      <c r="I602" s="407">
        <f t="shared" si="50"/>
        <v>2.1472445497601148E-2</v>
      </c>
    </row>
    <row r="603" spans="2:9" x14ac:dyDescent="0.25">
      <c r="B603" s="202"/>
      <c r="C603" s="438" t="s">
        <v>112</v>
      </c>
      <c r="D603" s="433">
        <v>210.65747999999996</v>
      </c>
      <c r="E603" s="62">
        <v>9819.3976100000018</v>
      </c>
      <c r="F603" s="370">
        <f t="shared" si="49"/>
        <v>2.1453197881045976E-2</v>
      </c>
      <c r="G603" s="62">
        <v>210.65748000000002</v>
      </c>
      <c r="H603" s="62">
        <v>9819.3976100000018</v>
      </c>
      <c r="I603" s="370">
        <f t="shared" si="50"/>
        <v>2.1453197881045983E-2</v>
      </c>
    </row>
    <row r="604" spans="2:9" ht="15.75" thickBot="1" x14ac:dyDescent="0.3">
      <c r="B604" s="408"/>
      <c r="C604" s="439" t="s">
        <v>544</v>
      </c>
      <c r="D604" s="68">
        <v>0.85053000000000001</v>
      </c>
      <c r="E604" s="409">
        <v>9819.3976100000018</v>
      </c>
      <c r="F604" s="374">
        <f t="shared" si="49"/>
        <v>8.6617329675480967E-5</v>
      </c>
      <c r="G604" s="409">
        <v>0.189</v>
      </c>
      <c r="H604" s="409">
        <v>9819.3976100000018</v>
      </c>
      <c r="I604" s="374">
        <f t="shared" si="50"/>
        <v>1.9247616555166663E-5</v>
      </c>
    </row>
    <row r="605" spans="2:9" x14ac:dyDescent="0.25">
      <c r="B605" s="193" t="s">
        <v>15</v>
      </c>
      <c r="C605" s="434" t="s">
        <v>37</v>
      </c>
      <c r="D605" s="221">
        <v>13.286959999999999</v>
      </c>
      <c r="E605" s="194">
        <v>20260.562870000002</v>
      </c>
      <c r="F605" s="195">
        <f t="shared" si="49"/>
        <v>6.5580409020492324E-4</v>
      </c>
      <c r="G605" s="194">
        <v>13.286959999999999</v>
      </c>
      <c r="H605" s="194">
        <v>20260.562870000002</v>
      </c>
      <c r="I605" s="195">
        <f t="shared" si="50"/>
        <v>6.5580409020492324E-4</v>
      </c>
    </row>
    <row r="606" spans="2:9" x14ac:dyDescent="0.25">
      <c r="B606" s="196"/>
      <c r="C606" s="435" t="s">
        <v>111</v>
      </c>
      <c r="D606" s="431">
        <v>13.286960000000001</v>
      </c>
      <c r="E606" s="197">
        <v>20260.562870000002</v>
      </c>
      <c r="F606" s="406">
        <f t="shared" si="49"/>
        <v>6.5580409020492324E-4</v>
      </c>
      <c r="G606" s="197">
        <v>13.286959999999999</v>
      </c>
      <c r="H606" s="197">
        <v>20260.562870000002</v>
      </c>
      <c r="I606" s="406">
        <f t="shared" si="50"/>
        <v>6.5580409020492324E-4</v>
      </c>
    </row>
    <row r="607" spans="2:9" x14ac:dyDescent="0.25">
      <c r="B607" s="199"/>
      <c r="C607" s="437" t="s">
        <v>69</v>
      </c>
      <c r="D607" s="432">
        <v>13.25122</v>
      </c>
      <c r="E607" s="200">
        <v>2629.8025500000003</v>
      </c>
      <c r="F607" s="407">
        <f t="shared" si="49"/>
        <v>5.0388649900731134E-3</v>
      </c>
      <c r="G607" s="200">
        <v>13.25122</v>
      </c>
      <c r="H607" s="200">
        <v>2629.8025500000003</v>
      </c>
      <c r="I607" s="407">
        <f t="shared" si="50"/>
        <v>5.0388649900731134E-3</v>
      </c>
    </row>
    <row r="608" spans="2:9" ht="15.75" thickBot="1" x14ac:dyDescent="0.3">
      <c r="B608" s="202"/>
      <c r="C608" s="438" t="s">
        <v>112</v>
      </c>
      <c r="D608" s="433">
        <v>13.25122</v>
      </c>
      <c r="E608" s="62">
        <v>2629.8025500000003</v>
      </c>
      <c r="F608" s="370">
        <f t="shared" si="49"/>
        <v>5.0388649900731134E-3</v>
      </c>
      <c r="G608" s="62">
        <v>13.25122</v>
      </c>
      <c r="H608" s="62">
        <v>2629.8025500000003</v>
      </c>
      <c r="I608" s="370">
        <f t="shared" si="50"/>
        <v>5.0388649900731134E-3</v>
      </c>
    </row>
    <row r="609" spans="2:9" x14ac:dyDescent="0.25">
      <c r="B609" s="193" t="s">
        <v>30</v>
      </c>
      <c r="C609" s="434" t="s">
        <v>41</v>
      </c>
      <c r="D609" s="221">
        <v>1.1161800000000002</v>
      </c>
      <c r="E609" s="194">
        <v>8467.0468699999983</v>
      </c>
      <c r="F609" s="195">
        <f t="shared" si="49"/>
        <v>1.318263636823355E-4</v>
      </c>
      <c r="G609" s="194">
        <v>1.1161800000000002</v>
      </c>
      <c r="H609" s="194">
        <v>8467.0468699999983</v>
      </c>
      <c r="I609" s="195">
        <f t="shared" si="50"/>
        <v>1.318263636823355E-4</v>
      </c>
    </row>
    <row r="610" spans="2:9" x14ac:dyDescent="0.25">
      <c r="B610" s="196"/>
      <c r="C610" s="435" t="s">
        <v>543</v>
      </c>
      <c r="D610" s="431">
        <v>1.1161800000000002</v>
      </c>
      <c r="E610" s="197">
        <v>8467.0468699999983</v>
      </c>
      <c r="F610" s="406">
        <f t="shared" si="49"/>
        <v>1.318263636823355E-4</v>
      </c>
      <c r="G610" s="197">
        <v>1.1161800000000002</v>
      </c>
      <c r="H610" s="197">
        <v>8467.0468699999983</v>
      </c>
      <c r="I610" s="406">
        <f t="shared" si="50"/>
        <v>1.318263636823355E-4</v>
      </c>
    </row>
    <row r="611" spans="2:9" x14ac:dyDescent="0.25">
      <c r="B611" s="199"/>
      <c r="C611" s="437" t="s">
        <v>69</v>
      </c>
      <c r="D611" s="432">
        <v>1.1161800000000002</v>
      </c>
      <c r="E611" s="200">
        <v>8465.4223899999997</v>
      </c>
      <c r="F611" s="407">
        <f t="shared" si="49"/>
        <v>1.3185166062339865E-4</v>
      </c>
      <c r="G611" s="200">
        <v>1.1161800000000002</v>
      </c>
      <c r="H611" s="200">
        <v>8465.4223899999997</v>
      </c>
      <c r="I611" s="407">
        <f t="shared" si="50"/>
        <v>1.3185166062339865E-4</v>
      </c>
    </row>
    <row r="612" spans="2:9" ht="15.75" thickBot="1" x14ac:dyDescent="0.3">
      <c r="B612" s="202"/>
      <c r="C612" s="438" t="s">
        <v>544</v>
      </c>
      <c r="D612" s="433">
        <v>1.1161800000000002</v>
      </c>
      <c r="E612" s="62">
        <v>8465.4223899999997</v>
      </c>
      <c r="F612" s="370">
        <f t="shared" si="49"/>
        <v>1.3185166062339865E-4</v>
      </c>
      <c r="G612" s="62">
        <v>1.1161800000000002</v>
      </c>
      <c r="H612" s="62">
        <v>8465.4223899999997</v>
      </c>
      <c r="I612" s="370">
        <f t="shared" si="50"/>
        <v>1.3185166062339865E-4</v>
      </c>
    </row>
    <row r="613" spans="2:9" x14ac:dyDescent="0.25">
      <c r="B613" s="193" t="s">
        <v>73</v>
      </c>
      <c r="C613" s="434" t="s">
        <v>1</v>
      </c>
      <c r="D613" s="221">
        <f>SUM(D614:D615)</f>
        <v>2.8219500000000002</v>
      </c>
      <c r="E613" s="194">
        <v>6413.6541500000003</v>
      </c>
      <c r="F613" s="195">
        <f t="shared" si="49"/>
        <v>4.3999098392294818E-4</v>
      </c>
      <c r="G613" s="194">
        <v>2.8219499999999997</v>
      </c>
      <c r="H613" s="194">
        <v>6413.6541500000003</v>
      </c>
      <c r="I613" s="195">
        <f t="shared" si="50"/>
        <v>4.3999098392294813E-4</v>
      </c>
    </row>
    <row r="614" spans="2:9" x14ac:dyDescent="0.25">
      <c r="B614" s="196"/>
      <c r="C614" s="435" t="s">
        <v>111</v>
      </c>
      <c r="D614" s="431">
        <v>1.94</v>
      </c>
      <c r="E614" s="197">
        <v>6413.6541500000003</v>
      </c>
      <c r="F614" s="406">
        <f t="shared" si="49"/>
        <v>3.0247967143660215E-4</v>
      </c>
      <c r="G614" s="197">
        <v>1.94</v>
      </c>
      <c r="H614" s="197">
        <v>6413.6541500000003</v>
      </c>
      <c r="I614" s="406">
        <f t="shared" si="50"/>
        <v>3.0247967143660215E-4</v>
      </c>
    </row>
    <row r="615" spans="2:9" x14ac:dyDescent="0.25">
      <c r="B615" s="196"/>
      <c r="C615" s="436" t="s">
        <v>543</v>
      </c>
      <c r="D615" s="431">
        <v>0.88195000000000001</v>
      </c>
      <c r="E615" s="197">
        <v>6413.6541500000003</v>
      </c>
      <c r="F615" s="406">
        <f t="shared" si="49"/>
        <v>1.3751131248634601E-4</v>
      </c>
      <c r="G615" s="197">
        <v>0.88195000000000001</v>
      </c>
      <c r="H615" s="197">
        <v>6413.6541500000003</v>
      </c>
      <c r="I615" s="406">
        <f t="shared" si="50"/>
        <v>1.3751131248634601E-4</v>
      </c>
    </row>
    <row r="616" spans="2:9" x14ac:dyDescent="0.25">
      <c r="B616" s="199"/>
      <c r="C616" s="437" t="s">
        <v>69</v>
      </c>
      <c r="D616" s="432">
        <f>SUM(D617:D618)</f>
        <v>2.8219500000000002</v>
      </c>
      <c r="E616" s="200">
        <v>5609.48182</v>
      </c>
      <c r="F616" s="407">
        <f t="shared" si="49"/>
        <v>5.0306785734444191E-4</v>
      </c>
      <c r="G616" s="200">
        <v>2.8219499999999997</v>
      </c>
      <c r="H616" s="200">
        <v>5609.48182</v>
      </c>
      <c r="I616" s="407">
        <f t="shared" si="50"/>
        <v>5.0306785734444181E-4</v>
      </c>
    </row>
    <row r="617" spans="2:9" x14ac:dyDescent="0.25">
      <c r="B617" s="202"/>
      <c r="C617" s="438" t="s">
        <v>112</v>
      </c>
      <c r="D617" s="433">
        <v>1.94</v>
      </c>
      <c r="E617" s="62">
        <v>5609.48182</v>
      </c>
      <c r="F617" s="370">
        <f t="shared" si="49"/>
        <v>3.458429962431004E-4</v>
      </c>
      <c r="G617" s="62">
        <v>1.94</v>
      </c>
      <c r="H617" s="62">
        <v>5609.48182</v>
      </c>
      <c r="I617" s="370">
        <f t="shared" si="50"/>
        <v>3.458429962431004E-4</v>
      </c>
    </row>
    <row r="618" spans="2:9" ht="15.75" thickBot="1" x14ac:dyDescent="0.3">
      <c r="B618" s="408"/>
      <c r="C618" s="439" t="s">
        <v>544</v>
      </c>
      <c r="D618" s="68">
        <v>0.88195000000000001</v>
      </c>
      <c r="E618" s="409">
        <v>5609.48182</v>
      </c>
      <c r="F618" s="374">
        <f t="shared" si="49"/>
        <v>1.5722486110134143E-4</v>
      </c>
      <c r="G618" s="409">
        <v>0.88195000000000001</v>
      </c>
      <c r="H618" s="409">
        <v>5609.48182</v>
      </c>
      <c r="I618" s="374">
        <f t="shared" si="50"/>
        <v>1.5722486110134143E-4</v>
      </c>
    </row>
    <row r="619" spans="2:9" x14ac:dyDescent="0.25">
      <c r="B619" s="193" t="s">
        <v>74</v>
      </c>
      <c r="C619" s="434" t="s">
        <v>42</v>
      </c>
      <c r="D619" s="221">
        <f>SUM(D620:D621)</f>
        <v>5.7032499999999997</v>
      </c>
      <c r="E619" s="194">
        <v>2363.9381899999998</v>
      </c>
      <c r="F619" s="195">
        <f t="shared" si="49"/>
        <v>2.4126053820383519E-3</v>
      </c>
      <c r="G619" s="194">
        <v>5.7032499999999997</v>
      </c>
      <c r="H619" s="194">
        <v>2363.9381899999998</v>
      </c>
      <c r="I619" s="195">
        <f t="shared" si="50"/>
        <v>2.4126053820383519E-3</v>
      </c>
    </row>
    <row r="620" spans="2:9" x14ac:dyDescent="0.25">
      <c r="B620" s="196"/>
      <c r="C620" s="435" t="s">
        <v>111</v>
      </c>
      <c r="D620" s="431">
        <v>0.27803</v>
      </c>
      <c r="E620" s="197">
        <v>2363.9381899999998</v>
      </c>
      <c r="F620" s="406">
        <f t="shared" si="49"/>
        <v>1.1761305823313427E-4</v>
      </c>
      <c r="G620" s="197">
        <v>0.27803</v>
      </c>
      <c r="H620" s="197">
        <v>2363.9381899999998</v>
      </c>
      <c r="I620" s="406">
        <f t="shared" si="50"/>
        <v>1.1761305823313427E-4</v>
      </c>
    </row>
    <row r="621" spans="2:9" x14ac:dyDescent="0.25">
      <c r="B621" s="196"/>
      <c r="C621" s="436" t="s">
        <v>543</v>
      </c>
      <c r="D621" s="431">
        <v>5.4252199999999995</v>
      </c>
      <c r="E621" s="197">
        <v>2363.9381899999998</v>
      </c>
      <c r="F621" s="406">
        <f t="shared" si="49"/>
        <v>2.2949923238052175E-3</v>
      </c>
      <c r="G621" s="197">
        <v>5.4252200000000004</v>
      </c>
      <c r="H621" s="197">
        <v>2363.9381899999998</v>
      </c>
      <c r="I621" s="406">
        <f t="shared" si="50"/>
        <v>2.2949923238052179E-3</v>
      </c>
    </row>
    <row r="622" spans="2:9" x14ac:dyDescent="0.25">
      <c r="B622" s="199"/>
      <c r="C622" s="437" t="s">
        <v>69</v>
      </c>
      <c r="D622" s="432">
        <f>SUM(D623:D624)</f>
        <v>5.7032499999999997</v>
      </c>
      <c r="E622" s="200">
        <v>2131.76143</v>
      </c>
      <c r="F622" s="407">
        <f t="shared" si="49"/>
        <v>2.6753697293416174E-3</v>
      </c>
      <c r="G622" s="200">
        <v>5.7032499999999997</v>
      </c>
      <c r="H622" s="200">
        <v>2131.76143</v>
      </c>
      <c r="I622" s="407">
        <f t="shared" si="50"/>
        <v>2.6753697293416174E-3</v>
      </c>
    </row>
    <row r="623" spans="2:9" x14ac:dyDescent="0.25">
      <c r="B623" s="202"/>
      <c r="C623" s="438" t="s">
        <v>112</v>
      </c>
      <c r="D623" s="433">
        <v>0.27803</v>
      </c>
      <c r="E623" s="62">
        <v>2131.76143</v>
      </c>
      <c r="F623" s="370">
        <f t="shared" si="49"/>
        <v>1.30422661789129E-4</v>
      </c>
      <c r="G623" s="62">
        <v>0.27803</v>
      </c>
      <c r="H623" s="62">
        <v>2131.76143</v>
      </c>
      <c r="I623" s="370">
        <f t="shared" si="50"/>
        <v>1.30422661789129E-4</v>
      </c>
    </row>
    <row r="624" spans="2:9" ht="15.75" thickBot="1" x14ac:dyDescent="0.3">
      <c r="B624" s="408"/>
      <c r="C624" s="439" t="s">
        <v>544</v>
      </c>
      <c r="D624" s="68">
        <v>5.4252199999999995</v>
      </c>
      <c r="E624" s="409">
        <v>2131.76143</v>
      </c>
      <c r="F624" s="374">
        <f t="shared" si="49"/>
        <v>2.5449470675524884E-3</v>
      </c>
      <c r="G624" s="409">
        <v>5.4252200000000004</v>
      </c>
      <c r="H624" s="409">
        <v>2131.76143</v>
      </c>
      <c r="I624" s="374">
        <f t="shared" si="50"/>
        <v>2.5449470675524889E-3</v>
      </c>
    </row>
    <row r="625" spans="2:9" x14ac:dyDescent="0.25">
      <c r="B625" s="193" t="s">
        <v>31</v>
      </c>
      <c r="C625" s="434" t="s">
        <v>43</v>
      </c>
      <c r="D625" s="221">
        <v>1.1599999999999999</v>
      </c>
      <c r="E625" s="194">
        <v>38769.982329999999</v>
      </c>
      <c r="F625" s="195">
        <f t="shared" si="49"/>
        <v>2.9920054905529279E-5</v>
      </c>
      <c r="G625" s="194">
        <v>1.7292400000000001</v>
      </c>
      <c r="H625" s="194">
        <v>38769.982329999999</v>
      </c>
      <c r="I625" s="195">
        <f t="shared" si="50"/>
        <v>4.4602548055894359E-5</v>
      </c>
    </row>
    <row r="626" spans="2:9" x14ac:dyDescent="0.25">
      <c r="B626" s="196"/>
      <c r="C626" s="435" t="s">
        <v>543</v>
      </c>
      <c r="D626" s="431">
        <v>1.1599999999999999</v>
      </c>
      <c r="E626" s="197">
        <v>38769.982329999999</v>
      </c>
      <c r="F626" s="406">
        <f t="shared" si="49"/>
        <v>2.9920054905529279E-5</v>
      </c>
      <c r="G626" s="197">
        <v>1.7292400000000001</v>
      </c>
      <c r="H626" s="197">
        <v>38769.982329999999</v>
      </c>
      <c r="I626" s="406">
        <f t="shared" si="50"/>
        <v>4.4602548055894359E-5</v>
      </c>
    </row>
    <row r="627" spans="2:9" x14ac:dyDescent="0.25">
      <c r="B627" s="199"/>
      <c r="C627" s="437" t="s">
        <v>69</v>
      </c>
      <c r="D627" s="432">
        <v>1.1599999999999999</v>
      </c>
      <c r="E627" s="200">
        <v>24938.667949999999</v>
      </c>
      <c r="F627" s="407">
        <f t="shared" si="49"/>
        <v>4.6514112234290365E-5</v>
      </c>
      <c r="G627" s="200">
        <v>1.7292400000000001</v>
      </c>
      <c r="H627" s="200">
        <v>24938.667949999999</v>
      </c>
      <c r="I627" s="407">
        <f t="shared" si="50"/>
        <v>6.9339709862089894E-5</v>
      </c>
    </row>
    <row r="628" spans="2:9" ht="15.75" thickBot="1" x14ac:dyDescent="0.3">
      <c r="B628" s="202"/>
      <c r="C628" s="438" t="s">
        <v>544</v>
      </c>
      <c r="D628" s="433">
        <v>1.1599999999999999</v>
      </c>
      <c r="E628" s="62">
        <v>24938.667949999999</v>
      </c>
      <c r="F628" s="370">
        <f t="shared" si="49"/>
        <v>4.6514112234290365E-5</v>
      </c>
      <c r="G628" s="62">
        <v>1.7292400000000001</v>
      </c>
      <c r="H628" s="62">
        <v>24938.667949999999</v>
      </c>
      <c r="I628" s="370">
        <f t="shared" si="50"/>
        <v>6.9339709862089894E-5</v>
      </c>
    </row>
    <row r="629" spans="2:9" x14ac:dyDescent="0.25">
      <c r="B629" s="193" t="s">
        <v>75</v>
      </c>
      <c r="C629" s="434" t="s">
        <v>44</v>
      </c>
      <c r="D629" s="221">
        <f>SUM(D630:D631)</f>
        <v>1130.2026599999999</v>
      </c>
      <c r="E629" s="194">
        <v>2824.1423100000002</v>
      </c>
      <c r="F629" s="195">
        <f t="shared" si="49"/>
        <v>0.40019323955385233</v>
      </c>
      <c r="G629" s="194">
        <v>1128.0860949999999</v>
      </c>
      <c r="H629" s="194">
        <v>2824.1423100000002</v>
      </c>
      <c r="I629" s="195">
        <f t="shared" si="50"/>
        <v>0.39944378546561266</v>
      </c>
    </row>
    <row r="630" spans="2:9" x14ac:dyDescent="0.25">
      <c r="B630" s="196"/>
      <c r="C630" s="435" t="s">
        <v>111</v>
      </c>
      <c r="D630" s="431">
        <v>863.78969999999993</v>
      </c>
      <c r="E630" s="197">
        <v>2824.1423100000002</v>
      </c>
      <c r="F630" s="406">
        <f t="shared" si="49"/>
        <v>0.30585912648290015</v>
      </c>
      <c r="G630" s="197">
        <v>863.78969999999993</v>
      </c>
      <c r="H630" s="197">
        <v>2824.1423100000002</v>
      </c>
      <c r="I630" s="406">
        <f t="shared" si="50"/>
        <v>0.30585912648290015</v>
      </c>
    </row>
    <row r="631" spans="2:9" x14ac:dyDescent="0.25">
      <c r="B631" s="196"/>
      <c r="C631" s="436" t="s">
        <v>543</v>
      </c>
      <c r="D631" s="431">
        <v>266.41296</v>
      </c>
      <c r="E631" s="197">
        <v>2824.1423100000002</v>
      </c>
      <c r="F631" s="406">
        <f t="shared" si="49"/>
        <v>9.4334113070952144E-2</v>
      </c>
      <c r="G631" s="197">
        <v>264.29639500000002</v>
      </c>
      <c r="H631" s="197">
        <v>2824.1423100000002</v>
      </c>
      <c r="I631" s="406">
        <f t="shared" si="50"/>
        <v>9.3584658982712524E-2</v>
      </c>
    </row>
    <row r="632" spans="2:9" x14ac:dyDescent="0.25">
      <c r="B632" s="199"/>
      <c r="C632" s="437" t="s">
        <v>69</v>
      </c>
      <c r="D632" s="432">
        <v>33.798259999999999</v>
      </c>
      <c r="E632" s="200">
        <v>578.38727999999992</v>
      </c>
      <c r="F632" s="407">
        <f t="shared" si="49"/>
        <v>5.8435344567052037E-2</v>
      </c>
      <c r="G632" s="200">
        <v>31.681695000000001</v>
      </c>
      <c r="H632" s="200">
        <v>578.38727999999992</v>
      </c>
      <c r="I632" s="407">
        <f t="shared" si="50"/>
        <v>5.4775919345944134E-2</v>
      </c>
    </row>
    <row r="633" spans="2:9" x14ac:dyDescent="0.25">
      <c r="B633" s="202"/>
      <c r="C633" s="438" t="s">
        <v>112</v>
      </c>
      <c r="D633" s="433">
        <v>3.9</v>
      </c>
      <c r="E633" s="62">
        <v>578.38727999999992</v>
      </c>
      <c r="F633" s="370">
        <f t="shared" si="49"/>
        <v>6.74288687676534E-3</v>
      </c>
      <c r="G633" s="62">
        <v>3.9</v>
      </c>
      <c r="H633" s="62">
        <v>578.38727999999992</v>
      </c>
      <c r="I633" s="370">
        <f t="shared" si="50"/>
        <v>6.74288687676534E-3</v>
      </c>
    </row>
    <row r="634" spans="2:9" ht="15.75" thickBot="1" x14ac:dyDescent="0.3">
      <c r="B634" s="408"/>
      <c r="C634" s="439" t="s">
        <v>544</v>
      </c>
      <c r="D634" s="68">
        <v>29.898260000000001</v>
      </c>
      <c r="E634" s="409">
        <v>578.38727999999992</v>
      </c>
      <c r="F634" s="374">
        <f t="shared" si="49"/>
        <v>5.1692457690286693E-2</v>
      </c>
      <c r="G634" s="409">
        <v>27.781694999999999</v>
      </c>
      <c r="H634" s="409">
        <v>578.38727999999992</v>
      </c>
      <c r="I634" s="374">
        <f t="shared" si="50"/>
        <v>4.8033032469178789E-2</v>
      </c>
    </row>
    <row r="635" spans="2:9" x14ac:dyDescent="0.25">
      <c r="B635" s="193" t="s">
        <v>33</v>
      </c>
      <c r="C635" s="434" t="s">
        <v>76</v>
      </c>
      <c r="D635" s="221">
        <v>34.24248</v>
      </c>
      <c r="E635" s="194">
        <v>7813.4237499999999</v>
      </c>
      <c r="F635" s="195">
        <f t="shared" si="49"/>
        <v>4.382519250923771E-3</v>
      </c>
      <c r="G635" s="194">
        <v>22.542480000000001</v>
      </c>
      <c r="H635" s="194">
        <v>7813.4237499999999</v>
      </c>
      <c r="I635" s="195">
        <f t="shared" si="50"/>
        <v>2.8850963062127537E-3</v>
      </c>
    </row>
    <row r="636" spans="2:9" x14ac:dyDescent="0.25">
      <c r="B636" s="196"/>
      <c r="C636" s="435" t="s">
        <v>543</v>
      </c>
      <c r="D636" s="431">
        <v>34.24248</v>
      </c>
      <c r="E636" s="197">
        <v>7813.4237499999999</v>
      </c>
      <c r="F636" s="406">
        <f t="shared" si="49"/>
        <v>4.382519250923771E-3</v>
      </c>
      <c r="G636" s="197">
        <v>22.542480000000001</v>
      </c>
      <c r="H636" s="197">
        <v>7813.4237499999999</v>
      </c>
      <c r="I636" s="406">
        <f t="shared" si="50"/>
        <v>2.8850963062127537E-3</v>
      </c>
    </row>
    <row r="637" spans="2:9" x14ac:dyDescent="0.25">
      <c r="B637" s="199"/>
      <c r="C637" s="437" t="s">
        <v>69</v>
      </c>
      <c r="D637" s="432">
        <v>34.24248</v>
      </c>
      <c r="E637" s="200">
        <v>7789.15074</v>
      </c>
      <c r="F637" s="407">
        <f t="shared" si="49"/>
        <v>4.3961763153655443E-3</v>
      </c>
      <c r="G637" s="200">
        <v>22.542480000000001</v>
      </c>
      <c r="H637" s="200">
        <v>7789.15074</v>
      </c>
      <c r="I637" s="407">
        <f t="shared" si="50"/>
        <v>2.8940870131369421E-3</v>
      </c>
    </row>
    <row r="638" spans="2:9" ht="15.75" thickBot="1" x14ac:dyDescent="0.3">
      <c r="B638" s="202"/>
      <c r="C638" s="438" t="s">
        <v>544</v>
      </c>
      <c r="D638" s="433">
        <v>34.24248</v>
      </c>
      <c r="E638" s="62">
        <v>7789.15074</v>
      </c>
      <c r="F638" s="370">
        <f t="shared" si="49"/>
        <v>4.3961763153655443E-3</v>
      </c>
      <c r="G638" s="62">
        <v>22.542480000000001</v>
      </c>
      <c r="H638" s="62">
        <v>7789.15074</v>
      </c>
      <c r="I638" s="370">
        <f t="shared" si="50"/>
        <v>2.8940870131369421E-3</v>
      </c>
    </row>
    <row r="639" spans="2:9" x14ac:dyDescent="0.25">
      <c r="B639" s="193" t="s">
        <v>78</v>
      </c>
      <c r="C639" s="434" t="s">
        <v>77</v>
      </c>
      <c r="D639" s="221">
        <f>SUM(D640:D641)</f>
        <v>45.838659999999997</v>
      </c>
      <c r="E639" s="194">
        <v>2206.57305</v>
      </c>
      <c r="F639" s="195">
        <f t="shared" si="49"/>
        <v>2.0773687959254283E-2</v>
      </c>
      <c r="G639" s="194">
        <v>46.327660000000002</v>
      </c>
      <c r="H639" s="194">
        <v>2206.57305</v>
      </c>
      <c r="I639" s="195">
        <f t="shared" si="50"/>
        <v>2.099529856942647E-2</v>
      </c>
    </row>
    <row r="640" spans="2:9" x14ac:dyDescent="0.25">
      <c r="B640" s="196"/>
      <c r="C640" s="435" t="s">
        <v>111</v>
      </c>
      <c r="D640" s="431">
        <v>45.832659999999997</v>
      </c>
      <c r="E640" s="197">
        <v>2206.57305</v>
      </c>
      <c r="F640" s="406">
        <f t="shared" si="49"/>
        <v>2.0770968810663214E-2</v>
      </c>
      <c r="G640" s="197">
        <v>45.832660000000004</v>
      </c>
      <c r="H640" s="197">
        <v>2206.57305</v>
      </c>
      <c r="I640" s="406">
        <f t="shared" si="50"/>
        <v>2.0770968810663214E-2</v>
      </c>
    </row>
    <row r="641" spans="2:9" x14ac:dyDescent="0.25">
      <c r="B641" s="196"/>
      <c r="C641" s="436" t="s">
        <v>543</v>
      </c>
      <c r="D641" s="431">
        <v>6.0000000000000001E-3</v>
      </c>
      <c r="E641" s="197">
        <v>2206.57305</v>
      </c>
      <c r="F641" s="406">
        <f t="shared" si="49"/>
        <v>2.7191485910697588E-6</v>
      </c>
      <c r="G641" s="197">
        <v>0.495</v>
      </c>
      <c r="H641" s="197">
        <v>2206.57305</v>
      </c>
      <c r="I641" s="406">
        <f t="shared" si="50"/>
        <v>2.2432975876325508E-4</v>
      </c>
    </row>
    <row r="642" spans="2:9" x14ac:dyDescent="0.25">
      <c r="B642" s="199"/>
      <c r="C642" s="437" t="s">
        <v>69</v>
      </c>
      <c r="D642" s="432">
        <f>SUM(D643:D644)</f>
        <v>45.838659999999997</v>
      </c>
      <c r="E642" s="200">
        <v>2205.9748500000001</v>
      </c>
      <c r="F642" s="407">
        <f t="shared" si="49"/>
        <v>2.0779321214836152E-2</v>
      </c>
      <c r="G642" s="200">
        <v>46.327660000000002</v>
      </c>
      <c r="H642" s="200">
        <v>2205.9748500000001</v>
      </c>
      <c r="I642" s="407">
        <f t="shared" si="50"/>
        <v>2.1000991919740156E-2</v>
      </c>
    </row>
    <row r="643" spans="2:9" x14ac:dyDescent="0.25">
      <c r="B643" s="202"/>
      <c r="C643" s="438" t="s">
        <v>112</v>
      </c>
      <c r="D643" s="433">
        <v>45.832659999999997</v>
      </c>
      <c r="E643" s="62">
        <v>2205.9748500000001</v>
      </c>
      <c r="F643" s="370">
        <f t="shared" si="49"/>
        <v>2.077660132888641E-2</v>
      </c>
      <c r="G643" s="62">
        <v>45.832660000000004</v>
      </c>
      <c r="H643" s="62">
        <v>2205.9748500000001</v>
      </c>
      <c r="I643" s="370">
        <f t="shared" si="50"/>
        <v>2.0776601328886413E-2</v>
      </c>
    </row>
    <row r="644" spans="2:9" ht="15.75" thickBot="1" x14ac:dyDescent="0.3">
      <c r="B644" s="408"/>
      <c r="C644" s="439" t="s">
        <v>544</v>
      </c>
      <c r="D644" s="68">
        <v>6.0000000000000001E-3</v>
      </c>
      <c r="E644" s="409">
        <v>2205.9748500000001</v>
      </c>
      <c r="F644" s="374">
        <f t="shared" si="49"/>
        <v>2.7198859497423555E-6</v>
      </c>
      <c r="G644" s="409">
        <v>0.495</v>
      </c>
      <c r="H644" s="409">
        <v>2205.9748500000001</v>
      </c>
      <c r="I644" s="374">
        <f t="shared" si="50"/>
        <v>2.2439059085374431E-4</v>
      </c>
    </row>
    <row r="645" spans="2:9" x14ac:dyDescent="0.25">
      <c r="B645" s="193" t="s">
        <v>32</v>
      </c>
      <c r="C645" s="434" t="s">
        <v>79</v>
      </c>
      <c r="D645" s="221">
        <v>10.061121</v>
      </c>
      <c r="E645" s="194">
        <v>2775.4257900000002</v>
      </c>
      <c r="F645" s="195">
        <f t="shared" si="49"/>
        <v>3.6250729658313073E-3</v>
      </c>
      <c r="G645" s="194">
        <v>9.561121</v>
      </c>
      <c r="H645" s="194">
        <v>2775.4257900000002</v>
      </c>
      <c r="I645" s="195">
        <f t="shared" si="50"/>
        <v>3.4449204278670332E-3</v>
      </c>
    </row>
    <row r="646" spans="2:9" x14ac:dyDescent="0.25">
      <c r="B646" s="196"/>
      <c r="C646" s="435" t="s">
        <v>543</v>
      </c>
      <c r="D646" s="431">
        <v>10.061121</v>
      </c>
      <c r="E646" s="197">
        <v>2775.4257900000002</v>
      </c>
      <c r="F646" s="406">
        <f t="shared" si="49"/>
        <v>3.6250729658313073E-3</v>
      </c>
      <c r="G646" s="197">
        <v>9.561121</v>
      </c>
      <c r="H646" s="197">
        <v>2775.4257900000002</v>
      </c>
      <c r="I646" s="406">
        <f t="shared" si="50"/>
        <v>3.4449204278670332E-3</v>
      </c>
    </row>
    <row r="647" spans="2:9" x14ac:dyDescent="0.25">
      <c r="B647" s="199"/>
      <c r="C647" s="437" t="s">
        <v>69</v>
      </c>
      <c r="D647" s="432">
        <v>10.061121</v>
      </c>
      <c r="E647" s="200">
        <v>2308.6682900000001</v>
      </c>
      <c r="F647" s="407">
        <f t="shared" si="49"/>
        <v>4.3579760000948421E-3</v>
      </c>
      <c r="G647" s="200">
        <v>9.561121</v>
      </c>
      <c r="H647" s="200">
        <v>2308.6682900000001</v>
      </c>
      <c r="I647" s="407">
        <f t="shared" si="50"/>
        <v>4.1414009285846778E-3</v>
      </c>
    </row>
    <row r="648" spans="2:9" ht="15.75" thickBot="1" x14ac:dyDescent="0.3">
      <c r="B648" s="202"/>
      <c r="C648" s="438" t="s">
        <v>544</v>
      </c>
      <c r="D648" s="433">
        <v>10.061121</v>
      </c>
      <c r="E648" s="62">
        <v>2308.6682900000001</v>
      </c>
      <c r="F648" s="370">
        <f t="shared" si="49"/>
        <v>4.3579760000948421E-3</v>
      </c>
      <c r="G648" s="62">
        <v>9.561121</v>
      </c>
      <c r="H648" s="62">
        <v>2308.6682900000001</v>
      </c>
      <c r="I648" s="370">
        <f t="shared" si="50"/>
        <v>4.1414009285846778E-3</v>
      </c>
    </row>
    <row r="649" spans="2:9" x14ac:dyDescent="0.25">
      <c r="B649" s="193" t="s">
        <v>34</v>
      </c>
      <c r="C649" s="434" t="s">
        <v>45</v>
      </c>
      <c r="D649" s="221">
        <v>1.68451</v>
      </c>
      <c r="E649" s="194">
        <v>786.17840000000001</v>
      </c>
      <c r="F649" s="195">
        <f t="shared" si="49"/>
        <v>2.1426561706605015E-3</v>
      </c>
      <c r="G649" s="194">
        <v>1.6845100000000004</v>
      </c>
      <c r="H649" s="194">
        <v>786.17840000000001</v>
      </c>
      <c r="I649" s="195">
        <f t="shared" si="50"/>
        <v>2.142656170660502E-3</v>
      </c>
    </row>
    <row r="650" spans="2:9" x14ac:dyDescent="0.25">
      <c r="B650" s="196"/>
      <c r="C650" s="435" t="s">
        <v>543</v>
      </c>
      <c r="D650" s="431">
        <v>1.68451</v>
      </c>
      <c r="E650" s="197">
        <v>786.17840000000001</v>
      </c>
      <c r="F650" s="406">
        <f t="shared" si="49"/>
        <v>2.1426561706605015E-3</v>
      </c>
      <c r="G650" s="197">
        <v>1.6845100000000004</v>
      </c>
      <c r="H650" s="197">
        <v>786.17840000000001</v>
      </c>
      <c r="I650" s="406">
        <f t="shared" si="50"/>
        <v>2.142656170660502E-3</v>
      </c>
    </row>
    <row r="651" spans="2:9" x14ac:dyDescent="0.25">
      <c r="B651" s="199"/>
      <c r="C651" s="437" t="s">
        <v>69</v>
      </c>
      <c r="D651" s="432">
        <v>1.68451</v>
      </c>
      <c r="E651" s="200">
        <v>773.06094000000007</v>
      </c>
      <c r="F651" s="407">
        <f t="shared" si="49"/>
        <v>2.1790132094890212E-3</v>
      </c>
      <c r="G651" s="200">
        <v>1.6845100000000004</v>
      </c>
      <c r="H651" s="200">
        <v>773.06094000000007</v>
      </c>
      <c r="I651" s="407">
        <f t="shared" si="50"/>
        <v>2.1790132094890221E-3</v>
      </c>
    </row>
    <row r="652" spans="2:9" ht="15.75" thickBot="1" x14ac:dyDescent="0.3">
      <c r="B652" s="202"/>
      <c r="C652" s="438" t="s">
        <v>544</v>
      </c>
      <c r="D652" s="433">
        <v>1.68451</v>
      </c>
      <c r="E652" s="62">
        <v>773.06094000000007</v>
      </c>
      <c r="F652" s="370">
        <f t="shared" si="49"/>
        <v>2.1790132094890212E-3</v>
      </c>
      <c r="G652" s="62">
        <v>1.6845100000000004</v>
      </c>
      <c r="H652" s="62">
        <v>773.06094000000007</v>
      </c>
      <c r="I652" s="370">
        <f t="shared" si="50"/>
        <v>2.1790132094890221E-3</v>
      </c>
    </row>
    <row r="653" spans="2:9" x14ac:dyDescent="0.25">
      <c r="B653" s="193" t="s">
        <v>80</v>
      </c>
      <c r="C653" s="434" t="s">
        <v>81</v>
      </c>
      <c r="D653" s="221">
        <f>SUM(D654:D655)</f>
        <v>13.485339999999999</v>
      </c>
      <c r="E653" s="194">
        <v>482.91540000000003</v>
      </c>
      <c r="F653" s="195">
        <f t="shared" si="49"/>
        <v>2.7924849777000275E-2</v>
      </c>
      <c r="G653" s="194">
        <v>13.485340000000001</v>
      </c>
      <c r="H653" s="194">
        <v>482.91540000000003</v>
      </c>
      <c r="I653" s="195">
        <f t="shared" si="50"/>
        <v>2.7924849777000278E-2</v>
      </c>
    </row>
    <row r="654" spans="2:9" x14ac:dyDescent="0.25">
      <c r="B654" s="196"/>
      <c r="C654" s="435" t="s">
        <v>111</v>
      </c>
      <c r="D654" s="431">
        <v>12.680339999999999</v>
      </c>
      <c r="E654" s="197">
        <v>482.91540000000003</v>
      </c>
      <c r="F654" s="406">
        <f t="shared" si="49"/>
        <v>2.6257891133726525E-2</v>
      </c>
      <c r="G654" s="197">
        <v>12.680339999999999</v>
      </c>
      <c r="H654" s="197">
        <v>482.91540000000003</v>
      </c>
      <c r="I654" s="406">
        <f t="shared" si="50"/>
        <v>2.6257891133726525E-2</v>
      </c>
    </row>
    <row r="655" spans="2:9" x14ac:dyDescent="0.25">
      <c r="B655" s="196"/>
      <c r="C655" s="436" t="s">
        <v>543</v>
      </c>
      <c r="D655" s="431">
        <v>0.80499999999999994</v>
      </c>
      <c r="E655" s="197">
        <v>482.91540000000003</v>
      </c>
      <c r="F655" s="406">
        <f t="shared" si="49"/>
        <v>1.6669586432737492E-3</v>
      </c>
      <c r="G655" s="197">
        <v>0.80500000000000005</v>
      </c>
      <c r="H655" s="197">
        <v>482.91540000000003</v>
      </c>
      <c r="I655" s="406">
        <f t="shared" si="50"/>
        <v>1.6669586432737494E-3</v>
      </c>
    </row>
    <row r="656" spans="2:9" x14ac:dyDescent="0.25">
      <c r="B656" s="199"/>
      <c r="C656" s="437" t="s">
        <v>69</v>
      </c>
      <c r="D656" s="432">
        <f>SUM(D657:D658)</f>
        <v>13.463289999999999</v>
      </c>
      <c r="E656" s="200">
        <v>482.11752000000001</v>
      </c>
      <c r="F656" s="407">
        <f t="shared" si="49"/>
        <v>2.7925328247768302E-2</v>
      </c>
      <c r="G656" s="200">
        <v>13.463290000000001</v>
      </c>
      <c r="H656" s="200">
        <v>482.11752000000001</v>
      </c>
      <c r="I656" s="407">
        <f t="shared" si="50"/>
        <v>2.7925328247768305E-2</v>
      </c>
    </row>
    <row r="657" spans="2:9" x14ac:dyDescent="0.25">
      <c r="B657" s="202"/>
      <c r="C657" s="438" t="s">
        <v>112</v>
      </c>
      <c r="D657" s="433">
        <v>12.658289999999999</v>
      </c>
      <c r="E657" s="62">
        <v>482.11752000000001</v>
      </c>
      <c r="F657" s="370">
        <f t="shared" ref="F657:F674" si="51">D657/E657</f>
        <v>2.6255610872635365E-2</v>
      </c>
      <c r="G657" s="62">
        <v>12.658290000000001</v>
      </c>
      <c r="H657" s="62">
        <v>482.11752000000001</v>
      </c>
      <c r="I657" s="370">
        <f t="shared" ref="I657:I672" si="52">G657/H657</f>
        <v>2.6255610872635369E-2</v>
      </c>
    </row>
    <row r="658" spans="2:9" ht="15.75" thickBot="1" x14ac:dyDescent="0.3">
      <c r="B658" s="202"/>
      <c r="C658" s="439" t="s">
        <v>544</v>
      </c>
      <c r="D658" s="68">
        <v>0.80499999999999994</v>
      </c>
      <c r="E658" s="409">
        <v>482.11752000000001</v>
      </c>
      <c r="F658" s="374">
        <f t="shared" si="51"/>
        <v>1.6697173751329343E-3</v>
      </c>
      <c r="G658" s="409">
        <v>0.80500000000000005</v>
      </c>
      <c r="H658" s="409">
        <v>482.11752000000001</v>
      </c>
      <c r="I658" s="374">
        <f t="shared" si="52"/>
        <v>1.6697173751329345E-3</v>
      </c>
    </row>
    <row r="659" spans="2:9" x14ac:dyDescent="0.25">
      <c r="B659" s="193" t="s">
        <v>29</v>
      </c>
      <c r="C659" s="434" t="s">
        <v>46</v>
      </c>
      <c r="D659" s="221">
        <v>1.8545</v>
      </c>
      <c r="E659" s="194">
        <v>482.62421000000001</v>
      </c>
      <c r="F659" s="195">
        <f t="shared" si="51"/>
        <v>3.8425341323014028E-3</v>
      </c>
      <c r="G659" s="194">
        <v>1.91195</v>
      </c>
      <c r="H659" s="194">
        <v>482.62421000000001</v>
      </c>
      <c r="I659" s="195">
        <f t="shared" si="52"/>
        <v>3.9615708461869332E-3</v>
      </c>
    </row>
    <row r="660" spans="2:9" x14ac:dyDescent="0.25">
      <c r="B660" s="196"/>
      <c r="C660" s="435" t="s">
        <v>543</v>
      </c>
      <c r="D660" s="431">
        <v>1.8545</v>
      </c>
      <c r="E660" s="197">
        <v>482.62421000000001</v>
      </c>
      <c r="F660" s="406">
        <f t="shared" si="51"/>
        <v>3.8425341323014028E-3</v>
      </c>
      <c r="G660" s="197">
        <v>1.91195</v>
      </c>
      <c r="H660" s="197">
        <v>482.62421000000001</v>
      </c>
      <c r="I660" s="406">
        <f t="shared" si="52"/>
        <v>3.9615708461869332E-3</v>
      </c>
    </row>
    <row r="661" spans="2:9" x14ac:dyDescent="0.25">
      <c r="B661" s="199"/>
      <c r="C661" s="437" t="s">
        <v>69</v>
      </c>
      <c r="D661" s="432">
        <v>1.8545</v>
      </c>
      <c r="E661" s="200">
        <v>477.34437000000003</v>
      </c>
      <c r="F661" s="407">
        <f t="shared" si="51"/>
        <v>3.8850358704345879E-3</v>
      </c>
      <c r="G661" s="200">
        <v>1.91195</v>
      </c>
      <c r="H661" s="200">
        <v>477.34437000000003</v>
      </c>
      <c r="I661" s="407">
        <f t="shared" si="52"/>
        <v>4.0053892329347052E-3</v>
      </c>
    </row>
    <row r="662" spans="2:9" ht="15.75" thickBot="1" x14ac:dyDescent="0.3">
      <c r="B662" s="202"/>
      <c r="C662" s="438" t="s">
        <v>544</v>
      </c>
      <c r="D662" s="433">
        <v>1.8545</v>
      </c>
      <c r="E662" s="62">
        <v>477.34437000000003</v>
      </c>
      <c r="F662" s="370">
        <f t="shared" si="51"/>
        <v>3.8850358704345879E-3</v>
      </c>
      <c r="G662" s="62">
        <v>1.91195</v>
      </c>
      <c r="H662" s="62">
        <v>477.34437000000003</v>
      </c>
      <c r="I662" s="370">
        <f t="shared" si="52"/>
        <v>4.0053892329347052E-3</v>
      </c>
    </row>
    <row r="663" spans="2:9" x14ac:dyDescent="0.25">
      <c r="B663" s="193" t="s">
        <v>82</v>
      </c>
      <c r="C663" s="434" t="s">
        <v>83</v>
      </c>
      <c r="D663" s="221">
        <v>642.25378999999998</v>
      </c>
      <c r="E663" s="194">
        <v>5188.22811</v>
      </c>
      <c r="F663" s="195">
        <f t="shared" si="51"/>
        <v>0.12379058445061314</v>
      </c>
      <c r="G663" s="194">
        <v>642.25378999999998</v>
      </c>
      <c r="H663" s="194">
        <v>5188.22811</v>
      </c>
      <c r="I663" s="195">
        <f t="shared" si="52"/>
        <v>0.12379058445061314</v>
      </c>
    </row>
    <row r="664" spans="2:9" x14ac:dyDescent="0.25">
      <c r="B664" s="196"/>
      <c r="C664" s="435" t="s">
        <v>111</v>
      </c>
      <c r="D664" s="431">
        <v>642.25378999999998</v>
      </c>
      <c r="E664" s="197">
        <v>5188.22811</v>
      </c>
      <c r="F664" s="406">
        <f t="shared" si="51"/>
        <v>0.12379058445061314</v>
      </c>
      <c r="G664" s="197">
        <v>642.25378999999998</v>
      </c>
      <c r="H664" s="197">
        <v>5188.22811</v>
      </c>
      <c r="I664" s="406">
        <f t="shared" si="52"/>
        <v>0.12379058445061314</v>
      </c>
    </row>
    <row r="665" spans="2:9" x14ac:dyDescent="0.25">
      <c r="B665" s="199"/>
      <c r="C665" s="437" t="s">
        <v>69</v>
      </c>
      <c r="D665" s="432">
        <v>97.382059999999996</v>
      </c>
      <c r="E665" s="200">
        <v>4541.9744600000004</v>
      </c>
      <c r="F665" s="407">
        <f t="shared" si="51"/>
        <v>2.1440468425707526E-2</v>
      </c>
      <c r="G665" s="200">
        <v>97.382059999999996</v>
      </c>
      <c r="H665" s="200">
        <v>4541.9744600000004</v>
      </c>
      <c r="I665" s="407">
        <f t="shared" si="52"/>
        <v>2.1440468425707526E-2</v>
      </c>
    </row>
    <row r="666" spans="2:9" ht="15.75" thickBot="1" x14ac:dyDescent="0.3">
      <c r="B666" s="202"/>
      <c r="C666" s="438" t="s">
        <v>112</v>
      </c>
      <c r="D666" s="433">
        <v>97.382059999999996</v>
      </c>
      <c r="E666" s="62">
        <v>4541.9744600000004</v>
      </c>
      <c r="F666" s="370">
        <f t="shared" si="51"/>
        <v>2.1440468425707526E-2</v>
      </c>
      <c r="G666" s="62">
        <v>97.382059999999996</v>
      </c>
      <c r="H666" s="62">
        <v>4541.9744600000004</v>
      </c>
      <c r="I666" s="370">
        <f t="shared" si="52"/>
        <v>2.1440468425707526E-2</v>
      </c>
    </row>
    <row r="667" spans="2:9" x14ac:dyDescent="0.25">
      <c r="B667" s="193" t="s">
        <v>38</v>
      </c>
      <c r="C667" s="434" t="s">
        <v>39</v>
      </c>
      <c r="D667" s="221">
        <v>5286.2767006362592</v>
      </c>
      <c r="E667" s="194">
        <v>5449.1923699999998</v>
      </c>
      <c r="F667" s="195">
        <f t="shared" si="51"/>
        <v>0.97010278619256374</v>
      </c>
      <c r="G667" s="194">
        <v>5278.7933459164096</v>
      </c>
      <c r="H667" s="194">
        <v>5449.1923699999998</v>
      </c>
      <c r="I667" s="195">
        <f t="shared" si="52"/>
        <v>0.96872949007605136</v>
      </c>
    </row>
    <row r="668" spans="2:9" x14ac:dyDescent="0.25">
      <c r="B668" s="196"/>
      <c r="C668" s="435" t="s">
        <v>111</v>
      </c>
      <c r="D668" s="431">
        <v>5276.10563</v>
      </c>
      <c r="E668" s="197">
        <v>5449.1923699999998</v>
      </c>
      <c r="F668" s="406">
        <f t="shared" si="51"/>
        <v>0.96823625810075786</v>
      </c>
      <c r="G668" s="197">
        <v>5276.10563</v>
      </c>
      <c r="H668" s="197">
        <v>5449.1923699999998</v>
      </c>
      <c r="I668" s="406">
        <f t="shared" si="52"/>
        <v>0.96823625810075786</v>
      </c>
    </row>
    <row r="669" spans="2:9" x14ac:dyDescent="0.25">
      <c r="B669" s="196"/>
      <c r="C669" s="436" t="s">
        <v>543</v>
      </c>
      <c r="D669" s="431">
        <v>4.0999999999999995E-2</v>
      </c>
      <c r="E669" s="197">
        <v>5449.1923699999998</v>
      </c>
      <c r="F669" s="406">
        <f t="shared" si="51"/>
        <v>7.5240507613057519E-6</v>
      </c>
      <c r="G669" s="197">
        <v>2.6877159164055802</v>
      </c>
      <c r="H669" s="197">
        <v>5449.1923699999998</v>
      </c>
      <c r="I669" s="406">
        <f>G669/H670</f>
        <v>4.9323197529280475E-4</v>
      </c>
    </row>
    <row r="670" spans="2:9" x14ac:dyDescent="0.25">
      <c r="B670" s="196"/>
      <c r="C670" s="436" t="s">
        <v>253</v>
      </c>
      <c r="D670" s="431">
        <v>10.1300706362585</v>
      </c>
      <c r="E670" s="197">
        <v>5449.1923699999998</v>
      </c>
      <c r="F670" s="406">
        <f t="shared" si="51"/>
        <v>1.8590040410444348E-3</v>
      </c>
      <c r="G670" s="197" t="s">
        <v>227</v>
      </c>
      <c r="H670" s="197">
        <v>5449.1923699999998</v>
      </c>
      <c r="I670" s="406" t="s">
        <v>227</v>
      </c>
    </row>
    <row r="671" spans="2:9" x14ac:dyDescent="0.25">
      <c r="B671" s="199"/>
      <c r="C671" s="437" t="s">
        <v>69</v>
      </c>
      <c r="D671" s="432">
        <v>2474.4289406362586</v>
      </c>
      <c r="E671" s="200">
        <v>2637.30798</v>
      </c>
      <c r="F671" s="407">
        <f t="shared" si="51"/>
        <v>0.93824041765355692</v>
      </c>
      <c r="G671" s="200">
        <v>2466.94558591641</v>
      </c>
      <c r="H671" s="200">
        <v>2637.30798</v>
      </c>
      <c r="I671" s="407">
        <f t="shared" si="52"/>
        <v>0.93540292018394078</v>
      </c>
    </row>
    <row r="672" spans="2:9" x14ac:dyDescent="0.25">
      <c r="B672" s="202"/>
      <c r="C672" s="438" t="s">
        <v>112</v>
      </c>
      <c r="D672" s="433">
        <v>2464.2578700000004</v>
      </c>
      <c r="E672" s="62">
        <v>2637.30798</v>
      </c>
      <c r="F672" s="370">
        <f t="shared" si="51"/>
        <v>0.93438380677860777</v>
      </c>
      <c r="G672" s="62">
        <v>2464.2578699999999</v>
      </c>
      <c r="H672" s="62">
        <v>2637.30798</v>
      </c>
      <c r="I672" s="370">
        <f t="shared" si="52"/>
        <v>0.93438380677860755</v>
      </c>
    </row>
    <row r="673" spans="2:10" x14ac:dyDescent="0.25">
      <c r="B673" s="502"/>
      <c r="C673" s="838" t="s">
        <v>544</v>
      </c>
      <c r="D673" s="503">
        <v>4.0999999999999995E-2</v>
      </c>
      <c r="E673" s="127">
        <v>2637.30798</v>
      </c>
      <c r="F673" s="217">
        <v>1.5546155515746778E-5</v>
      </c>
      <c r="G673" s="127">
        <v>2.6877159164055802</v>
      </c>
      <c r="H673" s="127">
        <v>2637.30798</v>
      </c>
      <c r="I673" s="217">
        <v>1.0191134053314395E-3</v>
      </c>
    </row>
    <row r="674" spans="2:10" ht="15.75" thickBot="1" x14ac:dyDescent="0.3">
      <c r="B674" s="408"/>
      <c r="C674" s="439" t="s">
        <v>487</v>
      </c>
      <c r="D674" s="68">
        <v>10.1300706362585</v>
      </c>
      <c r="E674" s="409">
        <v>2637.30798</v>
      </c>
      <c r="F674" s="374">
        <f t="shared" si="51"/>
        <v>3.8410647194335261E-3</v>
      </c>
      <c r="G674" s="409" t="s">
        <v>227</v>
      </c>
      <c r="H674" s="409">
        <v>2637.30798</v>
      </c>
      <c r="I674" s="374" t="s">
        <v>227</v>
      </c>
    </row>
    <row r="675" spans="2:10" x14ac:dyDescent="0.25">
      <c r="B675" s="203"/>
      <c r="H675" s="3"/>
    </row>
    <row r="676" spans="2:10" ht="15.75" thickBot="1" x14ac:dyDescent="0.3">
      <c r="B676" s="5" t="s">
        <v>136</v>
      </c>
      <c r="D676" s="3"/>
      <c r="G676" s="3"/>
    </row>
    <row r="677" spans="2:10" ht="15.75" thickBot="1" x14ac:dyDescent="0.3">
      <c r="B677" s="892" t="s">
        <v>184</v>
      </c>
      <c r="C677" s="925"/>
      <c r="D677" s="929">
        <v>2018</v>
      </c>
      <c r="E677" s="929"/>
      <c r="F677" s="929"/>
      <c r="G677" s="928">
        <v>2017</v>
      </c>
      <c r="H677" s="929"/>
      <c r="I677" s="930"/>
    </row>
    <row r="678" spans="2:10" ht="30" customHeight="1" x14ac:dyDescent="0.25">
      <c r="B678" s="901"/>
      <c r="C678" s="926"/>
      <c r="D678" s="939" t="s">
        <v>107</v>
      </c>
      <c r="E678" s="956" t="s">
        <v>68</v>
      </c>
      <c r="F678" s="957"/>
      <c r="G678" s="931" t="s">
        <v>107</v>
      </c>
      <c r="H678" s="956" t="s">
        <v>68</v>
      </c>
      <c r="I678" s="957"/>
    </row>
    <row r="679" spans="2:10" ht="35.25" customHeight="1" thickBot="1" x14ac:dyDescent="0.3">
      <c r="B679" s="893"/>
      <c r="C679" s="927"/>
      <c r="D679" s="940"/>
      <c r="E679" s="169" t="s">
        <v>109</v>
      </c>
      <c r="F679" s="192" t="s">
        <v>110</v>
      </c>
      <c r="G679" s="932"/>
      <c r="H679" s="404" t="s">
        <v>109</v>
      </c>
      <c r="I679" s="405" t="s">
        <v>110</v>
      </c>
    </row>
    <row r="680" spans="2:10" x14ac:dyDescent="0.25">
      <c r="B680" s="241"/>
      <c r="C680" s="434" t="s">
        <v>225</v>
      </c>
      <c r="D680" s="221">
        <v>7370.5801948795388</v>
      </c>
      <c r="E680" s="194">
        <v>449785.08396999998</v>
      </c>
      <c r="F680" s="195">
        <f t="shared" ref="F680:F685" si="53">D680/E680</f>
        <v>1.6386893335420493E-2</v>
      </c>
      <c r="G680" s="194">
        <v>6762.7689591000008</v>
      </c>
      <c r="H680" s="194">
        <v>443133.32949999999</v>
      </c>
      <c r="I680" s="195">
        <f t="shared" ref="I680:I685" si="54">G680/H680</f>
        <v>1.5261250979994275E-2</v>
      </c>
    </row>
    <row r="681" spans="2:10" x14ac:dyDescent="0.25">
      <c r="B681" s="609"/>
      <c r="C681" s="435" t="s">
        <v>111</v>
      </c>
      <c r="D681" s="431">
        <v>7061.95172</v>
      </c>
      <c r="E681" s="197">
        <v>449785.08396999998</v>
      </c>
      <c r="F681" s="406">
        <f t="shared" si="53"/>
        <v>1.5700724571984744E-2</v>
      </c>
      <c r="G681" s="197">
        <v>6513.7775899999997</v>
      </c>
      <c r="H681" s="197">
        <v>443133.32949999999</v>
      </c>
      <c r="I681" s="406">
        <f t="shared" si="54"/>
        <v>1.4699362824614617E-2</v>
      </c>
    </row>
    <row r="682" spans="2:10" x14ac:dyDescent="0.25">
      <c r="B682" s="609"/>
      <c r="C682" s="436" t="s">
        <v>543</v>
      </c>
      <c r="D682" s="431">
        <v>308.6284748795394</v>
      </c>
      <c r="E682" s="197">
        <v>449785.08396999998</v>
      </c>
      <c r="F682" s="406">
        <f t="shared" si="53"/>
        <v>6.8616876343574899E-4</v>
      </c>
      <c r="G682" s="197">
        <v>248.99136910000001</v>
      </c>
      <c r="H682" s="197">
        <v>443133.32949999999</v>
      </c>
      <c r="I682" s="406">
        <f t="shared" si="54"/>
        <v>5.618881553796554E-4</v>
      </c>
    </row>
    <row r="683" spans="2:10" x14ac:dyDescent="0.25">
      <c r="B683" s="610"/>
      <c r="C683" s="437" t="s">
        <v>69</v>
      </c>
      <c r="D683" s="432">
        <v>2916.4676748795391</v>
      </c>
      <c r="E683" s="200">
        <v>328169.32620999997</v>
      </c>
      <c r="F683" s="407">
        <f t="shared" si="53"/>
        <v>8.8870818871513053E-3</v>
      </c>
      <c r="G683" s="200">
        <v>2645.0844391000001</v>
      </c>
      <c r="H683" s="200">
        <v>318443.70205999992</v>
      </c>
      <c r="I683" s="407">
        <f t="shared" si="54"/>
        <v>8.306285921150432E-3</v>
      </c>
    </row>
    <row r="684" spans="2:10" x14ac:dyDescent="0.25">
      <c r="B684" s="611"/>
      <c r="C684" s="438" t="s">
        <v>112</v>
      </c>
      <c r="D684" s="433">
        <v>2844.3539000000001</v>
      </c>
      <c r="E684" s="62">
        <v>328169.32620999997</v>
      </c>
      <c r="F684" s="370">
        <f t="shared" si="53"/>
        <v>8.667336258538251E-3</v>
      </c>
      <c r="G684" s="62">
        <v>2612.1077700000001</v>
      </c>
      <c r="H684" s="62">
        <v>318443.70205999992</v>
      </c>
      <c r="I684" s="370">
        <f t="shared" si="54"/>
        <v>8.2027301940731639E-3</v>
      </c>
    </row>
    <row r="685" spans="2:10" ht="15.75" thickBot="1" x14ac:dyDescent="0.3">
      <c r="B685" s="612"/>
      <c r="C685" s="439" t="s">
        <v>544</v>
      </c>
      <c r="D685" s="68">
        <v>72.113774879539378</v>
      </c>
      <c r="E685" s="409">
        <v>328169.32620999997</v>
      </c>
      <c r="F685" s="374">
        <f t="shared" si="53"/>
        <v>2.1974562861305568E-4</v>
      </c>
      <c r="G685" s="409">
        <v>32.976669100000002</v>
      </c>
      <c r="H685" s="409">
        <v>318443.70205999992</v>
      </c>
      <c r="I685" s="374">
        <f t="shared" si="54"/>
        <v>1.0355572707726739E-4</v>
      </c>
    </row>
    <row r="686" spans="2:10" x14ac:dyDescent="0.25">
      <c r="B686" s="204" t="s">
        <v>71</v>
      </c>
      <c r="C686" s="613" t="s">
        <v>196</v>
      </c>
      <c r="D686" s="205">
        <v>3.2866599999999999</v>
      </c>
      <c r="E686" s="206">
        <v>1558.9590800000001</v>
      </c>
      <c r="F686" s="207">
        <f t="shared" ref="F686:F693" si="55">D686/E686</f>
        <v>2.1082400700344231E-3</v>
      </c>
      <c r="G686" s="208">
        <v>1.8896599999999999</v>
      </c>
      <c r="H686" s="206">
        <v>1500.5763400000001</v>
      </c>
      <c r="I686" s="346">
        <f>G686/H686</f>
        <v>1.2592894807337825E-3</v>
      </c>
      <c r="J686" s="11"/>
    </row>
    <row r="687" spans="2:10" x14ac:dyDescent="0.25">
      <c r="B687" s="609"/>
      <c r="C687" s="435" t="s">
        <v>111</v>
      </c>
      <c r="D687" s="209">
        <v>1.88666</v>
      </c>
      <c r="E687" s="197">
        <v>1558.9590800000001</v>
      </c>
      <c r="F687" s="198">
        <f t="shared" si="55"/>
        <v>1.2102049529099891E-3</v>
      </c>
      <c r="G687" s="209">
        <v>1.88666</v>
      </c>
      <c r="H687" s="210">
        <v>1500.5763400000001</v>
      </c>
      <c r="I687" s="406">
        <f t="shared" ref="I687:I722" si="56">G687/H687</f>
        <v>1.257290248891969E-3</v>
      </c>
    </row>
    <row r="688" spans="2:10" x14ac:dyDescent="0.25">
      <c r="B688" s="609"/>
      <c r="C688" s="436" t="s">
        <v>543</v>
      </c>
      <c r="D688" s="211">
        <v>1.4</v>
      </c>
      <c r="E688" s="197">
        <v>1558.9590800000001</v>
      </c>
      <c r="F688" s="198">
        <f t="shared" si="55"/>
        <v>8.98035117124434E-4</v>
      </c>
      <c r="G688" s="209">
        <v>3.0000000000000001E-3</v>
      </c>
      <c r="H688" s="210">
        <v>1500.5763400000001</v>
      </c>
      <c r="I688" s="406">
        <f t="shared" si="56"/>
        <v>1.9992318418135261E-6</v>
      </c>
    </row>
    <row r="689" spans="2:9" x14ac:dyDescent="0.25">
      <c r="B689" s="610"/>
      <c r="C689" s="437" t="s">
        <v>69</v>
      </c>
      <c r="D689" s="212">
        <v>3.2866599999999999</v>
      </c>
      <c r="E689" s="200">
        <v>1344.44568</v>
      </c>
      <c r="F689" s="201">
        <f t="shared" si="55"/>
        <v>2.4446208938690627E-3</v>
      </c>
      <c r="G689" s="215">
        <v>1.8896599999999999</v>
      </c>
      <c r="H689" s="200">
        <v>1286.0679399999999</v>
      </c>
      <c r="I689" s="407">
        <f t="shared" si="56"/>
        <v>1.4693313947317589E-3</v>
      </c>
    </row>
    <row r="690" spans="2:9" x14ac:dyDescent="0.25">
      <c r="B690" s="611"/>
      <c r="C690" s="438" t="s">
        <v>112</v>
      </c>
      <c r="D690" s="67">
        <v>1.88666</v>
      </c>
      <c r="E690" s="62">
        <v>1344.44568</v>
      </c>
      <c r="F690" s="63">
        <f t="shared" si="55"/>
        <v>1.4032995368024092E-3</v>
      </c>
      <c r="G690" s="61">
        <v>1.88666</v>
      </c>
      <c r="H690" s="62">
        <v>1286.0679399999999</v>
      </c>
      <c r="I690" s="370">
        <f t="shared" si="56"/>
        <v>1.4669987030389701E-3</v>
      </c>
    </row>
    <row r="691" spans="2:9" ht="15.75" thickBot="1" x14ac:dyDescent="0.3">
      <c r="B691" s="612"/>
      <c r="C691" s="439" t="s">
        <v>544</v>
      </c>
      <c r="D691" s="68">
        <v>1.4</v>
      </c>
      <c r="E691" s="65">
        <v>1344.44568</v>
      </c>
      <c r="F691" s="66">
        <f t="shared" si="55"/>
        <v>1.0413213570666536E-3</v>
      </c>
      <c r="G691" s="425">
        <v>3.0000000000000001E-3</v>
      </c>
      <c r="H691" s="409">
        <v>1286.0679399999999</v>
      </c>
      <c r="I691" s="374">
        <f t="shared" si="56"/>
        <v>2.3326916927887965E-6</v>
      </c>
    </row>
    <row r="692" spans="2:9" x14ac:dyDescent="0.25">
      <c r="B692" s="204">
        <v>14</v>
      </c>
      <c r="C692" s="613" t="s">
        <v>14</v>
      </c>
      <c r="D692" s="213">
        <v>211.59747999999999</v>
      </c>
      <c r="E692" s="194">
        <v>9541.9326700000001</v>
      </c>
      <c r="F692" s="207">
        <f t="shared" si="55"/>
        <v>2.2175536897809611E-2</v>
      </c>
      <c r="G692" s="213">
        <v>159.39004</v>
      </c>
      <c r="H692" s="194">
        <v>8623.5958300000002</v>
      </c>
      <c r="I692" s="195">
        <f t="shared" si="56"/>
        <v>1.8483013715173153E-2</v>
      </c>
    </row>
    <row r="693" spans="2:9" x14ac:dyDescent="0.25">
      <c r="B693" s="609"/>
      <c r="C693" s="435" t="s">
        <v>111</v>
      </c>
      <c r="D693" s="209">
        <v>211.59747999999999</v>
      </c>
      <c r="E693" s="197">
        <v>9541.9326700000001</v>
      </c>
      <c r="F693" s="198">
        <f t="shared" si="55"/>
        <v>2.2175536897809611E-2</v>
      </c>
      <c r="G693" s="209">
        <v>159.39004</v>
      </c>
      <c r="H693" s="197">
        <v>8623.5958300000002</v>
      </c>
      <c r="I693" s="406">
        <f t="shared" si="56"/>
        <v>1.8483013715173153E-2</v>
      </c>
    </row>
    <row r="694" spans="2:9" x14ac:dyDescent="0.25">
      <c r="B694" s="609"/>
      <c r="C694" s="436" t="s">
        <v>543</v>
      </c>
      <c r="D694" s="209">
        <v>0</v>
      </c>
      <c r="E694" s="197">
        <v>9541.9326700000001</v>
      </c>
      <c r="F694" s="214">
        <v>0</v>
      </c>
      <c r="G694" s="209">
        <v>0</v>
      </c>
      <c r="H694" s="197">
        <v>8623.5958300000002</v>
      </c>
      <c r="I694" s="426">
        <v>0</v>
      </c>
    </row>
    <row r="695" spans="2:9" x14ac:dyDescent="0.25">
      <c r="B695" s="610"/>
      <c r="C695" s="437" t="s">
        <v>69</v>
      </c>
      <c r="D695" s="215">
        <v>210.65747999999999</v>
      </c>
      <c r="E695" s="200">
        <v>9537.7309100000002</v>
      </c>
      <c r="F695" s="201">
        <f>D695/E695</f>
        <v>2.2086750191194059E-2</v>
      </c>
      <c r="G695" s="215">
        <v>158.89004</v>
      </c>
      <c r="H695" s="200">
        <v>8619.8340700000008</v>
      </c>
      <c r="I695" s="407">
        <f t="shared" si="56"/>
        <v>1.8433074083524671E-2</v>
      </c>
    </row>
    <row r="696" spans="2:9" x14ac:dyDescent="0.25">
      <c r="B696" s="611"/>
      <c r="C696" s="438" t="s">
        <v>112</v>
      </c>
      <c r="D696" s="61">
        <v>210.65747999999999</v>
      </c>
      <c r="E696" s="62">
        <v>9537.7309100000002</v>
      </c>
      <c r="F696" s="63">
        <f>D696/E696</f>
        <v>2.2086750191194059E-2</v>
      </c>
      <c r="G696" s="61">
        <v>158.89004</v>
      </c>
      <c r="H696" s="62">
        <v>8619.8340700000008</v>
      </c>
      <c r="I696" s="370">
        <f t="shared" si="56"/>
        <v>1.8433074083524671E-2</v>
      </c>
    </row>
    <row r="697" spans="2:9" ht="15.75" thickBot="1" x14ac:dyDescent="0.3">
      <c r="B697" s="612"/>
      <c r="C697" s="439" t="s">
        <v>544</v>
      </c>
      <c r="D697" s="64">
        <v>0</v>
      </c>
      <c r="E697" s="65">
        <v>9537.7309100000002</v>
      </c>
      <c r="F697" s="69">
        <v>0</v>
      </c>
      <c r="G697" s="425">
        <v>0</v>
      </c>
      <c r="H697" s="409">
        <v>8619.8340700000008</v>
      </c>
      <c r="I697" s="69">
        <v>0</v>
      </c>
    </row>
    <row r="698" spans="2:9" x14ac:dyDescent="0.25">
      <c r="B698" s="204">
        <v>15</v>
      </c>
      <c r="C698" s="613" t="s">
        <v>197</v>
      </c>
      <c r="D698" s="213">
        <v>53.857199999999999</v>
      </c>
      <c r="E698" s="194">
        <v>22167.546399999999</v>
      </c>
      <c r="F698" s="207">
        <f t="shared" ref="F698:F704" si="57">D698/E698</f>
        <v>2.4295516981527555E-3</v>
      </c>
      <c r="G698" s="213">
        <v>27.75516</v>
      </c>
      <c r="H698" s="194">
        <v>21536.34074</v>
      </c>
      <c r="I698" s="195">
        <f t="shared" si="56"/>
        <v>1.2887593270870584E-3</v>
      </c>
    </row>
    <row r="699" spans="2:9" x14ac:dyDescent="0.25">
      <c r="B699" s="609"/>
      <c r="C699" s="435" t="s">
        <v>111</v>
      </c>
      <c r="D699" s="209">
        <v>53.362200000000001</v>
      </c>
      <c r="E699" s="197">
        <v>22167.546399999999</v>
      </c>
      <c r="F699" s="198">
        <f t="shared" si="57"/>
        <v>2.407221757298318E-3</v>
      </c>
      <c r="G699" s="209">
        <v>27.265160000000002</v>
      </c>
      <c r="H699" s="197">
        <v>21536.34074</v>
      </c>
      <c r="I699" s="406">
        <f t="shared" si="56"/>
        <v>1.2660070867730896E-3</v>
      </c>
    </row>
    <row r="700" spans="2:9" x14ac:dyDescent="0.25">
      <c r="B700" s="609"/>
      <c r="C700" s="436" t="s">
        <v>543</v>
      </c>
      <c r="D700" s="209">
        <v>0.495</v>
      </c>
      <c r="E700" s="197">
        <v>22167.546399999999</v>
      </c>
      <c r="F700" s="198">
        <f t="shared" si="57"/>
        <v>2.2329940854437551E-5</v>
      </c>
      <c r="G700" s="209">
        <v>0.49</v>
      </c>
      <c r="H700" s="197">
        <v>21536.34074</v>
      </c>
      <c r="I700" s="406">
        <f t="shared" si="56"/>
        <v>2.2752240313968955E-5</v>
      </c>
    </row>
    <row r="701" spans="2:9" x14ac:dyDescent="0.25">
      <c r="B701" s="610"/>
      <c r="C701" s="437" t="s">
        <v>69</v>
      </c>
      <c r="D701" s="215">
        <f>SUM(D702:D703)</f>
        <v>6.1762800000000002</v>
      </c>
      <c r="E701" s="200">
        <v>4536.4929499999998</v>
      </c>
      <c r="F701" s="201">
        <f t="shared" si="57"/>
        <v>1.361465799257993E-3</v>
      </c>
      <c r="G701" s="215">
        <f>SUM(G702:G703)</f>
        <v>27.71942</v>
      </c>
      <c r="H701" s="200">
        <v>3904.7963500000001</v>
      </c>
      <c r="I701" s="407">
        <f t="shared" si="56"/>
        <v>7.0988132326030269E-3</v>
      </c>
    </row>
    <row r="702" spans="2:9" x14ac:dyDescent="0.25">
      <c r="B702" s="611"/>
      <c r="C702" s="438" t="s">
        <v>112</v>
      </c>
      <c r="D702" s="61">
        <v>5.6812800000000001</v>
      </c>
      <c r="E702" s="62">
        <v>4536.4929499999998</v>
      </c>
      <c r="F702" s="63">
        <f t="shared" si="57"/>
        <v>1.2523506732221418E-3</v>
      </c>
      <c r="G702" s="61">
        <v>27.229420000000001</v>
      </c>
      <c r="H702" s="62">
        <v>3904.7963500000001</v>
      </c>
      <c r="I702" s="370">
        <f t="shared" si="56"/>
        <v>6.9733265346859892E-3</v>
      </c>
    </row>
    <row r="703" spans="2:9" ht="15.75" thickBot="1" x14ac:dyDescent="0.3">
      <c r="B703" s="612"/>
      <c r="C703" s="439" t="s">
        <v>544</v>
      </c>
      <c r="D703" s="216">
        <v>0.495</v>
      </c>
      <c r="E703" s="127">
        <v>4536.4929499999998</v>
      </c>
      <c r="F703" s="217">
        <f t="shared" si="57"/>
        <v>1.0911512603585111E-4</v>
      </c>
      <c r="G703" s="425">
        <v>0.49</v>
      </c>
      <c r="H703" s="409">
        <v>3904.7963500000001</v>
      </c>
      <c r="I703" s="370">
        <f t="shared" si="56"/>
        <v>1.2548669791703732E-4</v>
      </c>
    </row>
    <row r="704" spans="2:9" x14ac:dyDescent="0.25">
      <c r="B704" s="204">
        <v>16</v>
      </c>
      <c r="C704" s="613" t="s">
        <v>41</v>
      </c>
      <c r="D704" s="213">
        <v>1.1111800000000001</v>
      </c>
      <c r="E704" s="194">
        <v>8467.0982600000007</v>
      </c>
      <c r="F704" s="195">
        <f t="shared" si="57"/>
        <v>1.3123504249967213E-4</v>
      </c>
      <c r="G704" s="213">
        <v>1.1111800000000001</v>
      </c>
      <c r="H704" s="194">
        <v>7970.7142899999999</v>
      </c>
      <c r="I704" s="195">
        <f t="shared" si="56"/>
        <v>1.3940783216807536E-4</v>
      </c>
    </row>
    <row r="705" spans="2:9" x14ac:dyDescent="0.25">
      <c r="B705" s="609"/>
      <c r="C705" s="435" t="s">
        <v>111</v>
      </c>
      <c r="D705" s="209">
        <v>0</v>
      </c>
      <c r="E705" s="197">
        <v>8467.0982600000007</v>
      </c>
      <c r="F705" s="218">
        <v>0</v>
      </c>
      <c r="G705" s="209">
        <v>0</v>
      </c>
      <c r="H705" s="197">
        <v>7970.7142899999999</v>
      </c>
      <c r="I705" s="291">
        <v>0</v>
      </c>
    </row>
    <row r="706" spans="2:9" x14ac:dyDescent="0.25">
      <c r="B706" s="609"/>
      <c r="C706" s="436" t="s">
        <v>543</v>
      </c>
      <c r="D706" s="209">
        <v>1.1111800000000001</v>
      </c>
      <c r="E706" s="197">
        <v>8467.0982600000007</v>
      </c>
      <c r="F706" s="198">
        <f t="shared" ref="F706:F722" si="58">D706/E706</f>
        <v>1.3123504249967213E-4</v>
      </c>
      <c r="G706" s="209">
        <v>1.1111800000000001</v>
      </c>
      <c r="H706" s="197">
        <v>7970.7142899999999</v>
      </c>
      <c r="I706" s="406">
        <f t="shared" si="56"/>
        <v>1.3940783216807536E-4</v>
      </c>
    </row>
    <row r="707" spans="2:9" x14ac:dyDescent="0.25">
      <c r="B707" s="610"/>
      <c r="C707" s="437" t="s">
        <v>69</v>
      </c>
      <c r="D707" s="215">
        <v>1.1111800000000001</v>
      </c>
      <c r="E707" s="200">
        <v>8465.4737799999984</v>
      </c>
      <c r="F707" s="201">
        <f t="shared" si="58"/>
        <v>1.3126022581573695E-4</v>
      </c>
      <c r="G707" s="215">
        <v>1.1111800000000001</v>
      </c>
      <c r="H707" s="200">
        <v>7969.1378099999993</v>
      </c>
      <c r="I707" s="407">
        <f t="shared" si="56"/>
        <v>1.394354102655429E-4</v>
      </c>
    </row>
    <row r="708" spans="2:9" x14ac:dyDescent="0.25">
      <c r="B708" s="611"/>
      <c r="C708" s="438" t="s">
        <v>112</v>
      </c>
      <c r="D708" s="61">
        <v>0</v>
      </c>
      <c r="E708" s="62">
        <v>8465.4737799999984</v>
      </c>
      <c r="F708" s="63">
        <f t="shared" si="58"/>
        <v>0</v>
      </c>
      <c r="G708" s="61">
        <v>0</v>
      </c>
      <c r="H708" s="62">
        <v>7969.1378099999993</v>
      </c>
      <c r="I708" s="370">
        <f t="shared" si="56"/>
        <v>0</v>
      </c>
    </row>
    <row r="709" spans="2:9" ht="15.75" thickBot="1" x14ac:dyDescent="0.3">
      <c r="B709" s="612"/>
      <c r="C709" s="439" t="s">
        <v>544</v>
      </c>
      <c r="D709" s="64">
        <v>1.1111800000000001</v>
      </c>
      <c r="E709" s="65">
        <v>8465.4737799999984</v>
      </c>
      <c r="F709" s="66">
        <f t="shared" si="58"/>
        <v>1.3126022581573695E-4</v>
      </c>
      <c r="G709" s="425">
        <v>1.1111800000000001</v>
      </c>
      <c r="H709" s="409">
        <v>7969.1378099999993</v>
      </c>
      <c r="I709" s="374">
        <f t="shared" si="56"/>
        <v>1.394354102655429E-4</v>
      </c>
    </row>
    <row r="710" spans="2:9" x14ac:dyDescent="0.25">
      <c r="B710" s="204">
        <v>17</v>
      </c>
      <c r="C710" s="613" t="s">
        <v>1</v>
      </c>
      <c r="D710" s="213">
        <v>2.6069499999999999</v>
      </c>
      <c r="E710" s="194">
        <v>6426.1075300000002</v>
      </c>
      <c r="F710" s="195">
        <f t="shared" si="58"/>
        <v>4.0568104219071476E-4</v>
      </c>
      <c r="G710" s="213">
        <v>2.4049700000000001</v>
      </c>
      <c r="H710" s="194">
        <v>5542.4701699999996</v>
      </c>
      <c r="I710" s="195">
        <f t="shared" si="56"/>
        <v>4.3391663396178461E-4</v>
      </c>
    </row>
    <row r="711" spans="2:9" x14ac:dyDescent="0.25">
      <c r="B711" s="609"/>
      <c r="C711" s="435" t="s">
        <v>111</v>
      </c>
      <c r="D711" s="209">
        <v>1.94</v>
      </c>
      <c r="E711" s="197">
        <v>6426.1075300000002</v>
      </c>
      <c r="F711" s="198">
        <f t="shared" si="58"/>
        <v>3.018934854331639E-4</v>
      </c>
      <c r="G711" s="209">
        <v>1.94</v>
      </c>
      <c r="H711" s="197">
        <v>5542.4701699999996</v>
      </c>
      <c r="I711" s="291">
        <f t="shared" si="56"/>
        <v>3.5002443684780359E-4</v>
      </c>
    </row>
    <row r="712" spans="2:9" x14ac:dyDescent="0.25">
      <c r="B712" s="609"/>
      <c r="C712" s="436" t="s">
        <v>543</v>
      </c>
      <c r="D712" s="209">
        <v>0.66695000000000004</v>
      </c>
      <c r="E712" s="197">
        <v>6426.1075300000002</v>
      </c>
      <c r="F712" s="198">
        <f t="shared" si="58"/>
        <v>1.0378755675755087E-4</v>
      </c>
      <c r="G712" s="209">
        <v>0.46496999999999999</v>
      </c>
      <c r="H712" s="197">
        <v>5542.4701699999996</v>
      </c>
      <c r="I712" s="406">
        <f t="shared" si="56"/>
        <v>8.3892197113981051E-5</v>
      </c>
    </row>
    <row r="713" spans="2:9" x14ac:dyDescent="0.25">
      <c r="B713" s="610"/>
      <c r="C713" s="437" t="s">
        <v>69</v>
      </c>
      <c r="D713" s="215">
        <v>2.6069499999999999</v>
      </c>
      <c r="E713" s="200">
        <v>8465.4737799999984</v>
      </c>
      <c r="F713" s="201">
        <f t="shared" si="58"/>
        <v>3.079508681674755E-4</v>
      </c>
      <c r="G713" s="215">
        <v>2.4049700000000001</v>
      </c>
      <c r="H713" s="200">
        <v>5028.4669699999995</v>
      </c>
      <c r="I713" s="407">
        <f t="shared" si="56"/>
        <v>4.7827101467467733E-4</v>
      </c>
    </row>
    <row r="714" spans="2:9" x14ac:dyDescent="0.25">
      <c r="B714" s="611"/>
      <c r="C714" s="438" t="s">
        <v>112</v>
      </c>
      <c r="D714" s="61">
        <v>1.94</v>
      </c>
      <c r="E714" s="62">
        <v>8465.4737799999984</v>
      </c>
      <c r="F714" s="63">
        <f t="shared" si="58"/>
        <v>2.2916614597322637E-4</v>
      </c>
      <c r="G714" s="61">
        <v>1.94</v>
      </c>
      <c r="H714" s="62">
        <v>5028.4669699999995</v>
      </c>
      <c r="I714" s="370">
        <f t="shared" si="56"/>
        <v>3.8580346884529705E-4</v>
      </c>
    </row>
    <row r="715" spans="2:9" ht="15.75" thickBot="1" x14ac:dyDescent="0.3">
      <c r="B715" s="612"/>
      <c r="C715" s="439" t="s">
        <v>544</v>
      </c>
      <c r="D715" s="64">
        <v>0.66695000000000004</v>
      </c>
      <c r="E715" s="65">
        <v>8465.4737799999984</v>
      </c>
      <c r="F715" s="63">
        <f t="shared" si="58"/>
        <v>7.8784722194249142E-5</v>
      </c>
      <c r="G715" s="425">
        <v>0.46496999999999999</v>
      </c>
      <c r="H715" s="409">
        <v>5028.4669699999995</v>
      </c>
      <c r="I715" s="374">
        <f t="shared" si="56"/>
        <v>9.2467545829380291E-5</v>
      </c>
    </row>
    <row r="716" spans="2:9" x14ac:dyDescent="0.25">
      <c r="B716" s="204">
        <v>18</v>
      </c>
      <c r="C716" s="613" t="s">
        <v>199</v>
      </c>
      <c r="D716" s="213">
        <v>109.66499697953938</v>
      </c>
      <c r="E716" s="194">
        <v>3434.4491499999999</v>
      </c>
      <c r="F716" s="195">
        <f t="shared" si="58"/>
        <v>3.1930883873921782E-2</v>
      </c>
      <c r="G716" s="213">
        <v>95.512409099999999</v>
      </c>
      <c r="H716" s="194">
        <v>3320.7213700000002</v>
      </c>
      <c r="I716" s="195">
        <f t="shared" si="56"/>
        <v>2.8762548391706829E-2</v>
      </c>
    </row>
    <row r="717" spans="2:9" x14ac:dyDescent="0.25">
      <c r="B717" s="609"/>
      <c r="C717" s="435" t="s">
        <v>111</v>
      </c>
      <c r="D717" s="209">
        <v>102.12822</v>
      </c>
      <c r="E717" s="197">
        <v>3434.4491499999999</v>
      </c>
      <c r="F717" s="198">
        <f t="shared" si="58"/>
        <v>2.9736419303223634E-2</v>
      </c>
      <c r="G717" s="209">
        <v>93.053579999999997</v>
      </c>
      <c r="H717" s="197">
        <v>3320.7213700000002</v>
      </c>
      <c r="I717" s="406">
        <f t="shared" si="56"/>
        <v>2.8022098102136159E-2</v>
      </c>
    </row>
    <row r="718" spans="2:9" x14ac:dyDescent="0.25">
      <c r="B718" s="609"/>
      <c r="C718" s="436" t="s">
        <v>543</v>
      </c>
      <c r="D718" s="209">
        <v>7.5367769795393782</v>
      </c>
      <c r="E718" s="197">
        <v>3434.4491499999999</v>
      </c>
      <c r="F718" s="198">
        <f t="shared" si="58"/>
        <v>2.1944645706981508E-3</v>
      </c>
      <c r="G718" s="209">
        <v>2.4588291</v>
      </c>
      <c r="H718" s="197">
        <v>3320.7213700000002</v>
      </c>
      <c r="I718" s="406">
        <f t="shared" si="56"/>
        <v>7.404502895706663E-4</v>
      </c>
    </row>
    <row r="719" spans="2:9" x14ac:dyDescent="0.25">
      <c r="B719" s="610"/>
      <c r="C719" s="437" t="s">
        <v>69</v>
      </c>
      <c r="D719" s="215">
        <v>109.66499697953938</v>
      </c>
      <c r="E719" s="200">
        <v>3189.1182999999996</v>
      </c>
      <c r="F719" s="201">
        <f t="shared" si="58"/>
        <v>3.4387246462302574E-2</v>
      </c>
      <c r="G719" s="215">
        <v>95.512409099999999</v>
      </c>
      <c r="H719" s="200">
        <v>3075.3905199999999</v>
      </c>
      <c r="I719" s="407">
        <f t="shared" si="56"/>
        <v>3.1057001860043454E-2</v>
      </c>
    </row>
    <row r="720" spans="2:9" x14ac:dyDescent="0.25">
      <c r="B720" s="611"/>
      <c r="C720" s="438" t="s">
        <v>112</v>
      </c>
      <c r="D720" s="61">
        <v>102.12822</v>
      </c>
      <c r="E720" s="62">
        <v>3189.1182999999996</v>
      </c>
      <c r="F720" s="63">
        <f t="shared" si="58"/>
        <v>3.2023967251387321E-2</v>
      </c>
      <c r="G720" s="61">
        <v>93.053579999999997</v>
      </c>
      <c r="H720" s="62">
        <v>3075.3905199999999</v>
      </c>
      <c r="I720" s="370">
        <f t="shared" si="56"/>
        <v>3.025748417797685E-2</v>
      </c>
    </row>
    <row r="721" spans="2:9" ht="15.75" thickBot="1" x14ac:dyDescent="0.3">
      <c r="B721" s="612"/>
      <c r="C721" s="439" t="s">
        <v>544</v>
      </c>
      <c r="D721" s="64">
        <v>7.5367769795393782</v>
      </c>
      <c r="E721" s="65">
        <v>3189.1182999999996</v>
      </c>
      <c r="F721" s="66">
        <f t="shared" si="58"/>
        <v>2.3632792109152486E-3</v>
      </c>
      <c r="G721" s="425">
        <v>2.4588291</v>
      </c>
      <c r="H721" s="409">
        <v>3075.3905199999999</v>
      </c>
      <c r="I721" s="374">
        <f t="shared" si="56"/>
        <v>7.9951768206660146E-4</v>
      </c>
    </row>
    <row r="722" spans="2:9" x14ac:dyDescent="0.25">
      <c r="B722" s="204">
        <v>19</v>
      </c>
      <c r="C722" s="242" t="s">
        <v>200</v>
      </c>
      <c r="D722" s="213">
        <v>0.61924000000000001</v>
      </c>
      <c r="E722" s="194">
        <v>38770.16577</v>
      </c>
      <c r="F722" s="195">
        <f t="shared" si="58"/>
        <v>1.59720751175937E-5</v>
      </c>
      <c r="G722" s="213">
        <v>0.60724</v>
      </c>
      <c r="H722" s="194">
        <v>35790.775509999999</v>
      </c>
      <c r="I722" s="195">
        <f t="shared" si="56"/>
        <v>1.6966382855558305E-5</v>
      </c>
    </row>
    <row r="723" spans="2:9" x14ac:dyDescent="0.25">
      <c r="B723" s="609"/>
      <c r="C723" s="435" t="s">
        <v>111</v>
      </c>
      <c r="D723" s="209">
        <v>0</v>
      </c>
      <c r="E723" s="219">
        <v>38770.16577</v>
      </c>
      <c r="F723" s="218">
        <v>0</v>
      </c>
      <c r="G723" s="209">
        <v>0</v>
      </c>
      <c r="H723" s="299">
        <v>35790.775509999999</v>
      </c>
      <c r="I723" s="291">
        <v>0</v>
      </c>
    </row>
    <row r="724" spans="2:9" x14ac:dyDescent="0.25">
      <c r="B724" s="609"/>
      <c r="C724" s="436" t="s">
        <v>543</v>
      </c>
      <c r="D724" s="209">
        <v>0.61924000000000001</v>
      </c>
      <c r="E724" s="197">
        <v>38770.16577</v>
      </c>
      <c r="F724" s="198">
        <f>D724/E724</f>
        <v>1.59720751175937E-5</v>
      </c>
      <c r="G724" s="209">
        <v>0.60724</v>
      </c>
      <c r="H724" s="197">
        <v>35790.775509999999</v>
      </c>
      <c r="I724" s="406">
        <f t="shared" ref="I724:I741" si="59">G724/H724</f>
        <v>1.6966382855558305E-5</v>
      </c>
    </row>
    <row r="725" spans="2:9" x14ac:dyDescent="0.25">
      <c r="B725" s="610"/>
      <c r="C725" s="437" t="s">
        <v>69</v>
      </c>
      <c r="D725" s="215">
        <v>0.61924000000000001</v>
      </c>
      <c r="E725" s="200">
        <v>24938.85139</v>
      </c>
      <c r="F725" s="201">
        <f>D725/E725</f>
        <v>2.4830333615456859E-5</v>
      </c>
      <c r="G725" s="215">
        <v>0.60724</v>
      </c>
      <c r="H725" s="200">
        <v>25597.55113</v>
      </c>
      <c r="I725" s="407">
        <f t="shared" si="59"/>
        <v>2.3722581778079644E-5</v>
      </c>
    </row>
    <row r="726" spans="2:9" x14ac:dyDescent="0.25">
      <c r="B726" s="611"/>
      <c r="C726" s="438" t="s">
        <v>112</v>
      </c>
      <c r="D726" s="61">
        <v>0</v>
      </c>
      <c r="E726" s="220">
        <v>24938.85139</v>
      </c>
      <c r="F726" s="71">
        <v>0</v>
      </c>
      <c r="G726" s="61">
        <v>0</v>
      </c>
      <c r="H726" s="278">
        <v>25597.55113</v>
      </c>
      <c r="I726" s="280">
        <v>0</v>
      </c>
    </row>
    <row r="727" spans="2:9" ht="15.75" thickBot="1" x14ac:dyDescent="0.3">
      <c r="B727" s="612"/>
      <c r="C727" s="439" t="s">
        <v>544</v>
      </c>
      <c r="D727" s="64">
        <v>0.61924000000000001</v>
      </c>
      <c r="E727" s="65">
        <v>24938.85139</v>
      </c>
      <c r="F727" s="66">
        <f t="shared" ref="F727:F734" si="60">D727/E727</f>
        <v>2.4830333615456859E-5</v>
      </c>
      <c r="G727" s="425">
        <v>0.60724</v>
      </c>
      <c r="H727" s="409">
        <v>25597.55113</v>
      </c>
      <c r="I727" s="374">
        <f t="shared" si="59"/>
        <v>2.3722581778079644E-5</v>
      </c>
    </row>
    <row r="728" spans="2:9" x14ac:dyDescent="0.25">
      <c r="B728" s="204">
        <v>20</v>
      </c>
      <c r="C728" s="242" t="s">
        <v>201</v>
      </c>
      <c r="D728" s="213">
        <v>870.68582000000004</v>
      </c>
      <c r="E728" s="194">
        <v>2076.5311299999998</v>
      </c>
      <c r="F728" s="195">
        <f t="shared" si="60"/>
        <v>0.41929822646097298</v>
      </c>
      <c r="G728" s="213">
        <v>858.07942000000003</v>
      </c>
      <c r="H728" s="194">
        <v>1737.7848100000001</v>
      </c>
      <c r="I728" s="195">
        <f t="shared" si="59"/>
        <v>0.49377771923325764</v>
      </c>
    </row>
    <row r="729" spans="2:9" x14ac:dyDescent="0.25">
      <c r="B729" s="609"/>
      <c r="C729" s="435" t="s">
        <v>111</v>
      </c>
      <c r="D729" s="209">
        <v>646.15378999999996</v>
      </c>
      <c r="E729" s="219">
        <v>2076.5311299999998</v>
      </c>
      <c r="F729" s="218">
        <f t="shared" si="60"/>
        <v>0.31116980654173965</v>
      </c>
      <c r="G729" s="209">
        <v>641.95471999999995</v>
      </c>
      <c r="H729" s="197">
        <v>1737.7848100000001</v>
      </c>
      <c r="I729" s="406">
        <f t="shared" si="59"/>
        <v>0.36940978900603921</v>
      </c>
    </row>
    <row r="730" spans="2:9" x14ac:dyDescent="0.25">
      <c r="B730" s="609"/>
      <c r="C730" s="436" t="s">
        <v>543</v>
      </c>
      <c r="D730" s="209">
        <v>224.53202999999999</v>
      </c>
      <c r="E730" s="197">
        <v>2076.5311299999998</v>
      </c>
      <c r="F730" s="198">
        <f t="shared" si="60"/>
        <v>0.10812841991923329</v>
      </c>
      <c r="G730" s="209">
        <v>216.12469999999999</v>
      </c>
      <c r="H730" s="197">
        <v>1737.7848100000001</v>
      </c>
      <c r="I730" s="406">
        <f t="shared" si="59"/>
        <v>0.1243679302272184</v>
      </c>
    </row>
    <row r="731" spans="2:9" x14ac:dyDescent="0.25">
      <c r="B731" s="610"/>
      <c r="C731" s="437" t="s">
        <v>69</v>
      </c>
      <c r="D731" s="215">
        <v>109.79939</v>
      </c>
      <c r="E731" s="200">
        <v>1015.28895</v>
      </c>
      <c r="F731" s="201">
        <f t="shared" si="60"/>
        <v>0.10814595194796515</v>
      </c>
      <c r="G731" s="215">
        <f>SUM(G732:G733)</f>
        <v>97.192989999999995</v>
      </c>
      <c r="H731" s="200">
        <v>976.58163000000002</v>
      </c>
      <c r="I731" s="407">
        <f t="shared" si="59"/>
        <v>9.9523672178842837E-2</v>
      </c>
    </row>
    <row r="732" spans="2:9" x14ac:dyDescent="0.25">
      <c r="B732" s="611"/>
      <c r="C732" s="438" t="s">
        <v>112</v>
      </c>
      <c r="D732" s="61">
        <v>101.28206</v>
      </c>
      <c r="E732" s="62">
        <v>1015.28895</v>
      </c>
      <c r="F732" s="63">
        <f t="shared" si="60"/>
        <v>9.97568820186608E-2</v>
      </c>
      <c r="G732" s="61">
        <v>97.082989999999995</v>
      </c>
      <c r="H732" s="62">
        <v>976.58163000000002</v>
      </c>
      <c r="I732" s="370">
        <f>G732/H732</f>
        <v>9.9411034385318092E-2</v>
      </c>
    </row>
    <row r="733" spans="2:9" ht="15.75" thickBot="1" x14ac:dyDescent="0.3">
      <c r="B733" s="612"/>
      <c r="C733" s="439" t="s">
        <v>544</v>
      </c>
      <c r="D733" s="64">
        <v>8.5173299999999994</v>
      </c>
      <c r="E733" s="65">
        <v>1015.28895</v>
      </c>
      <c r="F733" s="66">
        <f t="shared" si="60"/>
        <v>8.3890699293043616E-3</v>
      </c>
      <c r="G733" s="425">
        <v>0.11</v>
      </c>
      <c r="H733" s="409">
        <v>976.58163000000002</v>
      </c>
      <c r="I733" s="374">
        <f t="shared" si="59"/>
        <v>1.126377935247461E-4</v>
      </c>
    </row>
    <row r="734" spans="2:9" s="608" customFormat="1" ht="17.25" customHeight="1" x14ac:dyDescent="0.25">
      <c r="B734" s="501">
        <v>23</v>
      </c>
      <c r="C734" s="614" t="s">
        <v>202</v>
      </c>
      <c r="D734" s="605">
        <v>39.807507899999997</v>
      </c>
      <c r="E734" s="606">
        <v>9649.2703199999996</v>
      </c>
      <c r="F734" s="607">
        <f t="shared" si="60"/>
        <v>4.1254422956201317E-3</v>
      </c>
      <c r="G734" s="605">
        <v>16.91666</v>
      </c>
      <c r="H734" s="606">
        <v>9480.5563000000002</v>
      </c>
      <c r="I734" s="607">
        <f t="shared" si="59"/>
        <v>1.7843530975075797E-3</v>
      </c>
    </row>
    <row r="735" spans="2:9" x14ac:dyDescent="0.25">
      <c r="B735" s="609"/>
      <c r="C735" s="435" t="s">
        <v>111</v>
      </c>
      <c r="D735" s="209">
        <v>0</v>
      </c>
      <c r="E735" s="219">
        <v>9649.2703199999996</v>
      </c>
      <c r="F735" s="218">
        <v>0</v>
      </c>
      <c r="G735" s="209">
        <v>0</v>
      </c>
      <c r="H735" s="197">
        <v>9480.5563000000002</v>
      </c>
      <c r="I735" s="406">
        <v>0</v>
      </c>
    </row>
    <row r="736" spans="2:9" x14ac:dyDescent="0.25">
      <c r="B736" s="609"/>
      <c r="C736" s="436" t="s">
        <v>543</v>
      </c>
      <c r="D736" s="209">
        <v>39.807507899999997</v>
      </c>
      <c r="E736" s="197">
        <v>9649.2703199999996</v>
      </c>
      <c r="F736" s="198">
        <f>D736/E736</f>
        <v>4.1254422956201317E-3</v>
      </c>
      <c r="G736" s="209">
        <v>16.91666</v>
      </c>
      <c r="H736" s="197">
        <v>9480.5563000000002</v>
      </c>
      <c r="I736" s="406">
        <f t="shared" si="59"/>
        <v>1.7843530975075797E-3</v>
      </c>
    </row>
    <row r="737" spans="2:9" x14ac:dyDescent="0.25">
      <c r="B737" s="610"/>
      <c r="C737" s="437" t="s">
        <v>69</v>
      </c>
      <c r="D737" s="215">
        <v>39.807507899999997</v>
      </c>
      <c r="E737" s="200">
        <v>9458.3366800000003</v>
      </c>
      <c r="F737" s="201">
        <f>D737/E737</f>
        <v>4.2087218130196649E-3</v>
      </c>
      <c r="G737" s="215">
        <v>16.91666</v>
      </c>
      <c r="H737" s="200">
        <v>9313.4206400000003</v>
      </c>
      <c r="I737" s="407">
        <f t="shared" si="59"/>
        <v>1.8163745259550522E-3</v>
      </c>
    </row>
    <row r="738" spans="2:9" x14ac:dyDescent="0.25">
      <c r="B738" s="611"/>
      <c r="C738" s="438" t="s">
        <v>112</v>
      </c>
      <c r="D738" s="61">
        <v>0</v>
      </c>
      <c r="E738" s="62">
        <v>9458.3366800000003</v>
      </c>
      <c r="F738" s="63">
        <v>0</v>
      </c>
      <c r="G738" s="61">
        <v>0</v>
      </c>
      <c r="H738" s="62">
        <v>9313.4206400000003</v>
      </c>
      <c r="I738" s="370">
        <v>0</v>
      </c>
    </row>
    <row r="739" spans="2:9" ht="15.75" thickBot="1" x14ac:dyDescent="0.3">
      <c r="B739" s="612"/>
      <c r="C739" s="439" t="s">
        <v>544</v>
      </c>
      <c r="D739" s="64">
        <v>39.807507899999997</v>
      </c>
      <c r="E739" s="65">
        <v>9458.3366800000003</v>
      </c>
      <c r="F739" s="66">
        <f>D739/E739</f>
        <v>4.2087218130196649E-3</v>
      </c>
      <c r="G739" s="425">
        <v>16.91666</v>
      </c>
      <c r="H739" s="409">
        <v>9313.4206400000003</v>
      </c>
      <c r="I739" s="374">
        <f t="shared" si="59"/>
        <v>1.8163745259550522E-3</v>
      </c>
    </row>
    <row r="740" spans="2:9" x14ac:dyDescent="0.25">
      <c r="B740" s="204">
        <v>25</v>
      </c>
      <c r="C740" s="242" t="s">
        <v>257</v>
      </c>
      <c r="D740" s="213">
        <v>12.680339999999999</v>
      </c>
      <c r="E740" s="194">
        <v>883.86243000000002</v>
      </c>
      <c r="F740" s="195">
        <f>D740/E740</f>
        <v>1.4346508652935954E-2</v>
      </c>
      <c r="G740" s="213">
        <v>12.44885</v>
      </c>
      <c r="H740" s="194">
        <v>840.79898000000003</v>
      </c>
      <c r="I740" s="195">
        <f t="shared" si="59"/>
        <v>1.4805976572426384E-2</v>
      </c>
    </row>
    <row r="741" spans="2:9" x14ac:dyDescent="0.25">
      <c r="B741" s="609"/>
      <c r="C741" s="435" t="s">
        <v>111</v>
      </c>
      <c r="D741" s="209">
        <v>12.680339999999999</v>
      </c>
      <c r="E741" s="219">
        <v>883.86243000000002</v>
      </c>
      <c r="F741" s="218">
        <f>D741/E741</f>
        <v>1.4346508652935954E-2</v>
      </c>
      <c r="G741" s="209">
        <v>12.44885</v>
      </c>
      <c r="H741" s="197">
        <v>840.79898000000003</v>
      </c>
      <c r="I741" s="406">
        <f t="shared" si="59"/>
        <v>1.4805976572426384E-2</v>
      </c>
    </row>
    <row r="742" spans="2:9" x14ac:dyDescent="0.25">
      <c r="B742" s="609"/>
      <c r="C742" s="436" t="s">
        <v>543</v>
      </c>
      <c r="D742" s="209">
        <v>0</v>
      </c>
      <c r="E742" s="197">
        <v>883.86243000000002</v>
      </c>
      <c r="F742" s="198">
        <v>0</v>
      </c>
      <c r="G742" s="209">
        <v>0</v>
      </c>
      <c r="H742" s="197">
        <v>840.79898000000003</v>
      </c>
      <c r="I742" s="406">
        <v>0</v>
      </c>
    </row>
    <row r="743" spans="2:9" x14ac:dyDescent="0.25">
      <c r="B743" s="610"/>
      <c r="C743" s="437" t="s">
        <v>69</v>
      </c>
      <c r="D743" s="215">
        <v>12.658289999999999</v>
      </c>
      <c r="E743" s="200">
        <v>882.50112999999999</v>
      </c>
      <c r="F743" s="201">
        <f>D743/E743</f>
        <v>1.4343653021724741E-2</v>
      </c>
      <c r="G743" s="215">
        <v>12.4268</v>
      </c>
      <c r="H743" s="200">
        <v>839.43768</v>
      </c>
      <c r="I743" s="407">
        <f>G743/H743</f>
        <v>1.4803719556644158E-2</v>
      </c>
    </row>
    <row r="744" spans="2:9" x14ac:dyDescent="0.25">
      <c r="B744" s="611"/>
      <c r="C744" s="438" t="s">
        <v>112</v>
      </c>
      <c r="D744" s="61">
        <v>12.658289999999999</v>
      </c>
      <c r="E744" s="62">
        <v>882.50112999999999</v>
      </c>
      <c r="F744" s="63">
        <f>D744/E744</f>
        <v>1.4343653021724741E-2</v>
      </c>
      <c r="G744" s="61">
        <v>12.4268</v>
      </c>
      <c r="H744" s="62">
        <v>839.43768</v>
      </c>
      <c r="I744" s="370">
        <f>G744/H744</f>
        <v>1.4803719556644158E-2</v>
      </c>
    </row>
    <row r="745" spans="2:9" ht="15.75" thickBot="1" x14ac:dyDescent="0.3">
      <c r="B745" s="612"/>
      <c r="C745" s="439" t="s">
        <v>544</v>
      </c>
      <c r="D745" s="64">
        <v>0</v>
      </c>
      <c r="E745" s="65">
        <v>882.50112999999999</v>
      </c>
      <c r="F745" s="66">
        <v>0</v>
      </c>
      <c r="G745" s="425">
        <v>0</v>
      </c>
      <c r="H745" s="409">
        <v>839.43768</v>
      </c>
      <c r="I745" s="374">
        <v>0</v>
      </c>
    </row>
    <row r="746" spans="2:9" x14ac:dyDescent="0.25">
      <c r="B746" s="204">
        <v>26</v>
      </c>
      <c r="C746" s="242" t="s">
        <v>204</v>
      </c>
      <c r="D746" s="213">
        <v>0.84979000000000005</v>
      </c>
      <c r="E746" s="194">
        <v>663.21546000000001</v>
      </c>
      <c r="F746" s="195">
        <f>D746/E746</f>
        <v>1.2813181405632492E-3</v>
      </c>
      <c r="G746" s="213">
        <v>0.81479000000000001</v>
      </c>
      <c r="H746" s="194">
        <v>519.51256999999998</v>
      </c>
      <c r="I746" s="195">
        <f>G746/H746</f>
        <v>1.5683739856381146E-3</v>
      </c>
    </row>
    <row r="747" spans="2:9" x14ac:dyDescent="0.25">
      <c r="B747" s="609"/>
      <c r="C747" s="435" t="s">
        <v>111</v>
      </c>
      <c r="D747" s="209">
        <v>0</v>
      </c>
      <c r="E747" s="222">
        <v>663.21546000000001</v>
      </c>
      <c r="F747" s="218">
        <v>0</v>
      </c>
      <c r="G747" s="209">
        <v>0</v>
      </c>
      <c r="H747" s="222">
        <v>519.51256999999998</v>
      </c>
      <c r="I747" s="291">
        <v>0</v>
      </c>
    </row>
    <row r="748" spans="2:9" x14ac:dyDescent="0.25">
      <c r="B748" s="609"/>
      <c r="C748" s="436" t="s">
        <v>543</v>
      </c>
      <c r="D748" s="209">
        <v>0.84979000000000005</v>
      </c>
      <c r="E748" s="222">
        <v>663.21546000000001</v>
      </c>
      <c r="F748" s="198">
        <f>D748/E748</f>
        <v>1.2813181405632492E-3</v>
      </c>
      <c r="G748" s="209">
        <v>0.81479000000000001</v>
      </c>
      <c r="H748" s="222">
        <v>519.51256999999998</v>
      </c>
      <c r="I748" s="406">
        <f>G748/H748</f>
        <v>1.5683739856381146E-3</v>
      </c>
    </row>
    <row r="749" spans="2:9" x14ac:dyDescent="0.25">
      <c r="B749" s="610"/>
      <c r="C749" s="437" t="s">
        <v>69</v>
      </c>
      <c r="D749" s="215">
        <v>0.84979000000000005</v>
      </c>
      <c r="E749" s="200">
        <v>657.91191000000003</v>
      </c>
      <c r="F749" s="201">
        <f>D749/E749</f>
        <v>1.2916470838778402E-3</v>
      </c>
      <c r="G749" s="215">
        <v>0.81479000000000001</v>
      </c>
      <c r="H749" s="200">
        <v>514.20354999999995</v>
      </c>
      <c r="I749" s="407">
        <f>G749/H749</f>
        <v>1.5845670454822805E-3</v>
      </c>
    </row>
    <row r="750" spans="2:9" x14ac:dyDescent="0.25">
      <c r="B750" s="611"/>
      <c r="C750" s="438" t="s">
        <v>112</v>
      </c>
      <c r="D750" s="61">
        <v>0</v>
      </c>
      <c r="E750" s="62">
        <v>657.91191000000003</v>
      </c>
      <c r="F750" s="72">
        <v>0</v>
      </c>
      <c r="G750" s="61">
        <v>0</v>
      </c>
      <c r="H750" s="62">
        <v>514.20354999999995</v>
      </c>
      <c r="I750" s="427">
        <v>0</v>
      </c>
    </row>
    <row r="751" spans="2:9" ht="15.75" thickBot="1" x14ac:dyDescent="0.3">
      <c r="B751" s="612"/>
      <c r="C751" s="439" t="s">
        <v>544</v>
      </c>
      <c r="D751" s="64">
        <v>0.84979000000000005</v>
      </c>
      <c r="E751" s="65">
        <v>657.91191000000003</v>
      </c>
      <c r="F751" s="66">
        <f t="shared" ref="F751:F757" si="61">D751/E751</f>
        <v>1.2916470838778402E-3</v>
      </c>
      <c r="G751" s="425">
        <v>0.81479000000000001</v>
      </c>
      <c r="H751" s="428">
        <v>514.20354999999995</v>
      </c>
      <c r="I751" s="374">
        <f t="shared" ref="I751:I762" si="62">G751/H751</f>
        <v>1.5845670454822805E-3</v>
      </c>
    </row>
    <row r="752" spans="2:9" x14ac:dyDescent="0.25">
      <c r="B752" s="204">
        <v>27</v>
      </c>
      <c r="C752" s="242" t="s">
        <v>205</v>
      </c>
      <c r="D752" s="223">
        <v>6063.8130300000003</v>
      </c>
      <c r="E752" s="224">
        <v>12068.202090000001</v>
      </c>
      <c r="F752" s="195">
        <f t="shared" si="61"/>
        <v>0.50246200592088364</v>
      </c>
      <c r="G752" s="223">
        <v>5582.7885800000004</v>
      </c>
      <c r="H752" s="224">
        <v>11802.547410000001</v>
      </c>
      <c r="I752" s="195">
        <f t="shared" si="62"/>
        <v>0.47301556062972</v>
      </c>
    </row>
    <row r="753" spans="2:9" x14ac:dyDescent="0.25">
      <c r="B753" s="609"/>
      <c r="C753" s="435" t="s">
        <v>111</v>
      </c>
      <c r="D753" s="209">
        <v>6032.2030299999997</v>
      </c>
      <c r="E753" s="222">
        <v>12068.202090000001</v>
      </c>
      <c r="F753" s="198">
        <f t="shared" si="61"/>
        <v>0.49984272595156709</v>
      </c>
      <c r="G753" s="209">
        <v>5572.7885800000004</v>
      </c>
      <c r="H753" s="222">
        <v>11802.547410000001</v>
      </c>
      <c r="I753" s="225">
        <f t="shared" si="62"/>
        <v>0.47216828591413385</v>
      </c>
    </row>
    <row r="754" spans="2:9" x14ac:dyDescent="0.25">
      <c r="B754" s="609"/>
      <c r="C754" s="436" t="s">
        <v>543</v>
      </c>
      <c r="D754" s="209">
        <v>31.61</v>
      </c>
      <c r="E754" s="222">
        <v>12068.202090000001</v>
      </c>
      <c r="F754" s="198">
        <f t="shared" si="61"/>
        <v>2.6192799693164565E-3</v>
      </c>
      <c r="G754" s="209">
        <v>10</v>
      </c>
      <c r="H754" s="222">
        <v>11802.547410000001</v>
      </c>
      <c r="I754" s="225">
        <f t="shared" si="62"/>
        <v>8.4727471558616678E-4</v>
      </c>
    </row>
    <row r="755" spans="2:9" x14ac:dyDescent="0.25">
      <c r="B755" s="610"/>
      <c r="C755" s="437" t="s">
        <v>69</v>
      </c>
      <c r="D755" s="215">
        <f>SUM(D756:D757)</f>
        <v>2372.4345199999998</v>
      </c>
      <c r="E755" s="200">
        <v>7125.4909600000001</v>
      </c>
      <c r="F755" s="201">
        <f t="shared" si="61"/>
        <v>0.3329503234679565</v>
      </c>
      <c r="G755" s="215">
        <f>SUM(G756:G757)</f>
        <v>2226.54828</v>
      </c>
      <c r="H755" s="200">
        <v>7018.9129199999998</v>
      </c>
      <c r="I755" s="407">
        <f t="shared" si="62"/>
        <v>0.31722124285878733</v>
      </c>
    </row>
    <row r="756" spans="2:9" x14ac:dyDescent="0.25">
      <c r="B756" s="611"/>
      <c r="C756" s="438" t="s">
        <v>112</v>
      </c>
      <c r="D756" s="61">
        <v>2360.4747299999999</v>
      </c>
      <c r="E756" s="62">
        <v>7125.4909600000001</v>
      </c>
      <c r="F756" s="74">
        <f t="shared" si="61"/>
        <v>0.33127187210690107</v>
      </c>
      <c r="G756" s="61">
        <v>2216.54828</v>
      </c>
      <c r="H756" s="62">
        <v>7018.9129199999998</v>
      </c>
      <c r="I756" s="429">
        <f t="shared" si="62"/>
        <v>0.31579652080937914</v>
      </c>
    </row>
    <row r="757" spans="2:9" ht="15.75" thickBot="1" x14ac:dyDescent="0.3">
      <c r="B757" s="612"/>
      <c r="C757" s="439" t="s">
        <v>544</v>
      </c>
      <c r="D757" s="64">
        <v>11.95979</v>
      </c>
      <c r="E757" s="65">
        <v>7125.4909600000001</v>
      </c>
      <c r="F757" s="66">
        <f t="shared" si="61"/>
        <v>1.6784513610554072E-3</v>
      </c>
      <c r="G757" s="425">
        <v>10</v>
      </c>
      <c r="H757" s="409">
        <v>7018.9129199999998</v>
      </c>
      <c r="I757" s="374">
        <f t="shared" si="62"/>
        <v>1.4247220494081868E-3</v>
      </c>
    </row>
    <row r="758" spans="2:9" x14ac:dyDescent="0.25">
      <c r="B758" s="204">
        <v>31</v>
      </c>
      <c r="C758" s="242" t="s">
        <v>147</v>
      </c>
      <c r="D758" s="223">
        <v>0</v>
      </c>
      <c r="E758" s="224">
        <v>0</v>
      </c>
      <c r="F758" s="224">
        <v>0</v>
      </c>
      <c r="G758" s="213">
        <v>3.05</v>
      </c>
      <c r="H758" s="194">
        <v>2648.7658799999999</v>
      </c>
      <c r="I758" s="195">
        <f t="shared" si="62"/>
        <v>1.1514796468157465E-3</v>
      </c>
    </row>
    <row r="759" spans="2:9" x14ac:dyDescent="0.25">
      <c r="B759" s="609"/>
      <c r="C759" s="435" t="s">
        <v>111</v>
      </c>
      <c r="D759" s="209">
        <v>0</v>
      </c>
      <c r="E759" s="222">
        <v>0</v>
      </c>
      <c r="F759" s="222">
        <v>0</v>
      </c>
      <c r="G759" s="209">
        <v>3.05</v>
      </c>
      <c r="H759" s="222">
        <v>2648.7658799999999</v>
      </c>
      <c r="I759" s="225">
        <f t="shared" si="62"/>
        <v>1.1514796468157465E-3</v>
      </c>
    </row>
    <row r="760" spans="2:9" x14ac:dyDescent="0.25">
      <c r="B760" s="609"/>
      <c r="C760" s="436" t="s">
        <v>543</v>
      </c>
      <c r="D760" s="209">
        <v>0</v>
      </c>
      <c r="E760" s="222">
        <v>0</v>
      </c>
      <c r="F760" s="222">
        <v>0</v>
      </c>
      <c r="G760" s="209">
        <v>0</v>
      </c>
      <c r="H760" s="222">
        <v>0</v>
      </c>
      <c r="I760" s="226">
        <v>0</v>
      </c>
    </row>
    <row r="761" spans="2:9" x14ac:dyDescent="0.25">
      <c r="B761" s="610"/>
      <c r="C761" s="437" t="s">
        <v>69</v>
      </c>
      <c r="D761" s="215">
        <v>0</v>
      </c>
      <c r="E761" s="200">
        <v>0</v>
      </c>
      <c r="F761" s="200">
        <v>0</v>
      </c>
      <c r="G761" s="215">
        <v>3.05</v>
      </c>
      <c r="H761" s="200">
        <v>2648.7658799999999</v>
      </c>
      <c r="I761" s="407">
        <f t="shared" si="62"/>
        <v>1.1514796468157465E-3</v>
      </c>
    </row>
    <row r="762" spans="2:9" x14ac:dyDescent="0.25">
      <c r="B762" s="611"/>
      <c r="C762" s="438" t="s">
        <v>112</v>
      </c>
      <c r="D762" s="61">
        <v>0</v>
      </c>
      <c r="E762" s="62">
        <v>0</v>
      </c>
      <c r="F762" s="62">
        <v>0</v>
      </c>
      <c r="G762" s="61">
        <v>3.05</v>
      </c>
      <c r="H762" s="62">
        <v>2648.7658799999999</v>
      </c>
      <c r="I762" s="217">
        <f t="shared" si="62"/>
        <v>1.1514796468157465E-3</v>
      </c>
    </row>
    <row r="763" spans="2:9" ht="15.75" thickBot="1" x14ac:dyDescent="0.3">
      <c r="B763" s="612"/>
      <c r="C763" s="439" t="s">
        <v>544</v>
      </c>
      <c r="D763" s="64">
        <v>0</v>
      </c>
      <c r="E763" s="65">
        <v>0</v>
      </c>
      <c r="F763" s="65">
        <v>0</v>
      </c>
      <c r="G763" s="425">
        <v>0</v>
      </c>
      <c r="H763" s="409">
        <v>0</v>
      </c>
      <c r="I763" s="430">
        <v>0</v>
      </c>
    </row>
  </sheetData>
  <mergeCells count="34">
    <mergeCell ref="B5:C7"/>
    <mergeCell ref="D5:F5"/>
    <mergeCell ref="D6:D7"/>
    <mergeCell ref="E6:F6"/>
    <mergeCell ref="B146:C148"/>
    <mergeCell ref="D146:F146"/>
    <mergeCell ref="D147:D148"/>
    <mergeCell ref="E147:F147"/>
    <mergeCell ref="G582:I582"/>
    <mergeCell ref="B582:C584"/>
    <mergeCell ref="D583:D584"/>
    <mergeCell ref="E583:F583"/>
    <mergeCell ref="B261:C263"/>
    <mergeCell ref="D261:F261"/>
    <mergeCell ref="D262:D263"/>
    <mergeCell ref="E262:F262"/>
    <mergeCell ref="G678:G679"/>
    <mergeCell ref="G583:G584"/>
    <mergeCell ref="H678:I678"/>
    <mergeCell ref="D677:F677"/>
    <mergeCell ref="G677:I677"/>
    <mergeCell ref="H583:I583"/>
    <mergeCell ref="B677:C679"/>
    <mergeCell ref="D678:D679"/>
    <mergeCell ref="E678:F678"/>
    <mergeCell ref="B372:C374"/>
    <mergeCell ref="D372:F372"/>
    <mergeCell ref="D373:D374"/>
    <mergeCell ref="E373:F373"/>
    <mergeCell ref="B479:C481"/>
    <mergeCell ref="D479:F479"/>
    <mergeCell ref="D480:D481"/>
    <mergeCell ref="E480:F480"/>
    <mergeCell ref="D582:F58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1:AV79"/>
  <sheetViews>
    <sheetView zoomScaleNormal="100" workbookViewId="0">
      <selection activeCell="J23" sqref="J23"/>
    </sheetView>
  </sheetViews>
  <sheetFormatPr baseColWidth="10" defaultRowHeight="15" x14ac:dyDescent="0.25"/>
  <cols>
    <col min="1" max="1" width="2.5703125" customWidth="1"/>
    <col min="2" max="2" width="5.5703125" bestFit="1" customWidth="1"/>
    <col min="3" max="3" width="122.7109375" customWidth="1"/>
    <col min="4" max="4" width="16.28515625" customWidth="1"/>
    <col min="5" max="5" width="15.28515625" customWidth="1"/>
    <col min="6" max="6" width="14" customWidth="1"/>
    <col min="7" max="7" width="14.28515625" customWidth="1"/>
    <col min="8" max="8" width="14.5703125" customWidth="1"/>
    <col min="9" max="9" width="16.28515625" customWidth="1"/>
    <col min="10" max="10" width="15.28515625" customWidth="1"/>
    <col min="11" max="11" width="14" customWidth="1"/>
    <col min="12" max="12" width="14.28515625" customWidth="1"/>
    <col min="13" max="13" width="14.5703125" customWidth="1"/>
    <col min="14" max="14" width="16.28515625" customWidth="1"/>
    <col min="15" max="15" width="15.28515625" customWidth="1"/>
    <col min="16" max="16" width="14" customWidth="1"/>
    <col min="17" max="17" width="14.28515625" customWidth="1"/>
    <col min="18" max="18" width="14.5703125" customWidth="1"/>
    <col min="19" max="19" width="16.28515625" customWidth="1"/>
    <col min="20" max="20" width="15.28515625" customWidth="1"/>
    <col min="21" max="21" width="14" customWidth="1"/>
    <col min="22" max="22" width="14.28515625" customWidth="1"/>
    <col min="23" max="23" width="14.5703125" customWidth="1"/>
    <col min="24" max="25" width="16.85546875" bestFit="1" customWidth="1"/>
    <col min="26" max="26" width="13.85546875" customWidth="1"/>
    <col min="27" max="27" width="12.28515625" customWidth="1"/>
    <col min="28" max="28" width="14.5703125" customWidth="1"/>
    <col min="29" max="29" width="12.5703125" customWidth="1"/>
    <col min="30" max="30" width="11.5703125" customWidth="1"/>
    <col min="31" max="31" width="13.5703125" customWidth="1"/>
    <col min="32" max="32" width="10.85546875"/>
    <col min="33" max="33" width="15.28515625" customWidth="1"/>
    <col min="34" max="34" width="13.140625" customWidth="1"/>
    <col min="35" max="35" width="11.5703125" customWidth="1"/>
    <col min="36" max="36" width="13.42578125" customWidth="1"/>
    <col min="38" max="38" width="16.5703125" customWidth="1"/>
    <col min="39" max="39" width="13.7109375" customWidth="1"/>
    <col min="40" max="40" width="12.42578125" customWidth="1"/>
    <col min="41" max="41" width="14.42578125" customWidth="1"/>
    <col min="43" max="43" width="15" customWidth="1"/>
    <col min="44" max="44" width="13.28515625" customWidth="1"/>
    <col min="45" max="45" width="11.7109375" customWidth="1"/>
    <col min="46" max="46" width="15" customWidth="1"/>
    <col min="48" max="48" width="15.28515625" customWidth="1"/>
  </cols>
  <sheetData>
    <row r="1" spans="2:48" ht="66" customHeight="1" x14ac:dyDescent="0.25"/>
    <row r="2" spans="2:48" x14ac:dyDescent="0.25">
      <c r="D2" s="531"/>
      <c r="E2" s="531"/>
      <c r="F2" s="531"/>
      <c r="I2" s="531"/>
      <c r="J2" s="531"/>
      <c r="K2" s="531"/>
      <c r="P2" s="3"/>
    </row>
    <row r="3" spans="2:48" x14ac:dyDescent="0.25">
      <c r="B3" s="1" t="s">
        <v>176</v>
      </c>
      <c r="D3" s="531"/>
      <c r="E3" s="531"/>
      <c r="F3" s="531"/>
      <c r="I3" s="531"/>
      <c r="J3" s="531"/>
      <c r="K3" s="531"/>
      <c r="N3" s="96"/>
      <c r="O3" s="96"/>
      <c r="P3" s="96"/>
    </row>
    <row r="4" spans="2:48" ht="12.75" customHeight="1" thickBot="1" x14ac:dyDescent="0.3">
      <c r="B4" s="5" t="s">
        <v>136</v>
      </c>
      <c r="C4" s="2"/>
      <c r="D4" s="3"/>
      <c r="E4" s="3"/>
      <c r="F4" s="3"/>
      <c r="G4" s="3"/>
      <c r="H4" s="40"/>
      <c r="I4" s="3"/>
      <c r="J4" s="3"/>
      <c r="K4" s="3"/>
      <c r="L4" s="3"/>
      <c r="M4" s="40"/>
      <c r="N4" s="3"/>
      <c r="O4" s="3"/>
      <c r="P4" s="3"/>
      <c r="Q4" s="3"/>
      <c r="R4" s="40"/>
      <c r="S4" s="3"/>
      <c r="T4" s="3"/>
      <c r="U4" s="3"/>
      <c r="V4" s="3"/>
      <c r="W4" s="40"/>
      <c r="Z4" s="3"/>
      <c r="AA4" s="3"/>
      <c r="AB4" s="40"/>
    </row>
    <row r="5" spans="2:48" ht="15.75" thickBot="1" x14ac:dyDescent="0.3">
      <c r="B5" s="966" t="s">
        <v>177</v>
      </c>
      <c r="C5" s="967"/>
      <c r="D5" s="961" t="s">
        <v>493</v>
      </c>
      <c r="E5" s="962"/>
      <c r="F5" s="962"/>
      <c r="G5" s="962"/>
      <c r="H5" s="963"/>
      <c r="I5" s="961">
        <v>2024</v>
      </c>
      <c r="J5" s="962"/>
      <c r="K5" s="962"/>
      <c r="L5" s="962"/>
      <c r="M5" s="963"/>
      <c r="N5" s="961">
        <v>2023</v>
      </c>
      <c r="O5" s="962"/>
      <c r="P5" s="962"/>
      <c r="Q5" s="962"/>
      <c r="R5" s="963"/>
      <c r="S5" s="962">
        <v>2022</v>
      </c>
      <c r="T5" s="962"/>
      <c r="U5" s="962"/>
      <c r="V5" s="962"/>
      <c r="W5" s="963"/>
      <c r="X5" s="961">
        <v>2021</v>
      </c>
      <c r="Y5" s="962"/>
      <c r="Z5" s="962"/>
      <c r="AA5" s="962"/>
      <c r="AB5" s="963"/>
      <c r="AC5" s="961">
        <v>2020</v>
      </c>
      <c r="AD5" s="962"/>
      <c r="AE5" s="962"/>
      <c r="AF5" s="962"/>
      <c r="AG5" s="963"/>
      <c r="AH5" s="961">
        <v>2019</v>
      </c>
      <c r="AI5" s="962"/>
      <c r="AJ5" s="962"/>
      <c r="AK5" s="962"/>
      <c r="AL5" s="963"/>
      <c r="AM5" s="972">
        <v>2018</v>
      </c>
      <c r="AN5" s="973"/>
      <c r="AO5" s="973"/>
      <c r="AP5" s="973"/>
      <c r="AQ5" s="974"/>
      <c r="AR5" s="972">
        <v>2017</v>
      </c>
      <c r="AS5" s="973"/>
      <c r="AT5" s="973"/>
      <c r="AU5" s="973"/>
      <c r="AV5" s="974"/>
    </row>
    <row r="6" spans="2:48" ht="36" customHeight="1" x14ac:dyDescent="0.25">
      <c r="B6" s="968"/>
      <c r="C6" s="969"/>
      <c r="D6" s="931" t="s">
        <v>107</v>
      </c>
      <c r="E6" s="933" t="s">
        <v>108</v>
      </c>
      <c r="F6" s="935" t="s">
        <v>50</v>
      </c>
      <c r="G6" s="933" t="s">
        <v>151</v>
      </c>
      <c r="H6" s="965" t="s">
        <v>211</v>
      </c>
      <c r="I6" s="931" t="s">
        <v>107</v>
      </c>
      <c r="J6" s="933" t="s">
        <v>108</v>
      </c>
      <c r="K6" s="935" t="s">
        <v>50</v>
      </c>
      <c r="L6" s="933" t="s">
        <v>151</v>
      </c>
      <c r="M6" s="965" t="s">
        <v>211</v>
      </c>
      <c r="N6" s="931" t="s">
        <v>107</v>
      </c>
      <c r="O6" s="933" t="s">
        <v>108</v>
      </c>
      <c r="P6" s="935" t="s">
        <v>50</v>
      </c>
      <c r="Q6" s="933" t="s">
        <v>151</v>
      </c>
      <c r="R6" s="965" t="s">
        <v>211</v>
      </c>
      <c r="S6" s="931" t="s">
        <v>107</v>
      </c>
      <c r="T6" s="933" t="s">
        <v>108</v>
      </c>
      <c r="U6" s="935" t="s">
        <v>50</v>
      </c>
      <c r="V6" s="933" t="s">
        <v>151</v>
      </c>
      <c r="W6" s="965" t="s">
        <v>211</v>
      </c>
      <c r="X6" s="931" t="s">
        <v>107</v>
      </c>
      <c r="Y6" s="933" t="s">
        <v>108</v>
      </c>
      <c r="Z6" s="935" t="s">
        <v>50</v>
      </c>
      <c r="AA6" s="933" t="s">
        <v>151</v>
      </c>
      <c r="AB6" s="965" t="s">
        <v>211</v>
      </c>
      <c r="AC6" s="931" t="s">
        <v>107</v>
      </c>
      <c r="AD6" s="933" t="s">
        <v>108</v>
      </c>
      <c r="AE6" s="935" t="s">
        <v>50</v>
      </c>
      <c r="AF6" s="933" t="s">
        <v>151</v>
      </c>
      <c r="AG6" s="965" t="s">
        <v>211</v>
      </c>
      <c r="AH6" s="939" t="s">
        <v>107</v>
      </c>
      <c r="AI6" s="933" t="s">
        <v>108</v>
      </c>
      <c r="AJ6" s="935" t="s">
        <v>50</v>
      </c>
      <c r="AK6" s="933" t="s">
        <v>151</v>
      </c>
      <c r="AL6" s="965" t="s">
        <v>211</v>
      </c>
      <c r="AM6" s="931" t="s">
        <v>107</v>
      </c>
      <c r="AN6" s="933" t="s">
        <v>108</v>
      </c>
      <c r="AO6" s="933" t="s">
        <v>50</v>
      </c>
      <c r="AP6" s="939" t="s">
        <v>151</v>
      </c>
      <c r="AQ6" s="965" t="s">
        <v>211</v>
      </c>
      <c r="AR6" s="931" t="s">
        <v>107</v>
      </c>
      <c r="AS6" s="933" t="s">
        <v>108</v>
      </c>
      <c r="AT6" s="933" t="s">
        <v>50</v>
      </c>
      <c r="AU6" s="939" t="s">
        <v>151</v>
      </c>
      <c r="AV6" s="965" t="s">
        <v>211</v>
      </c>
    </row>
    <row r="7" spans="2:48" ht="28.5" customHeight="1" thickBot="1" x14ac:dyDescent="0.3">
      <c r="B7" s="970"/>
      <c r="C7" s="971"/>
      <c r="D7" s="932"/>
      <c r="E7" s="934"/>
      <c r="F7" s="964"/>
      <c r="G7" s="934"/>
      <c r="H7" s="922"/>
      <c r="I7" s="932"/>
      <c r="J7" s="934"/>
      <c r="K7" s="964"/>
      <c r="L7" s="934"/>
      <c r="M7" s="922"/>
      <c r="N7" s="932"/>
      <c r="O7" s="934"/>
      <c r="P7" s="964"/>
      <c r="Q7" s="934"/>
      <c r="R7" s="922"/>
      <c r="S7" s="932"/>
      <c r="T7" s="934"/>
      <c r="U7" s="964"/>
      <c r="V7" s="934"/>
      <c r="W7" s="922"/>
      <c r="X7" s="932"/>
      <c r="Y7" s="934"/>
      <c r="Z7" s="964"/>
      <c r="AA7" s="934"/>
      <c r="AB7" s="922"/>
      <c r="AC7" s="932"/>
      <c r="AD7" s="934"/>
      <c r="AE7" s="964"/>
      <c r="AF7" s="934"/>
      <c r="AG7" s="922"/>
      <c r="AH7" s="940"/>
      <c r="AI7" s="934"/>
      <c r="AJ7" s="964"/>
      <c r="AK7" s="934"/>
      <c r="AL7" s="922"/>
      <c r="AM7" s="932"/>
      <c r="AN7" s="934"/>
      <c r="AO7" s="975"/>
      <c r="AP7" s="976"/>
      <c r="AQ7" s="922"/>
      <c r="AR7" s="932"/>
      <c r="AS7" s="934"/>
      <c r="AT7" s="975"/>
      <c r="AU7" s="976"/>
      <c r="AV7" s="922"/>
    </row>
    <row r="8" spans="2:48" ht="18.75" customHeight="1" thickBot="1" x14ac:dyDescent="0.3">
      <c r="B8" s="872" t="s">
        <v>212</v>
      </c>
      <c r="C8" s="865" t="s">
        <v>175</v>
      </c>
      <c r="D8" s="667">
        <f>D9+D27</f>
        <v>17803.159670000001</v>
      </c>
      <c r="E8" s="668">
        <f>E9+E27</f>
        <v>20511.115960939998</v>
      </c>
      <c r="F8" s="668">
        <f>F9+F27</f>
        <v>15676.011713389998</v>
      </c>
      <c r="G8" s="669">
        <f t="shared" ref="G8:G71" si="0">F8/E8</f>
        <v>0.76426907942221911</v>
      </c>
      <c r="H8" s="670">
        <f>H9+H27</f>
        <v>0.99999999999999978</v>
      </c>
      <c r="I8" s="667">
        <f>I9+I27</f>
        <v>17796.951220000003</v>
      </c>
      <c r="J8" s="668">
        <f>J9+J27</f>
        <v>19930.142703760001</v>
      </c>
      <c r="K8" s="668">
        <f>K9+K27</f>
        <v>13605.883882260001</v>
      </c>
      <c r="L8" s="669">
        <f t="shared" ref="L8" si="1">K8/J8</f>
        <v>0.68267869851695184</v>
      </c>
      <c r="M8" s="670">
        <f>M9+M27</f>
        <v>1.0000000000000002</v>
      </c>
      <c r="N8" s="667">
        <f>N9+N27</f>
        <v>17766.98503</v>
      </c>
      <c r="O8" s="668">
        <f>O9+O27</f>
        <v>20479.310647989998</v>
      </c>
      <c r="P8" s="668">
        <f>P9+P27</f>
        <v>11253.55061505</v>
      </c>
      <c r="Q8" s="669">
        <f t="shared" ref="Q8:Q20" si="2">P8/O8</f>
        <v>0.54950827244541622</v>
      </c>
      <c r="R8" s="670">
        <f>R9+R27</f>
        <v>1</v>
      </c>
      <c r="S8" s="667">
        <f>S9+S27</f>
        <v>13298.38688</v>
      </c>
      <c r="T8" s="668">
        <f>T9+T27</f>
        <v>15210.698295470002</v>
      </c>
      <c r="U8" s="668">
        <f>U9+U27</f>
        <v>8943.2950343800021</v>
      </c>
      <c r="V8" s="669">
        <f t="shared" ref="V8" si="3">U8/T8</f>
        <v>0.58796084575837415</v>
      </c>
      <c r="W8" s="670">
        <f>W9+W27</f>
        <v>1</v>
      </c>
      <c r="X8" s="667">
        <f>X9+X27</f>
        <v>12345.186739999999</v>
      </c>
      <c r="Y8" s="668">
        <f>Y9+Y27</f>
        <v>12759.090742450002</v>
      </c>
      <c r="Z8" s="668">
        <f>Z9+Z27</f>
        <v>7776.9177655600006</v>
      </c>
      <c r="AA8" s="669">
        <f t="shared" ref="AA8" si="4">Z8/Y8</f>
        <v>0.60951974733480707</v>
      </c>
      <c r="AB8" s="670">
        <f>AB9+AB27</f>
        <v>1</v>
      </c>
      <c r="AC8" s="667">
        <v>7069.6512500000008</v>
      </c>
      <c r="AD8" s="668">
        <v>7066.846698819998</v>
      </c>
      <c r="AE8" s="668">
        <v>3693.3898927900004</v>
      </c>
      <c r="AF8" s="671">
        <v>0.5226361983211989</v>
      </c>
      <c r="AG8" s="670">
        <v>0.99999999999999989</v>
      </c>
      <c r="AH8" s="667">
        <v>7069.6512499999999</v>
      </c>
      <c r="AI8" s="668">
        <v>7070.3351673300003</v>
      </c>
      <c r="AJ8" s="668">
        <v>3630.5541732900001</v>
      </c>
      <c r="AK8" s="671">
        <v>0.51349109870572385</v>
      </c>
      <c r="AL8" s="670">
        <v>0.99999999999999989</v>
      </c>
      <c r="AM8" s="667">
        <v>7061.95172</v>
      </c>
      <c r="AN8" s="668">
        <v>7002.5264737499992</v>
      </c>
      <c r="AO8" s="668">
        <v>3277.8707972799994</v>
      </c>
      <c r="AP8" s="671">
        <v>0.46809830845589523</v>
      </c>
      <c r="AQ8" s="670">
        <v>0.99999999999999989</v>
      </c>
      <c r="AR8" s="667">
        <v>6513.7775899999997</v>
      </c>
      <c r="AS8" s="668">
        <v>6525.0166824999997</v>
      </c>
      <c r="AT8" s="668">
        <v>3040.11665399</v>
      </c>
      <c r="AU8" s="671">
        <v>0.46591706993539939</v>
      </c>
      <c r="AV8" s="670">
        <v>1</v>
      </c>
    </row>
    <row r="9" spans="2:48" ht="18.75" customHeight="1" x14ac:dyDescent="0.25">
      <c r="B9" s="873" t="s">
        <v>212</v>
      </c>
      <c r="C9" s="866" t="s">
        <v>268</v>
      </c>
      <c r="D9" s="616">
        <f>SUM(D10:D26)</f>
        <v>8708.24568</v>
      </c>
      <c r="E9" s="664">
        <f>SUM(E10:E26)</f>
        <v>13967.54964983</v>
      </c>
      <c r="F9" s="664">
        <f>SUM(F10:F26)</f>
        <v>11029.680566579998</v>
      </c>
      <c r="G9" s="533">
        <f t="shared" si="0"/>
        <v>0.78966467584486022</v>
      </c>
      <c r="H9" s="665">
        <f>SUM(H10:H26)</f>
        <v>0.48914045829034575</v>
      </c>
      <c r="I9" s="616">
        <f>SUM(I10:I26)</f>
        <v>8702.0372299999999</v>
      </c>
      <c r="J9" s="664">
        <f>SUM(J10:J26)</f>
        <v>8714.2943228000004</v>
      </c>
      <c r="K9" s="664">
        <f>SUM(K10:K26)</f>
        <v>5798.7009646900005</v>
      </c>
      <c r="L9" s="533">
        <f>K9/J9</f>
        <v>0.66542404351874274</v>
      </c>
      <c r="M9" s="665">
        <f>SUM(M10:M26)</f>
        <v>0.48896224541093053</v>
      </c>
      <c r="N9" s="616">
        <f>SUM(N10:N26)</f>
        <v>8672.0710399999989</v>
      </c>
      <c r="O9" s="664">
        <f>SUM(O10:O26)</f>
        <v>9306.1180902599972</v>
      </c>
      <c r="P9" s="664">
        <f>SUM(P10:P26)</f>
        <v>5647.9036333700014</v>
      </c>
      <c r="Q9" s="533">
        <f t="shared" si="2"/>
        <v>0.60690220977114295</v>
      </c>
      <c r="R9" s="665">
        <f>SUM(R10:R26)</f>
        <v>0.48810031782865743</v>
      </c>
      <c r="S9" s="616">
        <f>SUM(S10:S26)</f>
        <v>7879.52376</v>
      </c>
      <c r="T9" s="664">
        <f>SUM(T10:T26)</f>
        <v>9427.8740147200006</v>
      </c>
      <c r="U9" s="664">
        <f>SUM(U10:U26)</f>
        <v>4896.050459510001</v>
      </c>
      <c r="V9" s="533">
        <f t="shared" ref="V9:V27" si="5">U9/T9</f>
        <v>0.51931649191171436</v>
      </c>
      <c r="W9" s="665">
        <f>SUM(W10:W26)</f>
        <v>0.59251726025886242</v>
      </c>
      <c r="X9" s="616">
        <f>SUM(X10:X26)</f>
        <v>7593.3587399999988</v>
      </c>
      <c r="Y9" s="664">
        <f>SUM(Y10:Y26)</f>
        <v>7792.9112124500016</v>
      </c>
      <c r="Z9" s="664">
        <f>SUM(Z10:Z26)</f>
        <v>3915.9221243900006</v>
      </c>
      <c r="AA9" s="533">
        <f t="shared" ref="AA9:AA27" si="6">Z9/Y9</f>
        <v>0.50249797766640791</v>
      </c>
      <c r="AB9" s="665">
        <f>SUM(AB10:AB26)</f>
        <v>0.61508658393935312</v>
      </c>
      <c r="AC9" s="616">
        <v>7069.6512500000008</v>
      </c>
      <c r="AD9" s="664">
        <v>7066.846698819998</v>
      </c>
      <c r="AE9" s="664">
        <v>3693.3898927900004</v>
      </c>
      <c r="AF9" s="666">
        <v>0.5226361983211989</v>
      </c>
      <c r="AG9" s="665">
        <v>0.99999999999999989</v>
      </c>
      <c r="AH9" s="616">
        <v>7069.6512499999999</v>
      </c>
      <c r="AI9" s="664">
        <v>7070.3351673300003</v>
      </c>
      <c r="AJ9" s="664">
        <v>3630.5541732900001</v>
      </c>
      <c r="AK9" s="666">
        <v>0.51349109870572385</v>
      </c>
      <c r="AL9" s="665">
        <f>SUM(AL10:AL26)</f>
        <v>0.99999999999999989</v>
      </c>
      <c r="AM9" s="616">
        <v>7061.95172</v>
      </c>
      <c r="AN9" s="664">
        <v>7002.5264737499992</v>
      </c>
      <c r="AO9" s="664">
        <v>3277.8707972799994</v>
      </c>
      <c r="AP9" s="666">
        <v>0.46809830845589523</v>
      </c>
      <c r="AQ9" s="665">
        <f>SUM(AQ10:AQ26)</f>
        <v>0.99999999999999989</v>
      </c>
      <c r="AR9" s="616">
        <v>6513.7775899999997</v>
      </c>
      <c r="AS9" s="664">
        <v>6525.0166824999997</v>
      </c>
      <c r="AT9" s="664">
        <v>3040.11665399</v>
      </c>
      <c r="AU9" s="666">
        <v>0.46591706993539939</v>
      </c>
      <c r="AV9" s="665">
        <f>SUM(AV10:AV26)</f>
        <v>1</v>
      </c>
    </row>
    <row r="10" spans="2:48" x14ac:dyDescent="0.25">
      <c r="B10" s="190" t="s">
        <v>40</v>
      </c>
      <c r="C10" s="867" t="s">
        <v>126</v>
      </c>
      <c r="D10" s="56">
        <v>57.627290000000002</v>
      </c>
      <c r="E10" s="58">
        <v>38.981988770000001</v>
      </c>
      <c r="F10" s="31">
        <v>30.571255730000001</v>
      </c>
      <c r="G10" s="645">
        <f t="shared" si="0"/>
        <v>0.78424053504235824</v>
      </c>
      <c r="H10" s="633">
        <f t="shared" ref="H10:H26" si="7">D10/$D$8</f>
        <v>3.2369136191654456E-3</v>
      </c>
      <c r="I10" s="56">
        <v>57.627290000000002</v>
      </c>
      <c r="J10" s="58">
        <v>43.44533225</v>
      </c>
      <c r="K10" s="31">
        <v>27.268458439999996</v>
      </c>
      <c r="L10" s="645">
        <f t="shared" ref="L10:L20" si="8">K10/J10</f>
        <v>0.62764989994983855</v>
      </c>
      <c r="M10" s="633">
        <f>I10/$I$8</f>
        <v>3.2380428134926357E-3</v>
      </c>
      <c r="N10" s="56">
        <v>57.662289999999999</v>
      </c>
      <c r="O10" s="58">
        <v>57.872129099999995</v>
      </c>
      <c r="P10" s="31">
        <v>21.756979450000006</v>
      </c>
      <c r="Q10" s="645">
        <f t="shared" si="2"/>
        <v>0.37594917948163081</v>
      </c>
      <c r="R10" s="633">
        <f>N10/$N$8</f>
        <v>3.2454741140737035E-3</v>
      </c>
      <c r="S10" s="56">
        <v>32.107979999999998</v>
      </c>
      <c r="T10" s="58">
        <v>34.726757879999994</v>
      </c>
      <c r="U10" s="31">
        <v>19.860429</v>
      </c>
      <c r="V10" s="645">
        <f t="shared" si="5"/>
        <v>0.57190564891282625</v>
      </c>
      <c r="W10" s="633">
        <f>S10/$S$8</f>
        <v>2.4144266736808905E-3</v>
      </c>
      <c r="X10" s="56">
        <v>36.614699999999999</v>
      </c>
      <c r="Y10" s="58">
        <v>31.014744059999998</v>
      </c>
      <c r="Z10" s="31">
        <v>23.155452789999991</v>
      </c>
      <c r="AA10" s="645">
        <f t="shared" si="6"/>
        <v>0.74659499834028265</v>
      </c>
      <c r="AB10" s="633">
        <f>X10/$X$8</f>
        <v>2.9659089628319385E-3</v>
      </c>
      <c r="AC10" s="56">
        <v>5.9357800000000003</v>
      </c>
      <c r="AD10" s="58">
        <v>24.500976129999998</v>
      </c>
      <c r="AE10" s="58">
        <v>21.592819910000006</v>
      </c>
      <c r="AF10" s="79">
        <f t="shared" ref="AF10:AF26" si="9">AE10/AD10</f>
        <v>0.88130447519439337</v>
      </c>
      <c r="AG10" s="633">
        <v>8.3961425961429136E-4</v>
      </c>
      <c r="AH10" s="56">
        <v>5.9357800000000003</v>
      </c>
      <c r="AI10" s="58">
        <v>21.224843750000002</v>
      </c>
      <c r="AJ10" s="58">
        <v>14.646118179999998</v>
      </c>
      <c r="AK10" s="79">
        <f t="shared" ref="AK10:AK26" si="10">AJ10/AI10</f>
        <v>0.69004598349516699</v>
      </c>
      <c r="AL10" s="415">
        <v>8.3961425961429146E-4</v>
      </c>
      <c r="AM10" s="410">
        <v>0</v>
      </c>
      <c r="AN10" s="58">
        <v>0</v>
      </c>
      <c r="AO10" s="58">
        <v>0</v>
      </c>
      <c r="AP10" s="58">
        <v>0</v>
      </c>
      <c r="AQ10" s="75">
        <v>0</v>
      </c>
      <c r="AR10" s="56">
        <v>0</v>
      </c>
      <c r="AS10" s="58">
        <v>0</v>
      </c>
      <c r="AT10" s="58">
        <v>0</v>
      </c>
      <c r="AU10" s="58">
        <v>0</v>
      </c>
      <c r="AV10" s="75">
        <v>0</v>
      </c>
    </row>
    <row r="11" spans="2:48" x14ac:dyDescent="0.25">
      <c r="B11" s="190" t="s">
        <v>460</v>
      </c>
      <c r="C11" s="867" t="s">
        <v>461</v>
      </c>
      <c r="D11" s="56">
        <v>37.256419999999999</v>
      </c>
      <c r="E11" s="58">
        <v>43.547258990000003</v>
      </c>
      <c r="F11" s="31">
        <v>39.224960279999998</v>
      </c>
      <c r="G11" s="58">
        <f t="shared" si="0"/>
        <v>0.90074464362975037</v>
      </c>
      <c r="H11" s="633">
        <f t="shared" si="7"/>
        <v>2.0926858316493431E-3</v>
      </c>
      <c r="I11" s="56">
        <v>31.047969999999999</v>
      </c>
      <c r="J11" s="58">
        <v>34.112415800000008</v>
      </c>
      <c r="K11" s="31">
        <v>23.204663279999991</v>
      </c>
      <c r="L11" s="58">
        <f t="shared" si="8"/>
        <v>0.68024098369485708</v>
      </c>
      <c r="M11" s="633">
        <f t="shared" ref="M11:M74" si="11">I11/$I$8</f>
        <v>1.7445667865352498E-3</v>
      </c>
      <c r="N11" s="410">
        <v>0</v>
      </c>
      <c r="O11" s="58">
        <v>0</v>
      </c>
      <c r="P11" s="58">
        <v>0</v>
      </c>
      <c r="Q11" s="58">
        <v>0</v>
      </c>
      <c r="R11" s="633">
        <f t="shared" ref="R11:R26" si="12">N11/$N$8</f>
        <v>0</v>
      </c>
      <c r="S11" s="410">
        <v>0</v>
      </c>
      <c r="T11" s="58">
        <v>0</v>
      </c>
      <c r="U11" s="58">
        <v>0</v>
      </c>
      <c r="V11" s="58">
        <v>0</v>
      </c>
      <c r="W11" s="75">
        <v>0</v>
      </c>
      <c r="X11" s="410">
        <v>0</v>
      </c>
      <c r="Y11" s="58">
        <v>0</v>
      </c>
      <c r="Z11" s="58">
        <v>0</v>
      </c>
      <c r="AA11" s="58">
        <v>0</v>
      </c>
      <c r="AB11" s="75">
        <v>0</v>
      </c>
      <c r="AC11" s="410">
        <v>0</v>
      </c>
      <c r="AD11" s="58">
        <v>0</v>
      </c>
      <c r="AE11" s="58">
        <v>0</v>
      </c>
      <c r="AF11" s="58">
        <v>0</v>
      </c>
      <c r="AG11" s="75">
        <v>0</v>
      </c>
      <c r="AH11" s="410">
        <v>0</v>
      </c>
      <c r="AI11" s="58">
        <v>0</v>
      </c>
      <c r="AJ11" s="58">
        <v>0</v>
      </c>
      <c r="AK11" s="58">
        <v>0</v>
      </c>
      <c r="AL11" s="75">
        <v>0</v>
      </c>
      <c r="AM11" s="410">
        <v>0</v>
      </c>
      <c r="AN11" s="58">
        <v>0</v>
      </c>
      <c r="AO11" s="58">
        <v>0</v>
      </c>
      <c r="AP11" s="58">
        <v>0</v>
      </c>
      <c r="AQ11" s="75">
        <v>0</v>
      </c>
      <c r="AR11" s="56">
        <v>0</v>
      </c>
      <c r="AS11" s="58">
        <v>0</v>
      </c>
      <c r="AT11" s="58">
        <v>0</v>
      </c>
      <c r="AU11" s="58">
        <v>0</v>
      </c>
      <c r="AV11" s="75">
        <v>0</v>
      </c>
    </row>
    <row r="12" spans="2:48" x14ac:dyDescent="0.25">
      <c r="B12" s="191" t="s">
        <v>26</v>
      </c>
      <c r="C12" s="868" t="s">
        <v>127</v>
      </c>
      <c r="D12" s="44">
        <v>17.17775</v>
      </c>
      <c r="E12" s="24">
        <v>23.237618269999999</v>
      </c>
      <c r="F12" s="153">
        <v>18.203954509999999</v>
      </c>
      <c r="G12" s="247">
        <f t="shared" si="0"/>
        <v>0.78338297404177126</v>
      </c>
      <c r="H12" s="633">
        <f t="shared" si="7"/>
        <v>9.6487086103856743E-4</v>
      </c>
      <c r="I12" s="44">
        <v>17.17775</v>
      </c>
      <c r="J12" s="24">
        <v>21.278921080000003</v>
      </c>
      <c r="K12" s="153">
        <v>19.292596650000007</v>
      </c>
      <c r="L12" s="247">
        <f t="shared" si="8"/>
        <v>0.90665295375962751</v>
      </c>
      <c r="M12" s="633">
        <f t="shared" si="11"/>
        <v>9.6520745534751191E-4</v>
      </c>
      <c r="N12" s="44">
        <v>17.17775</v>
      </c>
      <c r="O12" s="24">
        <v>20.515695310000002</v>
      </c>
      <c r="P12" s="153">
        <v>17.731881889999993</v>
      </c>
      <c r="Q12" s="247">
        <f t="shared" si="2"/>
        <v>0.86430811249945361</v>
      </c>
      <c r="R12" s="633">
        <f t="shared" si="12"/>
        <v>9.6683539559440943E-4</v>
      </c>
      <c r="S12" s="44">
        <v>15.482010000000001</v>
      </c>
      <c r="T12" s="24">
        <v>15.563980579999999</v>
      </c>
      <c r="U12" s="153">
        <v>12.45004763</v>
      </c>
      <c r="V12" s="247">
        <f t="shared" si="5"/>
        <v>0.79992695737480812</v>
      </c>
      <c r="W12" s="633">
        <f t="shared" ref="W12:W71" si="13">S12/$S$8</f>
        <v>1.1642021050902078E-3</v>
      </c>
      <c r="X12" s="44">
        <v>13.33329</v>
      </c>
      <c r="Y12" s="24">
        <v>13.33329</v>
      </c>
      <c r="Z12" s="153">
        <v>10.99683196</v>
      </c>
      <c r="AA12" s="247">
        <f t="shared" si="6"/>
        <v>0.82476507748650185</v>
      </c>
      <c r="AB12" s="633">
        <f t="shared" ref="AB12:AB32" si="14">X12/$X$8</f>
        <v>1.0800395555620409E-3</v>
      </c>
      <c r="AC12" s="44">
        <v>12.075519999999999</v>
      </c>
      <c r="AD12" s="24">
        <v>12.55312771</v>
      </c>
      <c r="AE12" s="24">
        <v>10.097880509999996</v>
      </c>
      <c r="AF12" s="42">
        <f t="shared" si="9"/>
        <v>0.80441151745440154</v>
      </c>
      <c r="AG12" s="633">
        <v>1.7080785986437446E-3</v>
      </c>
      <c r="AH12" s="44">
        <v>12.075519999999999</v>
      </c>
      <c r="AI12" s="24">
        <v>13.719861550000001</v>
      </c>
      <c r="AJ12" s="24">
        <v>10.859762380000003</v>
      </c>
      <c r="AK12" s="42">
        <f t="shared" si="10"/>
        <v>0.79153585773611557</v>
      </c>
      <c r="AL12" s="368">
        <v>1.7080785986437448E-3</v>
      </c>
      <c r="AM12" s="303">
        <v>12.075519999999999</v>
      </c>
      <c r="AN12" s="24">
        <v>12.084278390000001</v>
      </c>
      <c r="AO12" s="24">
        <v>9.1032381399999984</v>
      </c>
      <c r="AP12" s="42">
        <f t="shared" ref="AP12:AP26" si="15">AO12/AN12</f>
        <v>0.75331251450919257</v>
      </c>
      <c r="AQ12" s="43">
        <v>1.7099408886924535E-3</v>
      </c>
      <c r="AR12" s="44">
        <v>11.98564</v>
      </c>
      <c r="AS12" s="24">
        <v>12.0178086</v>
      </c>
      <c r="AT12" s="24">
        <v>9.6393517299999978</v>
      </c>
      <c r="AU12" s="42">
        <f t="shared" ref="AU12:AU26" si="16">AT12/AS12</f>
        <v>0.8020889706963712</v>
      </c>
      <c r="AV12" s="368">
        <v>1.8400444034810837E-3</v>
      </c>
    </row>
    <row r="13" spans="2:48" x14ac:dyDescent="0.25">
      <c r="B13" s="191" t="s">
        <v>20</v>
      </c>
      <c r="C13" s="868" t="s">
        <v>128</v>
      </c>
      <c r="D13" s="152">
        <v>6.5120199999999997</v>
      </c>
      <c r="E13" s="153">
        <v>6.8442318499999999</v>
      </c>
      <c r="F13" s="153">
        <v>6.2645958799999999</v>
      </c>
      <c r="G13" s="247">
        <f t="shared" si="0"/>
        <v>0.91531029592458946</v>
      </c>
      <c r="H13" s="633">
        <f t="shared" si="7"/>
        <v>3.6577889097817653E-4</v>
      </c>
      <c r="I13" s="152">
        <v>6.5120199999999997</v>
      </c>
      <c r="J13" s="153">
        <v>6.6479749100000012</v>
      </c>
      <c r="K13" s="153">
        <v>6.1111010500000038</v>
      </c>
      <c r="L13" s="247">
        <f t="shared" si="8"/>
        <v>0.91924249605809705</v>
      </c>
      <c r="M13" s="633">
        <f t="shared" si="11"/>
        <v>3.6590649260654653E-4</v>
      </c>
      <c r="N13" s="152">
        <v>6.5120199999999997</v>
      </c>
      <c r="O13" s="153">
        <v>6.5353778599999997</v>
      </c>
      <c r="P13" s="153">
        <v>6.0232057700000006</v>
      </c>
      <c r="Q13" s="247">
        <f t="shared" si="2"/>
        <v>0.9216308374249077</v>
      </c>
      <c r="R13" s="633">
        <f t="shared" si="12"/>
        <v>3.6652363859170762E-4</v>
      </c>
      <c r="S13" s="152">
        <v>6.4618099999999998</v>
      </c>
      <c r="T13" s="153">
        <v>6.4678111100000004</v>
      </c>
      <c r="U13" s="153">
        <v>5.2848614300000021</v>
      </c>
      <c r="V13" s="247">
        <f t="shared" si="5"/>
        <v>0.81710200562737245</v>
      </c>
      <c r="W13" s="633">
        <f t="shared" si="13"/>
        <v>4.8590931052834579E-4</v>
      </c>
      <c r="X13" s="152">
        <v>6.1370399999999998</v>
      </c>
      <c r="Y13" s="153">
        <v>6.1389180899999998</v>
      </c>
      <c r="Z13" s="153">
        <v>5.2387640200000005</v>
      </c>
      <c r="AA13" s="247">
        <f t="shared" si="6"/>
        <v>0.85336926526739187</v>
      </c>
      <c r="AB13" s="633">
        <f t="shared" si="14"/>
        <v>4.9712006219518724E-4</v>
      </c>
      <c r="AC13" s="152">
        <v>5.7170199999999998</v>
      </c>
      <c r="AD13" s="153">
        <v>5.7334602199999996</v>
      </c>
      <c r="AE13" s="153">
        <v>5.1488946799999997</v>
      </c>
      <c r="AF13" s="247">
        <f t="shared" si="9"/>
        <v>0.89804315063338835</v>
      </c>
      <c r="AG13" s="633">
        <v>8.0867072474048827E-4</v>
      </c>
      <c r="AH13" s="152">
        <v>5.7170199999999998</v>
      </c>
      <c r="AI13" s="153">
        <v>5.7194785999999995</v>
      </c>
      <c r="AJ13" s="153">
        <v>5.2727875099999997</v>
      </c>
      <c r="AK13" s="247">
        <f t="shared" si="10"/>
        <v>0.92190003298552425</v>
      </c>
      <c r="AL13" s="413">
        <v>8.0867072474048837E-4</v>
      </c>
      <c r="AM13" s="411">
        <v>5.7170199999999998</v>
      </c>
      <c r="AN13" s="153">
        <v>5.7312598000000001</v>
      </c>
      <c r="AO13" s="153">
        <v>5.2335874999999987</v>
      </c>
      <c r="AP13" s="247">
        <f t="shared" si="15"/>
        <v>0.91316528697582311</v>
      </c>
      <c r="AQ13" s="249">
        <v>8.0955240515294836E-4</v>
      </c>
      <c r="AR13" s="152">
        <v>5.9809099999999997</v>
      </c>
      <c r="AS13" s="153">
        <v>5.9864459500000002</v>
      </c>
      <c r="AT13" s="153">
        <v>5.2790518400000011</v>
      </c>
      <c r="AU13" s="247">
        <f t="shared" si="16"/>
        <v>0.88183404378686503</v>
      </c>
      <c r="AV13" s="413">
        <v>9.181937696463474E-4</v>
      </c>
    </row>
    <row r="14" spans="2:48" x14ac:dyDescent="0.25">
      <c r="B14" s="191" t="s">
        <v>2</v>
      </c>
      <c r="C14" s="868" t="s">
        <v>9</v>
      </c>
      <c r="D14" s="44">
        <v>1215.6928700000001</v>
      </c>
      <c r="E14" s="24">
        <v>1529.29759225</v>
      </c>
      <c r="F14" s="153">
        <v>1325.7712185800001</v>
      </c>
      <c r="G14" s="247">
        <f t="shared" si="0"/>
        <v>0.86691512842143503</v>
      </c>
      <c r="H14" s="633">
        <f t="shared" si="7"/>
        <v>6.8285230966532134E-2</v>
      </c>
      <c r="I14" s="44">
        <v>1215.6928700000001</v>
      </c>
      <c r="J14" s="24">
        <v>1443.6928089</v>
      </c>
      <c r="K14" s="153">
        <v>1204.1720248399999</v>
      </c>
      <c r="L14" s="247">
        <f t="shared" si="8"/>
        <v>0.83409158611623246</v>
      </c>
      <c r="M14" s="633">
        <f t="shared" si="11"/>
        <v>6.8309052206302553E-2</v>
      </c>
      <c r="N14" s="44">
        <v>1215.6928700000001</v>
      </c>
      <c r="O14" s="24">
        <v>1352.1221533199998</v>
      </c>
      <c r="P14" s="153">
        <v>1149.4995778500002</v>
      </c>
      <c r="Q14" s="247">
        <f t="shared" si="2"/>
        <v>0.85014477059452032</v>
      </c>
      <c r="R14" s="633">
        <f t="shared" si="12"/>
        <v>6.8424263764914089E-2</v>
      </c>
      <c r="S14" s="44">
        <v>1170.7791199999999</v>
      </c>
      <c r="T14" s="24">
        <v>1290.57184024</v>
      </c>
      <c r="U14" s="153">
        <v>1065.1789582500005</v>
      </c>
      <c r="V14" s="247">
        <f t="shared" si="5"/>
        <v>0.82535425385689143</v>
      </c>
      <c r="W14" s="633">
        <f t="shared" si="13"/>
        <v>8.8039183290778186E-2</v>
      </c>
      <c r="X14" s="44">
        <v>874.57497000000001</v>
      </c>
      <c r="Y14" s="24">
        <v>978.48410541999999</v>
      </c>
      <c r="Z14" s="153">
        <v>842.26033645000007</v>
      </c>
      <c r="AA14" s="247">
        <f t="shared" si="6"/>
        <v>0.86078080551801317</v>
      </c>
      <c r="AB14" s="633">
        <f t="shared" si="14"/>
        <v>7.084339738387789E-2</v>
      </c>
      <c r="AC14" s="44">
        <v>730.52193999999997</v>
      </c>
      <c r="AD14" s="24">
        <v>851.7441220799999</v>
      </c>
      <c r="AE14" s="24">
        <v>792.14542299000016</v>
      </c>
      <c r="AF14" s="42">
        <f t="shared" si="9"/>
        <v>0.93002746065983188</v>
      </c>
      <c r="AG14" s="633">
        <v>0.10333210425337458</v>
      </c>
      <c r="AH14" s="44">
        <v>730.52193999999997</v>
      </c>
      <c r="AI14" s="24">
        <v>810.42683680999994</v>
      </c>
      <c r="AJ14" s="24">
        <v>769.94545155000014</v>
      </c>
      <c r="AK14" s="42">
        <f t="shared" si="10"/>
        <v>0.95004930313099878</v>
      </c>
      <c r="AL14" s="368">
        <v>0.10333210425337459</v>
      </c>
      <c r="AM14" s="303">
        <v>730.52193999999997</v>
      </c>
      <c r="AN14" s="24">
        <v>821.08567544000005</v>
      </c>
      <c r="AO14" s="24">
        <v>730.44794778999915</v>
      </c>
      <c r="AP14" s="42">
        <f t="shared" si="15"/>
        <v>0.88961233844272058</v>
      </c>
      <c r="AQ14" s="43">
        <v>0.10344476554988401</v>
      </c>
      <c r="AR14" s="44">
        <v>714.99557000000004</v>
      </c>
      <c r="AS14" s="24">
        <v>813.25061765999999</v>
      </c>
      <c r="AT14" s="24">
        <v>765.17394168000021</v>
      </c>
      <c r="AU14" s="42">
        <f t="shared" si="16"/>
        <v>0.94088332066893132</v>
      </c>
      <c r="AV14" s="368">
        <v>0.10976665385346694</v>
      </c>
    </row>
    <row r="15" spans="2:48" x14ac:dyDescent="0.25">
      <c r="B15" s="191" t="s">
        <v>3</v>
      </c>
      <c r="C15" s="868" t="s">
        <v>129</v>
      </c>
      <c r="D15" s="44">
        <v>3016.0968499999999</v>
      </c>
      <c r="E15" s="24">
        <v>3087.1010110500001</v>
      </c>
      <c r="F15" s="153">
        <v>1700.5277424400001</v>
      </c>
      <c r="G15" s="247">
        <f t="shared" si="0"/>
        <v>0.55084940089524581</v>
      </c>
      <c r="H15" s="633">
        <f t="shared" si="7"/>
        <v>0.1694135707316273</v>
      </c>
      <c r="I15" s="44">
        <v>3016.0968499999999</v>
      </c>
      <c r="J15" s="24">
        <v>2420.85142043</v>
      </c>
      <c r="K15" s="153">
        <v>1355.5000026</v>
      </c>
      <c r="L15" s="247">
        <f t="shared" si="8"/>
        <v>0.55992697080072407</v>
      </c>
      <c r="M15" s="633">
        <f t="shared" si="11"/>
        <v>0.16947267049934631</v>
      </c>
      <c r="N15" s="44">
        <v>3016.4580599999999</v>
      </c>
      <c r="O15" s="24">
        <v>2819.2577533499998</v>
      </c>
      <c r="P15" s="153">
        <v>1115.1349061300002</v>
      </c>
      <c r="Q15" s="247">
        <f t="shared" si="2"/>
        <v>0.39554201981175169</v>
      </c>
      <c r="R15" s="633">
        <f t="shared" si="12"/>
        <v>0.1697788372594807</v>
      </c>
      <c r="S15" s="44">
        <v>2856.3604399999999</v>
      </c>
      <c r="T15" s="24">
        <v>2706.1882889799995</v>
      </c>
      <c r="U15" s="153">
        <v>1008.2473742700001</v>
      </c>
      <c r="V15" s="247">
        <f t="shared" si="5"/>
        <v>0.37257103593853136</v>
      </c>
      <c r="W15" s="633">
        <f t="shared" si="13"/>
        <v>0.21478999413799577</v>
      </c>
      <c r="X15" s="44">
        <v>2760.57123</v>
      </c>
      <c r="Y15" s="24">
        <v>2724.1309885800001</v>
      </c>
      <c r="Z15" s="153">
        <v>851.89764581000009</v>
      </c>
      <c r="AA15" s="247">
        <f t="shared" si="6"/>
        <v>0.31272271758637654</v>
      </c>
      <c r="AB15" s="633">
        <f t="shared" si="14"/>
        <v>0.2236151860753465</v>
      </c>
      <c r="AC15" s="44">
        <v>2979.0256100000001</v>
      </c>
      <c r="AD15" s="24">
        <v>2686.68513945</v>
      </c>
      <c r="AE15" s="24">
        <v>779.2598611300001</v>
      </c>
      <c r="AF15" s="42">
        <f t="shared" si="9"/>
        <v>0.29004510044281739</v>
      </c>
      <c r="AG15" s="633">
        <v>0.42138225842469951</v>
      </c>
      <c r="AH15" s="44">
        <v>2979.0256100000001</v>
      </c>
      <c r="AI15" s="24">
        <v>2872.5248898200002</v>
      </c>
      <c r="AJ15" s="24">
        <v>1021.2215908300003</v>
      </c>
      <c r="AK15" s="42">
        <f t="shared" si="10"/>
        <v>0.35551357429456171</v>
      </c>
      <c r="AL15" s="368">
        <v>0.42138225842469956</v>
      </c>
      <c r="AM15" s="303">
        <v>2981.1437099999998</v>
      </c>
      <c r="AN15" s="24">
        <v>2799.9788541399998</v>
      </c>
      <c r="AO15" s="24">
        <v>954.98227064000014</v>
      </c>
      <c r="AP15" s="42">
        <f t="shared" si="15"/>
        <v>0.34106767243187569</v>
      </c>
      <c r="AQ15" s="43">
        <v>0.42214161583081455</v>
      </c>
      <c r="AR15" s="44">
        <v>3395.3495899999998</v>
      </c>
      <c r="AS15" s="24">
        <v>3262.0388991499999</v>
      </c>
      <c r="AT15" s="24">
        <v>814.64912594999976</v>
      </c>
      <c r="AU15" s="42">
        <f t="shared" si="16"/>
        <v>0.24973617762874487</v>
      </c>
      <c r="AV15" s="368">
        <v>0.52125660464867052</v>
      </c>
    </row>
    <row r="16" spans="2:48" x14ac:dyDescent="0.25">
      <c r="B16" s="191" t="s">
        <v>0</v>
      </c>
      <c r="C16" s="868" t="s">
        <v>4</v>
      </c>
      <c r="D16" s="44">
        <v>232.10148000000001</v>
      </c>
      <c r="E16" s="24">
        <v>289.31482540000002</v>
      </c>
      <c r="F16" s="153">
        <v>214.11118594000001</v>
      </c>
      <c r="G16" s="247">
        <f t="shared" si="0"/>
        <v>0.74006295959418888</v>
      </c>
      <c r="H16" s="633">
        <f t="shared" si="7"/>
        <v>1.3037094779929028E-2</v>
      </c>
      <c r="I16" s="44">
        <v>232.10148000000001</v>
      </c>
      <c r="J16" s="24">
        <v>240.59336678999995</v>
      </c>
      <c r="K16" s="153">
        <v>175.58993119999997</v>
      </c>
      <c r="L16" s="247">
        <f t="shared" si="8"/>
        <v>0.72982033354752573</v>
      </c>
      <c r="M16" s="633">
        <f t="shared" si="11"/>
        <v>1.3041642758404998E-2</v>
      </c>
      <c r="N16" s="44">
        <v>232.10148000000001</v>
      </c>
      <c r="O16" s="24">
        <v>285.46201611999999</v>
      </c>
      <c r="P16" s="153">
        <v>223.99348077000002</v>
      </c>
      <c r="Q16" s="247">
        <f t="shared" si="2"/>
        <v>0.78467000203571613</v>
      </c>
      <c r="R16" s="633">
        <f t="shared" si="12"/>
        <v>1.3063639081593801E-2</v>
      </c>
      <c r="S16" s="44">
        <v>230.36096000000001</v>
      </c>
      <c r="T16" s="24">
        <v>229.48914875999998</v>
      </c>
      <c r="U16" s="153">
        <v>173.83382890999999</v>
      </c>
      <c r="V16" s="247">
        <f t="shared" si="5"/>
        <v>0.75748169292220269</v>
      </c>
      <c r="W16" s="633">
        <f t="shared" si="13"/>
        <v>1.7322473927003094E-2</v>
      </c>
      <c r="X16" s="44">
        <v>184.59031999999999</v>
      </c>
      <c r="Y16" s="24">
        <v>177.73613936000001</v>
      </c>
      <c r="Z16" s="153">
        <v>142.87553990999999</v>
      </c>
      <c r="AA16" s="247">
        <f t="shared" si="6"/>
        <v>0.80386318969497383</v>
      </c>
      <c r="AB16" s="633">
        <f t="shared" si="14"/>
        <v>1.4952412133378551E-2</v>
      </c>
      <c r="AC16" s="44">
        <v>211.59747999999999</v>
      </c>
      <c r="AD16" s="24">
        <v>202.18952307999999</v>
      </c>
      <c r="AE16" s="24">
        <v>164.23013269</v>
      </c>
      <c r="AF16" s="42">
        <f t="shared" si="9"/>
        <v>0.81225837119670807</v>
      </c>
      <c r="AG16" s="633">
        <v>2.9930398617612142E-2</v>
      </c>
      <c r="AH16" s="44">
        <v>211.59747999999999</v>
      </c>
      <c r="AI16" s="24">
        <v>216.39621296000001</v>
      </c>
      <c r="AJ16" s="24">
        <v>162.18936602000005</v>
      </c>
      <c r="AK16" s="42">
        <f t="shared" si="10"/>
        <v>0.74950186882420222</v>
      </c>
      <c r="AL16" s="368">
        <v>2.9930398617612149E-2</v>
      </c>
      <c r="AM16" s="303">
        <v>211.59747999999999</v>
      </c>
      <c r="AN16" s="24">
        <v>224.13662531</v>
      </c>
      <c r="AO16" s="24">
        <v>154.42286064999999</v>
      </c>
      <c r="AP16" s="42">
        <f t="shared" si="15"/>
        <v>0.68896754573876562</v>
      </c>
      <c r="AQ16" s="43">
        <v>2.9963031239754783E-2</v>
      </c>
      <c r="AR16" s="44">
        <v>159.39004</v>
      </c>
      <c r="AS16" s="24">
        <v>191.66866217</v>
      </c>
      <c r="AT16" s="24">
        <v>155.69393727000013</v>
      </c>
      <c r="AU16" s="42">
        <f t="shared" si="16"/>
        <v>0.81230773725497085</v>
      </c>
      <c r="AV16" s="368">
        <v>2.446967797069043E-2</v>
      </c>
    </row>
    <row r="17" spans="2:48" x14ac:dyDescent="0.25">
      <c r="B17" s="191" t="s">
        <v>18</v>
      </c>
      <c r="C17" s="868" t="s">
        <v>117</v>
      </c>
      <c r="D17" s="44">
        <v>1601.15014</v>
      </c>
      <c r="E17" s="24">
        <v>5710.6055219999998</v>
      </c>
      <c r="F17" s="153">
        <v>5544.8525120000004</v>
      </c>
      <c r="G17" s="247">
        <f t="shared" si="0"/>
        <v>0.97097452987052968</v>
      </c>
      <c r="H17" s="633">
        <f t="shared" si="7"/>
        <v>8.9936290505672908E-2</v>
      </c>
      <c r="I17" s="44">
        <v>1601.15014</v>
      </c>
      <c r="J17" s="24">
        <v>1601.15014</v>
      </c>
      <c r="K17" s="153">
        <v>1412.9746950000001</v>
      </c>
      <c r="L17" s="247">
        <f t="shared" si="8"/>
        <v>0.88247482837555768</v>
      </c>
      <c r="M17" s="633">
        <f t="shared" si="11"/>
        <v>8.9967664697571711E-2</v>
      </c>
      <c r="N17" s="44">
        <v>1601.15014</v>
      </c>
      <c r="O17" s="24">
        <v>1601.15014</v>
      </c>
      <c r="P17" s="153">
        <v>1470.9604489999999</v>
      </c>
      <c r="Q17" s="247">
        <f t="shared" si="2"/>
        <v>0.91868989187984584</v>
      </c>
      <c r="R17" s="633">
        <f t="shared" si="12"/>
        <v>9.0119406151151576E-2</v>
      </c>
      <c r="S17" s="44">
        <v>708.2</v>
      </c>
      <c r="T17" s="24">
        <v>1082.2795860000001</v>
      </c>
      <c r="U17" s="153">
        <v>1029.926285</v>
      </c>
      <c r="V17" s="247">
        <f t="shared" si="5"/>
        <v>0.95162682390278397</v>
      </c>
      <c r="W17" s="633">
        <f t="shared" si="13"/>
        <v>5.3254579400535539E-2</v>
      </c>
      <c r="X17" s="44">
        <v>676.54807000000005</v>
      </c>
      <c r="Y17" s="24">
        <v>676.54807000000005</v>
      </c>
      <c r="Z17" s="153">
        <v>646.35838100000001</v>
      </c>
      <c r="AA17" s="247">
        <f t="shared" si="6"/>
        <v>0.95537687514207226</v>
      </c>
      <c r="AB17" s="633">
        <f t="shared" si="14"/>
        <v>5.4802578871318078E-2</v>
      </c>
      <c r="AC17" s="44">
        <v>467.61</v>
      </c>
      <c r="AD17" s="24">
        <v>442.61</v>
      </c>
      <c r="AE17" s="24">
        <v>378.42085400000002</v>
      </c>
      <c r="AF17" s="42">
        <f t="shared" si="9"/>
        <v>0.85497583425589119</v>
      </c>
      <c r="AG17" s="633">
        <v>6.6143291014532007E-2</v>
      </c>
      <c r="AH17" s="44">
        <v>467.61</v>
      </c>
      <c r="AI17" s="24">
        <v>467.61</v>
      </c>
      <c r="AJ17" s="24">
        <v>314.032939</v>
      </c>
      <c r="AK17" s="42">
        <f t="shared" si="10"/>
        <v>0.67157019524817685</v>
      </c>
      <c r="AL17" s="368">
        <v>6.6143291014532007E-2</v>
      </c>
      <c r="AM17" s="303">
        <v>467.61</v>
      </c>
      <c r="AN17" s="24">
        <v>467.61</v>
      </c>
      <c r="AO17" s="24">
        <v>176.05293699999999</v>
      </c>
      <c r="AP17" s="42">
        <f t="shared" si="15"/>
        <v>0.37649523534569401</v>
      </c>
      <c r="AQ17" s="43">
        <v>6.6215405958623588E-2</v>
      </c>
      <c r="AR17" s="44">
        <v>302.35700000000003</v>
      </c>
      <c r="AS17" s="24">
        <v>302.35700000000003</v>
      </c>
      <c r="AT17" s="24">
        <v>286.34105899999997</v>
      </c>
      <c r="AU17" s="42">
        <f t="shared" si="16"/>
        <v>0.94702969999040854</v>
      </c>
      <c r="AV17" s="368">
        <v>4.6418072435291738E-2</v>
      </c>
    </row>
    <row r="18" spans="2:48" x14ac:dyDescent="0.25">
      <c r="B18" s="191" t="s">
        <v>27</v>
      </c>
      <c r="C18" s="868" t="s">
        <v>8</v>
      </c>
      <c r="D18" s="44">
        <v>330.08744999999999</v>
      </c>
      <c r="E18" s="24">
        <v>371.25832801000001</v>
      </c>
      <c r="F18" s="153">
        <v>356.36462517000001</v>
      </c>
      <c r="G18" s="247">
        <f t="shared" si="0"/>
        <v>0.95988318182697085</v>
      </c>
      <c r="H18" s="633">
        <f t="shared" si="7"/>
        <v>1.8540947568775019E-2</v>
      </c>
      <c r="I18" s="44">
        <v>330.08744999999999</v>
      </c>
      <c r="J18" s="24">
        <v>377.75503564000007</v>
      </c>
      <c r="K18" s="153">
        <v>363.83339227999988</v>
      </c>
      <c r="L18" s="247">
        <f t="shared" si="8"/>
        <v>0.96314637252574575</v>
      </c>
      <c r="M18" s="633">
        <f t="shared" si="11"/>
        <v>1.8547415561214305E-2</v>
      </c>
      <c r="N18" s="44">
        <v>328.04745000000003</v>
      </c>
      <c r="O18" s="24">
        <v>396.05420838999999</v>
      </c>
      <c r="P18" s="153">
        <v>370.30609268000001</v>
      </c>
      <c r="Q18" s="247">
        <f t="shared" si="2"/>
        <v>0.93498840521183035</v>
      </c>
      <c r="R18" s="633">
        <f t="shared" si="12"/>
        <v>1.8463878336481044E-2</v>
      </c>
      <c r="S18" s="44">
        <v>288.70442000000003</v>
      </c>
      <c r="T18" s="24">
        <v>327.21398880000004</v>
      </c>
      <c r="U18" s="153">
        <v>309.12184542999995</v>
      </c>
      <c r="V18" s="247">
        <f t="shared" si="5"/>
        <v>0.94470852717406784</v>
      </c>
      <c r="W18" s="633">
        <f t="shared" si="13"/>
        <v>2.1709732361162894E-2</v>
      </c>
      <c r="X18" s="44">
        <v>287.42872</v>
      </c>
      <c r="Y18" s="24">
        <v>294.00201643999998</v>
      </c>
      <c r="Z18" s="153">
        <v>274.57393918999998</v>
      </c>
      <c r="AA18" s="247">
        <f t="shared" si="6"/>
        <v>0.93391855782062339</v>
      </c>
      <c r="AB18" s="633">
        <f t="shared" si="14"/>
        <v>2.3282654693970228E-2</v>
      </c>
      <c r="AC18" s="44">
        <v>270.84712999999999</v>
      </c>
      <c r="AD18" s="24">
        <v>381.34103419000007</v>
      </c>
      <c r="AE18" s="24">
        <v>362.19800167</v>
      </c>
      <c r="AF18" s="42">
        <f t="shared" si="9"/>
        <v>0.94980075364650574</v>
      </c>
      <c r="AG18" s="633">
        <v>3.8311243429440735E-2</v>
      </c>
      <c r="AH18" s="44">
        <v>270.84712999999999</v>
      </c>
      <c r="AI18" s="24">
        <v>312.86039371000004</v>
      </c>
      <c r="AJ18" s="24">
        <v>291.40409381000006</v>
      </c>
      <c r="AK18" s="42">
        <f t="shared" si="10"/>
        <v>0.93141893211357241</v>
      </c>
      <c r="AL18" s="368">
        <v>3.8311243429440735E-2</v>
      </c>
      <c r="AM18" s="303">
        <v>270.84712999999999</v>
      </c>
      <c r="AN18" s="24">
        <v>274.36180623000001</v>
      </c>
      <c r="AO18" s="24">
        <v>259.47763283</v>
      </c>
      <c r="AP18" s="42">
        <f t="shared" si="15"/>
        <v>0.9457498344812526</v>
      </c>
      <c r="AQ18" s="43">
        <v>3.8353013549064598E-2</v>
      </c>
      <c r="AR18" s="44">
        <v>269.95738</v>
      </c>
      <c r="AS18" s="24">
        <v>272.02159829000004</v>
      </c>
      <c r="AT18" s="24">
        <v>255.51334518999997</v>
      </c>
      <c r="AU18" s="42">
        <f t="shared" si="16"/>
        <v>0.93931271191782073</v>
      </c>
      <c r="AV18" s="368">
        <v>4.1444058577382287E-2</v>
      </c>
    </row>
    <row r="19" spans="2:48" x14ac:dyDescent="0.25">
      <c r="B19" s="191" t="s">
        <v>21</v>
      </c>
      <c r="C19" s="868" t="s">
        <v>5</v>
      </c>
      <c r="D19" s="44">
        <v>1</v>
      </c>
      <c r="E19" s="24">
        <v>1</v>
      </c>
      <c r="F19" s="153">
        <v>0.66069259000000002</v>
      </c>
      <c r="G19" s="247">
        <f t="shared" si="0"/>
        <v>0.66069259000000002</v>
      </c>
      <c r="H19" s="633">
        <f t="shared" si="7"/>
        <v>5.6169804604128452E-5</v>
      </c>
      <c r="I19" s="44">
        <v>1</v>
      </c>
      <c r="J19" s="24">
        <v>1</v>
      </c>
      <c r="K19" s="153">
        <v>0.74683543999999991</v>
      </c>
      <c r="L19" s="247">
        <f t="shared" si="8"/>
        <v>0.74683543999999991</v>
      </c>
      <c r="M19" s="633">
        <f t="shared" si="11"/>
        <v>5.6189399388599314E-5</v>
      </c>
      <c r="N19" s="44">
        <v>1</v>
      </c>
      <c r="O19" s="24">
        <v>1</v>
      </c>
      <c r="P19" s="153">
        <v>0.49618469000000004</v>
      </c>
      <c r="Q19" s="247">
        <f t="shared" si="2"/>
        <v>0.49618469000000004</v>
      </c>
      <c r="R19" s="633">
        <f t="shared" si="12"/>
        <v>5.6284169672652669E-5</v>
      </c>
      <c r="S19" s="44">
        <v>1</v>
      </c>
      <c r="T19" s="24">
        <v>1</v>
      </c>
      <c r="U19" s="153">
        <v>0.90223900000000001</v>
      </c>
      <c r="V19" s="247">
        <f t="shared" si="5"/>
        <v>0.90223900000000001</v>
      </c>
      <c r="W19" s="633">
        <f t="shared" si="13"/>
        <v>7.5197090370708182E-5</v>
      </c>
      <c r="X19" s="44">
        <v>1</v>
      </c>
      <c r="Y19" s="24">
        <v>1</v>
      </c>
      <c r="Z19" s="153">
        <v>5.8798459999999997E-2</v>
      </c>
      <c r="AA19" s="247">
        <f t="shared" si="6"/>
        <v>5.8798459999999997E-2</v>
      </c>
      <c r="AB19" s="633">
        <f t="shared" si="14"/>
        <v>8.1003229927650335E-5</v>
      </c>
      <c r="AC19" s="44">
        <v>0.96</v>
      </c>
      <c r="AD19" s="24">
        <v>0.96</v>
      </c>
      <c r="AE19" s="24">
        <v>0.42023922999999996</v>
      </c>
      <c r="AF19" s="42">
        <f t="shared" si="9"/>
        <v>0.43774919791666667</v>
      </c>
      <c r="AG19" s="633">
        <v>1.35791705425356E-4</v>
      </c>
      <c r="AH19" s="44">
        <v>0.96</v>
      </c>
      <c r="AI19" s="24">
        <v>0.96</v>
      </c>
      <c r="AJ19" s="24">
        <v>0.69978391999999989</v>
      </c>
      <c r="AK19" s="42">
        <f t="shared" si="10"/>
        <v>0.72894158333333325</v>
      </c>
      <c r="AL19" s="368">
        <v>1.3579170542535603E-4</v>
      </c>
      <c r="AM19" s="303">
        <v>0.96</v>
      </c>
      <c r="AN19" s="24">
        <v>0.96</v>
      </c>
      <c r="AO19" s="24">
        <v>0.15924546000000001</v>
      </c>
      <c r="AP19" s="42">
        <f t="shared" si="15"/>
        <v>0.16588068750000001</v>
      </c>
      <c r="AQ19" s="43">
        <v>1.3593975689202249E-4</v>
      </c>
      <c r="AR19" s="44">
        <v>0.96</v>
      </c>
      <c r="AS19" s="24">
        <v>0.96</v>
      </c>
      <c r="AT19" s="24">
        <v>0.1794232</v>
      </c>
      <c r="AU19" s="42">
        <f t="shared" si="16"/>
        <v>0.18689916666666667</v>
      </c>
      <c r="AV19" s="368">
        <v>1.4737991691239185E-4</v>
      </c>
    </row>
    <row r="20" spans="2:48" x14ac:dyDescent="0.25">
      <c r="B20" s="191" t="s">
        <v>16</v>
      </c>
      <c r="C20" s="868" t="s">
        <v>130</v>
      </c>
      <c r="D20" s="44">
        <v>1766.29558</v>
      </c>
      <c r="E20" s="24">
        <v>2066.3835527699998</v>
      </c>
      <c r="F20" s="153">
        <v>1141.4111235600001</v>
      </c>
      <c r="G20" s="247">
        <f t="shared" si="0"/>
        <v>0.55237137463174801</v>
      </c>
      <c r="H20" s="633">
        <f t="shared" si="7"/>
        <v>9.9212477601735724E-2</v>
      </c>
      <c r="I20" s="44">
        <v>1766.29558</v>
      </c>
      <c r="J20" s="24">
        <v>2075.7036280300003</v>
      </c>
      <c r="K20" s="153">
        <v>892.33807903000013</v>
      </c>
      <c r="L20" s="247">
        <f t="shared" si="8"/>
        <v>0.42989667069036075</v>
      </c>
      <c r="M20" s="633">
        <f t="shared" si="11"/>
        <v>9.9247087782937671E-2</v>
      </c>
      <c r="N20" s="44">
        <v>1766.3505399999999</v>
      </c>
      <c r="O20" s="24">
        <v>2334.5759043199996</v>
      </c>
      <c r="P20" s="153">
        <v>984.07183098000007</v>
      </c>
      <c r="Q20" s="247">
        <f t="shared" si="2"/>
        <v>0.42152059787776924</v>
      </c>
      <c r="R20" s="633">
        <f t="shared" si="12"/>
        <v>9.941757349474166E-2</v>
      </c>
      <c r="S20" s="44">
        <v>2007.6413399999999</v>
      </c>
      <c r="T20" s="24">
        <v>3171.6196063899997</v>
      </c>
      <c r="U20" s="153">
        <v>943.41783901000008</v>
      </c>
      <c r="V20" s="247">
        <f t="shared" si="5"/>
        <v>0.29745617573723382</v>
      </c>
      <c r="W20" s="633">
        <f t="shared" si="13"/>
        <v>0.15096878727594967</v>
      </c>
      <c r="X20" s="44">
        <v>1904.0094200000001</v>
      </c>
      <c r="Y20" s="24">
        <v>2042.019562</v>
      </c>
      <c r="Z20" s="153">
        <v>690.65756625999984</v>
      </c>
      <c r="AA20" s="247">
        <f t="shared" si="6"/>
        <v>0.33822279625154728</v>
      </c>
      <c r="AB20" s="633">
        <f t="shared" si="14"/>
        <v>0.15423091283267215</v>
      </c>
      <c r="AC20" s="44">
        <v>1459.6540600000001</v>
      </c>
      <c r="AD20" s="24">
        <v>1431.5134851300002</v>
      </c>
      <c r="AE20" s="24">
        <v>658.75496662</v>
      </c>
      <c r="AF20" s="42">
        <f t="shared" si="9"/>
        <v>0.4601807621534047</v>
      </c>
      <c r="AG20" s="633">
        <v>0.20646761889421347</v>
      </c>
      <c r="AH20" s="44">
        <v>1459.6540600000001</v>
      </c>
      <c r="AI20" s="24">
        <v>1491.30906</v>
      </c>
      <c r="AJ20" s="24">
        <v>498.68697026000001</v>
      </c>
      <c r="AK20" s="42">
        <f t="shared" si="10"/>
        <v>0.3343954540583291</v>
      </c>
      <c r="AL20" s="368">
        <v>0.2064676188942135</v>
      </c>
      <c r="AM20" s="303">
        <v>1459.6540600000001</v>
      </c>
      <c r="AN20" s="24">
        <v>1460.4671574500001</v>
      </c>
      <c r="AO20" s="24">
        <v>460.74370520999997</v>
      </c>
      <c r="AP20" s="42">
        <f t="shared" si="15"/>
        <v>0.3154769368552362</v>
      </c>
      <c r="AQ20" s="43">
        <v>0.20669272714880585</v>
      </c>
      <c r="AR20" s="44">
        <v>760.70060000000001</v>
      </c>
      <c r="AS20" s="24">
        <v>761.34334646000002</v>
      </c>
      <c r="AT20" s="24">
        <v>272.77520673000004</v>
      </c>
      <c r="AU20" s="42">
        <f t="shared" si="16"/>
        <v>0.35828146131218774</v>
      </c>
      <c r="AV20" s="368">
        <v>0.11678332419084024</v>
      </c>
    </row>
    <row r="21" spans="2:48" x14ac:dyDescent="0.25">
      <c r="B21" s="191" t="s">
        <v>24</v>
      </c>
      <c r="C21" s="868" t="s">
        <v>131</v>
      </c>
      <c r="D21" s="44">
        <v>0</v>
      </c>
      <c r="E21" s="24">
        <v>0</v>
      </c>
      <c r="F21" s="153">
        <v>0</v>
      </c>
      <c r="G21" s="153">
        <v>0</v>
      </c>
      <c r="H21" s="633">
        <f t="shared" si="7"/>
        <v>0</v>
      </c>
      <c r="I21" s="44">
        <v>0</v>
      </c>
      <c r="J21" s="24">
        <v>0</v>
      </c>
      <c r="K21" s="153">
        <v>0</v>
      </c>
      <c r="L21" s="153">
        <v>0</v>
      </c>
      <c r="M21" s="633">
        <f t="shared" si="11"/>
        <v>0</v>
      </c>
      <c r="N21" s="44">
        <v>0</v>
      </c>
      <c r="O21" s="24">
        <v>0</v>
      </c>
      <c r="P21" s="153">
        <v>0</v>
      </c>
      <c r="Q21" s="153">
        <v>0</v>
      </c>
      <c r="R21" s="633">
        <f t="shared" si="12"/>
        <v>0</v>
      </c>
      <c r="S21" s="44">
        <v>0</v>
      </c>
      <c r="T21" s="24">
        <v>0</v>
      </c>
      <c r="U21" s="153">
        <v>0</v>
      </c>
      <c r="V21" s="153">
        <v>0</v>
      </c>
      <c r="W21" s="633">
        <f t="shared" si="13"/>
        <v>0</v>
      </c>
      <c r="X21" s="44">
        <v>58.253300000000003</v>
      </c>
      <c r="Y21" s="24">
        <v>58.741396889999997</v>
      </c>
      <c r="Z21" s="153">
        <v>43.771966580000019</v>
      </c>
      <c r="AA21" s="247">
        <f t="shared" si="6"/>
        <v>0.7451638690507828</v>
      </c>
      <c r="AB21" s="633">
        <f t="shared" si="14"/>
        <v>4.7187054539443935E-3</v>
      </c>
      <c r="AC21" s="44">
        <v>52.97345</v>
      </c>
      <c r="AD21" s="24">
        <v>53.027088429999992</v>
      </c>
      <c r="AE21" s="24">
        <v>45.35162862</v>
      </c>
      <c r="AF21" s="42">
        <f t="shared" si="9"/>
        <v>0.85525398362891047</v>
      </c>
      <c r="AG21" s="633">
        <v>7.4930782476716933E-3</v>
      </c>
      <c r="AH21" s="44">
        <v>52.97345</v>
      </c>
      <c r="AI21" s="24">
        <v>52.97345</v>
      </c>
      <c r="AJ21" s="24">
        <v>39.838512909999977</v>
      </c>
      <c r="AK21" s="42">
        <f t="shared" si="10"/>
        <v>0.75204678777765044</v>
      </c>
      <c r="AL21" s="368">
        <v>7.4930782476716942E-3</v>
      </c>
      <c r="AM21" s="303">
        <v>53.505229999999997</v>
      </c>
      <c r="AN21" s="24">
        <v>56.655360119999997</v>
      </c>
      <c r="AO21" s="24">
        <v>41.115345420000004</v>
      </c>
      <c r="AP21" s="42">
        <f t="shared" si="15"/>
        <v>0.72570971807283269</v>
      </c>
      <c r="AQ21" s="43">
        <v>7.5765499569289043E-3</v>
      </c>
      <c r="AR21" s="44">
        <v>53.995109999999997</v>
      </c>
      <c r="AS21" s="24">
        <v>56.23978761</v>
      </c>
      <c r="AT21" s="24">
        <v>40.959597740000007</v>
      </c>
      <c r="AU21" s="42">
        <f t="shared" si="16"/>
        <v>0.72830285249364946</v>
      </c>
      <c r="AV21" s="368">
        <v>8.2893696098702684E-3</v>
      </c>
    </row>
    <row r="22" spans="2:48" x14ac:dyDescent="0.25">
      <c r="B22" s="191" t="s">
        <v>25</v>
      </c>
      <c r="C22" s="868" t="s">
        <v>132</v>
      </c>
      <c r="D22" s="44">
        <v>0</v>
      </c>
      <c r="E22" s="24">
        <v>0</v>
      </c>
      <c r="F22" s="153">
        <v>0</v>
      </c>
      <c r="G22" s="153">
        <v>0</v>
      </c>
      <c r="H22" s="633">
        <f t="shared" si="7"/>
        <v>0</v>
      </c>
      <c r="I22" s="44">
        <v>0</v>
      </c>
      <c r="J22" s="24">
        <v>0</v>
      </c>
      <c r="K22" s="153">
        <v>0</v>
      </c>
      <c r="L22" s="153">
        <v>0</v>
      </c>
      <c r="M22" s="633">
        <f t="shared" si="11"/>
        <v>0</v>
      </c>
      <c r="N22" s="44">
        <v>0</v>
      </c>
      <c r="O22" s="24">
        <v>0</v>
      </c>
      <c r="P22" s="153">
        <v>0</v>
      </c>
      <c r="Q22" s="153">
        <v>0</v>
      </c>
      <c r="R22" s="633">
        <f t="shared" si="12"/>
        <v>0</v>
      </c>
      <c r="S22" s="44">
        <v>0</v>
      </c>
      <c r="T22" s="24">
        <v>0</v>
      </c>
      <c r="U22" s="153">
        <v>0</v>
      </c>
      <c r="V22" s="153">
        <v>0</v>
      </c>
      <c r="W22" s="633">
        <f t="shared" si="13"/>
        <v>0</v>
      </c>
      <c r="X22" s="44">
        <v>99.112700000000004</v>
      </c>
      <c r="Y22" s="24">
        <v>99.454663629999999</v>
      </c>
      <c r="Z22" s="153">
        <v>54.776955229999999</v>
      </c>
      <c r="AA22" s="247">
        <f t="shared" si="6"/>
        <v>0.55077311843098731</v>
      </c>
      <c r="AB22" s="633">
        <f t="shared" si="14"/>
        <v>8.0284488268502294E-3</v>
      </c>
      <c r="AC22" s="44">
        <v>61.036610000000003</v>
      </c>
      <c r="AD22" s="24">
        <v>156.68500248000001</v>
      </c>
      <c r="AE22" s="24">
        <v>50.397412259999989</v>
      </c>
      <c r="AF22" s="42">
        <f t="shared" si="9"/>
        <v>0.32164796542306556</v>
      </c>
      <c r="AG22" s="633">
        <v>8.6336097555024371E-3</v>
      </c>
      <c r="AH22" s="44">
        <v>61.036610000000003</v>
      </c>
      <c r="AI22" s="24">
        <v>61.035448389999992</v>
      </c>
      <c r="AJ22" s="24">
        <v>47.905710489999983</v>
      </c>
      <c r="AK22" s="42">
        <f t="shared" si="10"/>
        <v>0.78488340388515643</v>
      </c>
      <c r="AL22" s="368">
        <v>8.6336097555024371E-3</v>
      </c>
      <c r="AM22" s="303">
        <v>61.036610000000003</v>
      </c>
      <c r="AN22" s="24">
        <v>61.036610000000003</v>
      </c>
      <c r="AO22" s="24">
        <v>45.843936309999989</v>
      </c>
      <c r="AP22" s="42">
        <f t="shared" si="15"/>
        <v>0.75108916288109684</v>
      </c>
      <c r="AQ22" s="43">
        <v>8.6430228384512392E-3</v>
      </c>
      <c r="AR22" s="44">
        <v>60.49006</v>
      </c>
      <c r="AS22" s="24">
        <v>58.283868399999996</v>
      </c>
      <c r="AT22" s="24">
        <v>40.730371909999988</v>
      </c>
      <c r="AU22" s="42">
        <f t="shared" si="16"/>
        <v>0.69882753201055525</v>
      </c>
      <c r="AV22" s="368">
        <v>9.286479184193331E-3</v>
      </c>
    </row>
    <row r="23" spans="2:48" x14ac:dyDescent="0.25">
      <c r="B23" s="191" t="s">
        <v>23</v>
      </c>
      <c r="C23" s="868" t="s">
        <v>6</v>
      </c>
      <c r="D23" s="44">
        <v>0</v>
      </c>
      <c r="E23" s="24">
        <v>0</v>
      </c>
      <c r="F23" s="153">
        <v>0</v>
      </c>
      <c r="G23" s="153">
        <v>0</v>
      </c>
      <c r="H23" s="633">
        <f t="shared" si="7"/>
        <v>0</v>
      </c>
      <c r="I23" s="44">
        <v>0</v>
      </c>
      <c r="J23" s="24">
        <v>0</v>
      </c>
      <c r="K23" s="153">
        <v>0</v>
      </c>
      <c r="L23" s="153">
        <v>0</v>
      </c>
      <c r="M23" s="633">
        <f t="shared" si="11"/>
        <v>0</v>
      </c>
      <c r="N23" s="44">
        <v>0</v>
      </c>
      <c r="O23" s="24">
        <v>0</v>
      </c>
      <c r="P23" s="153">
        <v>0</v>
      </c>
      <c r="Q23" s="153">
        <v>0</v>
      </c>
      <c r="R23" s="633">
        <f t="shared" si="12"/>
        <v>0</v>
      </c>
      <c r="S23" s="44">
        <v>0</v>
      </c>
      <c r="T23" s="24">
        <v>0</v>
      </c>
      <c r="U23" s="153">
        <v>0</v>
      </c>
      <c r="V23" s="153">
        <v>0</v>
      </c>
      <c r="W23" s="633">
        <f t="shared" si="13"/>
        <v>0</v>
      </c>
      <c r="X23" s="44">
        <v>24.515350000000002</v>
      </c>
      <c r="Y23" s="24">
        <v>25.74620243</v>
      </c>
      <c r="Z23" s="153">
        <v>22.94535509999999</v>
      </c>
      <c r="AA23" s="247">
        <f t="shared" si="6"/>
        <v>0.89121318619260115</v>
      </c>
      <c r="AB23" s="633">
        <f t="shared" si="14"/>
        <v>1.9858225328068229E-3</v>
      </c>
      <c r="AC23" s="44">
        <v>23.354050000000001</v>
      </c>
      <c r="AD23" s="24">
        <v>24.512519880000003</v>
      </c>
      <c r="AE23" s="24">
        <v>21.028030789999999</v>
      </c>
      <c r="AF23" s="42">
        <f t="shared" si="9"/>
        <v>0.85784859708189232</v>
      </c>
      <c r="AG23" s="633">
        <v>3.3034232063427456E-3</v>
      </c>
      <c r="AH23" s="44">
        <v>23.354050000000001</v>
      </c>
      <c r="AI23" s="24">
        <v>24.530963460000002</v>
      </c>
      <c r="AJ23" s="24">
        <v>21.409064539999999</v>
      </c>
      <c r="AK23" s="42">
        <f t="shared" si="10"/>
        <v>0.87273639190362229</v>
      </c>
      <c r="AL23" s="368">
        <v>3.3034232063427461E-3</v>
      </c>
      <c r="AM23" s="303">
        <v>23.483339999999998</v>
      </c>
      <c r="AN23" s="24">
        <v>25.450803820000004</v>
      </c>
      <c r="AO23" s="24">
        <v>22.09199031</v>
      </c>
      <c r="AP23" s="42">
        <f t="shared" si="15"/>
        <v>0.86802721305955188</v>
      </c>
      <c r="AQ23" s="43">
        <v>3.3253328443882367E-3</v>
      </c>
      <c r="AR23" s="44">
        <v>23.592169999999999</v>
      </c>
      <c r="AS23" s="24">
        <v>24.942789989999994</v>
      </c>
      <c r="AT23" s="24">
        <v>21.427936789999997</v>
      </c>
      <c r="AU23" s="42">
        <f t="shared" si="16"/>
        <v>0.85908339839251491</v>
      </c>
      <c r="AV23" s="368">
        <v>3.6218875566489828E-3</v>
      </c>
    </row>
    <row r="24" spans="2:48" x14ac:dyDescent="0.25">
      <c r="B24" s="191" t="s">
        <v>12</v>
      </c>
      <c r="C24" s="868" t="s">
        <v>134</v>
      </c>
      <c r="D24" s="44">
        <v>107.88011</v>
      </c>
      <c r="E24" s="24">
        <v>322.46000738999999</v>
      </c>
      <c r="F24" s="153">
        <v>274.63717337000003</v>
      </c>
      <c r="G24" s="247">
        <f t="shared" si="0"/>
        <v>0.85169375139857106</v>
      </c>
      <c r="H24" s="633">
        <f t="shared" si="7"/>
        <v>6.0596046993718839E-3</v>
      </c>
      <c r="I24" s="44">
        <v>107.88011</v>
      </c>
      <c r="J24" s="24">
        <v>112.02246314999999</v>
      </c>
      <c r="K24" s="153">
        <v>73.438768730000021</v>
      </c>
      <c r="L24" s="247">
        <f t="shared" ref="L24:L26" si="17">K24/J24</f>
        <v>0.65557180823335637</v>
      </c>
      <c r="M24" s="633">
        <f t="shared" si="11"/>
        <v>6.0617185868760267E-3</v>
      </c>
      <c r="N24" s="44">
        <v>109.82071999999999</v>
      </c>
      <c r="O24" s="24">
        <v>107.25325934</v>
      </c>
      <c r="P24" s="153">
        <v>79.963275150000015</v>
      </c>
      <c r="Q24" s="247">
        <f>P24/O24</f>
        <v>0.74555566555335251</v>
      </c>
      <c r="R24" s="633">
        <f t="shared" si="12"/>
        <v>6.1811680380528802E-3</v>
      </c>
      <c r="S24" s="44">
        <v>171.64232999999999</v>
      </c>
      <c r="T24" s="24">
        <v>167.32494798000002</v>
      </c>
      <c r="U24" s="153">
        <v>81.625238699999997</v>
      </c>
      <c r="V24" s="247">
        <f t="shared" si="5"/>
        <v>0.48782467698574444</v>
      </c>
      <c r="W24" s="633">
        <f t="shared" si="13"/>
        <v>1.2907003800448914E-2</v>
      </c>
      <c r="X24" s="44">
        <v>162.32380000000001</v>
      </c>
      <c r="Y24" s="24">
        <v>156.56849805000002</v>
      </c>
      <c r="Z24" s="153">
        <v>78.324579920000019</v>
      </c>
      <c r="AA24" s="247">
        <f t="shared" si="6"/>
        <v>0.50025759265434822</v>
      </c>
      <c r="AB24" s="633">
        <f t="shared" si="14"/>
        <v>1.3148752094129927E-2</v>
      </c>
      <c r="AC24" s="44">
        <v>146.17343</v>
      </c>
      <c r="AD24" s="24">
        <v>144.21521217</v>
      </c>
      <c r="AE24" s="24">
        <v>68.569506719999978</v>
      </c>
      <c r="AF24" s="42">
        <f t="shared" si="9"/>
        <v>0.47546653149995488</v>
      </c>
      <c r="AG24" s="633">
        <v>2.0676186820389474E-2</v>
      </c>
      <c r="AH24" s="44">
        <v>146.17343</v>
      </c>
      <c r="AI24" s="24">
        <v>147.49207375999998</v>
      </c>
      <c r="AJ24" s="24">
        <v>62.56575543000001</v>
      </c>
      <c r="AK24" s="42">
        <f t="shared" si="10"/>
        <v>0.42419740827434155</v>
      </c>
      <c r="AL24" s="368">
        <v>2.0676186820389478E-2</v>
      </c>
      <c r="AM24" s="303">
        <v>140.41601</v>
      </c>
      <c r="AN24" s="24">
        <v>143.75298319000001</v>
      </c>
      <c r="AO24" s="24">
        <v>76.477616980000008</v>
      </c>
      <c r="AP24" s="42">
        <f t="shared" si="15"/>
        <v>0.53200716453249974</v>
      </c>
      <c r="AQ24" s="43">
        <v>1.9883456524112293E-2</v>
      </c>
      <c r="AR24" s="44">
        <v>130.95839000000001</v>
      </c>
      <c r="AS24" s="24">
        <v>126.28838712000001</v>
      </c>
      <c r="AT24" s="24">
        <v>47.284776120000004</v>
      </c>
      <c r="AU24" s="42">
        <f t="shared" si="16"/>
        <v>0.37441903565582568</v>
      </c>
      <c r="AV24" s="368">
        <v>2.0104829830396468E-2</v>
      </c>
    </row>
    <row r="25" spans="2:48" x14ac:dyDescent="0.25">
      <c r="B25" s="191" t="s">
        <v>22</v>
      </c>
      <c r="C25" s="868" t="s">
        <v>133</v>
      </c>
      <c r="D25" s="44">
        <v>115.29423</v>
      </c>
      <c r="E25" s="24">
        <v>128.37443648999999</v>
      </c>
      <c r="F25" s="153">
        <v>111.38810286</v>
      </c>
      <c r="G25" s="247">
        <f t="shared" si="0"/>
        <v>0.86768133832218863</v>
      </c>
      <c r="H25" s="633">
        <f t="shared" si="7"/>
        <v>6.4760543710834445E-3</v>
      </c>
      <c r="I25" s="44">
        <v>115.29423</v>
      </c>
      <c r="J25" s="24">
        <v>134.96023871</v>
      </c>
      <c r="K25" s="153">
        <v>119.93723035999996</v>
      </c>
      <c r="L25" s="247">
        <f t="shared" si="17"/>
        <v>0.88868567147186817</v>
      </c>
      <c r="M25" s="633">
        <f t="shared" si="11"/>
        <v>6.4783135366710291E-3</v>
      </c>
      <c r="N25" s="44">
        <v>115.29423</v>
      </c>
      <c r="O25" s="24">
        <v>123.94187821999999</v>
      </c>
      <c r="P25" s="153">
        <v>113.55201423</v>
      </c>
      <c r="Q25" s="247">
        <f>P25/O25</f>
        <v>0.91617148183314023</v>
      </c>
      <c r="R25" s="633">
        <f t="shared" si="12"/>
        <v>6.4892400035978419E-3</v>
      </c>
      <c r="S25" s="44">
        <v>113.26047</v>
      </c>
      <c r="T25" s="24">
        <v>118.59862747</v>
      </c>
      <c r="U25" s="153">
        <v>107.00788168000001</v>
      </c>
      <c r="V25" s="247">
        <f t="shared" si="5"/>
        <v>0.90226914056883234</v>
      </c>
      <c r="W25" s="633">
        <f t="shared" si="13"/>
        <v>8.5168577980188828E-3</v>
      </c>
      <c r="X25" s="44">
        <v>112.50833</v>
      </c>
      <c r="Y25" s="24">
        <v>123.33360661000002</v>
      </c>
      <c r="Z25" s="153">
        <v>107.37359836</v>
      </c>
      <c r="AA25" s="247">
        <f t="shared" si="6"/>
        <v>0.87059481443311693</v>
      </c>
      <c r="AB25" s="633">
        <f t="shared" si="14"/>
        <v>9.1135381237659602E-3</v>
      </c>
      <c r="AC25" s="44">
        <v>89.214730000000003</v>
      </c>
      <c r="AD25" s="24">
        <v>105.65058454000001</v>
      </c>
      <c r="AE25" s="24">
        <v>87.053672370000001</v>
      </c>
      <c r="AF25" s="42">
        <f t="shared" si="9"/>
        <v>0.82397719566843386</v>
      </c>
      <c r="AG25" s="633">
        <v>1.2619396183086117E-2</v>
      </c>
      <c r="AH25" s="44">
        <v>89.214730000000003</v>
      </c>
      <c r="AI25" s="24">
        <v>106.14047413999998</v>
      </c>
      <c r="AJ25" s="24">
        <v>87.539630310000007</v>
      </c>
      <c r="AK25" s="42">
        <f t="shared" si="10"/>
        <v>0.82475258396278373</v>
      </c>
      <c r="AL25" s="368">
        <v>1.2619396183086119E-2</v>
      </c>
      <c r="AM25" s="303">
        <v>90.429230000000004</v>
      </c>
      <c r="AN25" s="24">
        <v>97.274619859999987</v>
      </c>
      <c r="AO25" s="24">
        <v>82.255544850000021</v>
      </c>
      <c r="AP25" s="42">
        <f t="shared" si="15"/>
        <v>0.84560129834878017</v>
      </c>
      <c r="AQ25" s="43">
        <v>1.2805132856388322E-2</v>
      </c>
      <c r="AR25" s="44">
        <v>87.304680000000005</v>
      </c>
      <c r="AS25" s="24">
        <v>98.212021099999987</v>
      </c>
      <c r="AT25" s="24">
        <v>82.686461870000002</v>
      </c>
      <c r="AU25" s="42">
        <f t="shared" si="16"/>
        <v>0.84191793371005186</v>
      </c>
      <c r="AV25" s="368">
        <v>1.3403079671315583E-2</v>
      </c>
    </row>
    <row r="26" spans="2:48" ht="15.75" thickBot="1" x14ac:dyDescent="0.3">
      <c r="B26" s="412" t="s">
        <v>17</v>
      </c>
      <c r="C26" s="869" t="s">
        <v>125</v>
      </c>
      <c r="D26" s="294">
        <v>204.07348999999999</v>
      </c>
      <c r="E26" s="295">
        <v>349.14327659000003</v>
      </c>
      <c r="F26" s="646">
        <v>265.69142367000001</v>
      </c>
      <c r="G26" s="647">
        <f t="shared" si="0"/>
        <v>0.76098106847408153</v>
      </c>
      <c r="H26" s="633">
        <f t="shared" si="7"/>
        <v>1.1462768058182561E-2</v>
      </c>
      <c r="I26" s="294">
        <v>204.07348999999999</v>
      </c>
      <c r="J26" s="295">
        <v>201.08057711000001</v>
      </c>
      <c r="K26" s="646">
        <v>124.29318579</v>
      </c>
      <c r="L26" s="647">
        <f t="shared" si="17"/>
        <v>0.61812626349289868</v>
      </c>
      <c r="M26" s="633">
        <f t="shared" si="11"/>
        <v>1.1466766834235328E-2</v>
      </c>
      <c r="N26" s="294">
        <v>204.80349000000001</v>
      </c>
      <c r="O26" s="295">
        <v>200.37757493000001</v>
      </c>
      <c r="P26" s="646">
        <v>94.413754780000005</v>
      </c>
      <c r="Q26" s="647">
        <f>P26/O26</f>
        <v>0.47117924654484189</v>
      </c>
      <c r="R26" s="633">
        <f t="shared" si="12"/>
        <v>1.1527194380711425E-2</v>
      </c>
      <c r="S26" s="294">
        <v>277.52287999999999</v>
      </c>
      <c r="T26" s="295">
        <v>276.82943052999997</v>
      </c>
      <c r="U26" s="646">
        <v>139.19363120000003</v>
      </c>
      <c r="V26" s="647">
        <f t="shared" si="5"/>
        <v>0.50281370349066135</v>
      </c>
      <c r="W26" s="633">
        <f t="shared" si="13"/>
        <v>2.0868913087299202E-2</v>
      </c>
      <c r="X26" s="294">
        <v>391.83749999999998</v>
      </c>
      <c r="Y26" s="295">
        <v>384.65901088999999</v>
      </c>
      <c r="Z26" s="646">
        <v>120.65641335000001</v>
      </c>
      <c r="AA26" s="647">
        <f t="shared" si="6"/>
        <v>0.31367109552648392</v>
      </c>
      <c r="AB26" s="634">
        <f t="shared" si="14"/>
        <v>3.1740103106775684E-2</v>
      </c>
      <c r="AC26" s="294">
        <v>552.95443999999998</v>
      </c>
      <c r="AD26" s="295">
        <v>542.92542332999994</v>
      </c>
      <c r="AE26" s="295">
        <v>248.72056860000001</v>
      </c>
      <c r="AF26" s="288">
        <f t="shared" si="9"/>
        <v>0.45811184724872078</v>
      </c>
      <c r="AG26" s="634">
        <v>7.821523586471113E-2</v>
      </c>
      <c r="AH26" s="294">
        <v>552.95443999999998</v>
      </c>
      <c r="AI26" s="295">
        <v>465.41118038000002</v>
      </c>
      <c r="AJ26" s="295">
        <v>282.33663615</v>
      </c>
      <c r="AK26" s="288">
        <f t="shared" si="10"/>
        <v>0.60663913556927684</v>
      </c>
      <c r="AL26" s="414">
        <v>7.8215235864711144E-2</v>
      </c>
      <c r="AM26" s="15">
        <v>552.95443999999998</v>
      </c>
      <c r="AN26" s="45">
        <v>551.94043999999997</v>
      </c>
      <c r="AO26" s="45">
        <v>259.46293818999999</v>
      </c>
      <c r="AP26" s="77">
        <f t="shared" si="15"/>
        <v>0.47009227696742062</v>
      </c>
      <c r="AQ26" s="78">
        <v>7.8300512652046295E-2</v>
      </c>
      <c r="AR26" s="294">
        <v>535.76044999999999</v>
      </c>
      <c r="AS26" s="295">
        <v>539.40544999999997</v>
      </c>
      <c r="AT26" s="295">
        <v>241.78306696999999</v>
      </c>
      <c r="AU26" s="288">
        <f t="shared" si="16"/>
        <v>0.44823994079036467</v>
      </c>
      <c r="AV26" s="414">
        <v>8.2250344381193399E-2</v>
      </c>
    </row>
    <row r="27" spans="2:48" x14ac:dyDescent="0.25">
      <c r="B27" s="874" t="s">
        <v>212</v>
      </c>
      <c r="C27" s="870" t="s">
        <v>269</v>
      </c>
      <c r="D27" s="618">
        <f>SUM(D28:D79)</f>
        <v>9094.9139900000009</v>
      </c>
      <c r="E27" s="810">
        <f>SUM(E28:E79)</f>
        <v>6543.5663111100002</v>
      </c>
      <c r="F27" s="677">
        <f>SUM(F28:F79)</f>
        <v>4646.3311468100001</v>
      </c>
      <c r="G27" s="619">
        <f t="shared" si="0"/>
        <v>0.7100609859979905</v>
      </c>
      <c r="H27" s="416">
        <f>SUM(H28:H79)</f>
        <v>0.51085954170965409</v>
      </c>
      <c r="I27" s="618">
        <f>SUM(I28:I74)</f>
        <v>9094.9139900000009</v>
      </c>
      <c r="J27" s="810">
        <f t="shared" ref="J27:K27" si="18">SUM(J28:J74)</f>
        <v>11215.848380959998</v>
      </c>
      <c r="K27" s="677">
        <f t="shared" si="18"/>
        <v>7807.1829175699995</v>
      </c>
      <c r="L27" s="619">
        <f>K27/J27</f>
        <v>0.69608491951651719</v>
      </c>
      <c r="M27" s="416">
        <f>SUM(M28:M74)</f>
        <v>0.51103775458906964</v>
      </c>
      <c r="N27" s="618">
        <f>SUM(N28:N74)</f>
        <v>9094.9139900000009</v>
      </c>
      <c r="O27" s="810">
        <f t="shared" ref="O27:P27" si="19">SUM(O28:O74)</f>
        <v>11173.192557730001</v>
      </c>
      <c r="P27" s="677">
        <f t="shared" si="19"/>
        <v>5605.64698168</v>
      </c>
      <c r="Q27" s="619">
        <f>P27/O27</f>
        <v>0.50170503665058741</v>
      </c>
      <c r="R27" s="416">
        <f>SUM(R28:R74)</f>
        <v>0.51189968217134263</v>
      </c>
      <c r="S27" s="618">
        <f>SUM(S28:S74)</f>
        <v>5418.86312</v>
      </c>
      <c r="T27" s="677">
        <f>SUM(T28:T74)</f>
        <v>5782.824280750001</v>
      </c>
      <c r="U27" s="677">
        <f>SUM(U28:U74)</f>
        <v>4047.2445748700011</v>
      </c>
      <c r="V27" s="619">
        <f t="shared" si="5"/>
        <v>0.69987334533794543</v>
      </c>
      <c r="W27" s="416">
        <f>SUM(W28:W74)</f>
        <v>0.40748273974113758</v>
      </c>
      <c r="X27" s="835">
        <f>SUM(X28:X32)</f>
        <v>4751.8280000000004</v>
      </c>
      <c r="Y27" s="617">
        <f>SUM(Y28:Y32)</f>
        <v>4966.1795300000003</v>
      </c>
      <c r="Z27" s="617">
        <f>SUM(Z28:Z32)</f>
        <v>3860.99564117</v>
      </c>
      <c r="AA27" s="619">
        <f t="shared" si="6"/>
        <v>0.77745792673145664</v>
      </c>
      <c r="AB27" s="416">
        <f>SUM(AB28:AB32)</f>
        <v>0.38491341606064683</v>
      </c>
      <c r="AC27" s="40"/>
      <c r="AD27" s="11"/>
      <c r="AE27" s="11"/>
      <c r="AH27" s="11"/>
      <c r="AI27" s="11"/>
      <c r="AJ27" s="11"/>
      <c r="AL27" s="40"/>
      <c r="AM27" s="11"/>
      <c r="AN27" s="11"/>
      <c r="AO27" s="11"/>
      <c r="AR27" s="11"/>
      <c r="AS27" s="11"/>
      <c r="AT27" s="11"/>
    </row>
    <row r="28" spans="2:48" x14ac:dyDescent="0.25">
      <c r="B28" s="191" t="s">
        <v>263</v>
      </c>
      <c r="C28" s="868" t="s">
        <v>270</v>
      </c>
      <c r="D28" s="676">
        <v>0</v>
      </c>
      <c r="E28" s="58">
        <v>0</v>
      </c>
      <c r="F28" s="58">
        <v>0</v>
      </c>
      <c r="G28" s="153">
        <v>0</v>
      </c>
      <c r="H28" s="633">
        <f t="shared" ref="H28:H79" si="20">D28/$D$8</f>
        <v>0</v>
      </c>
      <c r="I28" s="676">
        <v>0</v>
      </c>
      <c r="J28" s="58">
        <v>0</v>
      </c>
      <c r="K28" s="58">
        <v>0</v>
      </c>
      <c r="L28" s="24">
        <v>0</v>
      </c>
      <c r="M28" s="633">
        <f t="shared" si="11"/>
        <v>0</v>
      </c>
      <c r="N28" s="676">
        <v>0</v>
      </c>
      <c r="O28" s="58">
        <v>0</v>
      </c>
      <c r="P28" s="58">
        <v>0</v>
      </c>
      <c r="Q28" s="24">
        <v>0</v>
      </c>
      <c r="R28" s="633">
        <f t="shared" ref="R28:R71" si="21">N28/$N$8</f>
        <v>0</v>
      </c>
      <c r="S28" s="676">
        <v>0</v>
      </c>
      <c r="T28" s="58">
        <v>0</v>
      </c>
      <c r="U28" s="58">
        <v>0</v>
      </c>
      <c r="V28" s="24">
        <v>0</v>
      </c>
      <c r="W28" s="633">
        <f t="shared" si="13"/>
        <v>0</v>
      </c>
      <c r="X28" s="410">
        <v>1520.9</v>
      </c>
      <c r="Y28" s="58">
        <v>1460.45153</v>
      </c>
      <c r="Z28" s="58">
        <v>947.46380471999998</v>
      </c>
      <c r="AA28" s="79">
        <f>Z28/Y28</f>
        <v>0.64874717527941506</v>
      </c>
      <c r="AB28" s="633">
        <f t="shared" si="14"/>
        <v>0.1231978123969634</v>
      </c>
      <c r="AC28" s="40"/>
    </row>
    <row r="29" spans="2:48" x14ac:dyDescent="0.25">
      <c r="B29" s="191" t="s">
        <v>264</v>
      </c>
      <c r="C29" s="868" t="s">
        <v>271</v>
      </c>
      <c r="D29" s="304">
        <v>0</v>
      </c>
      <c r="E29" s="24">
        <v>0</v>
      </c>
      <c r="F29" s="24">
        <v>0</v>
      </c>
      <c r="G29" s="153">
        <v>0</v>
      </c>
      <c r="H29" s="633">
        <f t="shared" si="20"/>
        <v>0</v>
      </c>
      <c r="I29" s="304">
        <v>0</v>
      </c>
      <c r="J29" s="24">
        <v>0</v>
      </c>
      <c r="K29" s="24">
        <v>0</v>
      </c>
      <c r="L29" s="24">
        <v>0</v>
      </c>
      <c r="M29" s="633">
        <f t="shared" si="11"/>
        <v>0</v>
      </c>
      <c r="N29" s="304">
        <v>0</v>
      </c>
      <c r="O29" s="24">
        <v>0</v>
      </c>
      <c r="P29" s="24">
        <v>0</v>
      </c>
      <c r="Q29" s="24">
        <v>0</v>
      </c>
      <c r="R29" s="633">
        <f t="shared" si="21"/>
        <v>0</v>
      </c>
      <c r="S29" s="304">
        <v>0</v>
      </c>
      <c r="T29" s="24">
        <v>0</v>
      </c>
      <c r="U29" s="24">
        <v>0</v>
      </c>
      <c r="V29" s="24">
        <v>0</v>
      </c>
      <c r="W29" s="633">
        <f t="shared" si="13"/>
        <v>0</v>
      </c>
      <c r="X29" s="303">
        <v>336</v>
      </c>
      <c r="Y29" s="24">
        <v>330.8</v>
      </c>
      <c r="Z29" s="24">
        <v>132.63455425999999</v>
      </c>
      <c r="AA29" s="42">
        <f>Z29/Y29</f>
        <v>0.40095088954050778</v>
      </c>
      <c r="AB29" s="633">
        <f t="shared" si="14"/>
        <v>2.7217085255690512E-2</v>
      </c>
      <c r="AC29" s="40"/>
    </row>
    <row r="30" spans="2:48" x14ac:dyDescent="0.25">
      <c r="B30" s="191" t="s">
        <v>265</v>
      </c>
      <c r="C30" s="868" t="s">
        <v>272</v>
      </c>
      <c r="D30" s="551">
        <v>0</v>
      </c>
      <c r="E30" s="153">
        <v>0</v>
      </c>
      <c r="F30" s="153">
        <v>0</v>
      </c>
      <c r="G30" s="153">
        <v>0</v>
      </c>
      <c r="H30" s="633">
        <f t="shared" si="20"/>
        <v>0</v>
      </c>
      <c r="I30" s="551">
        <v>0</v>
      </c>
      <c r="J30" s="153">
        <v>0</v>
      </c>
      <c r="K30" s="153">
        <v>0</v>
      </c>
      <c r="L30" s="153">
        <v>0</v>
      </c>
      <c r="M30" s="633">
        <f t="shared" si="11"/>
        <v>0</v>
      </c>
      <c r="N30" s="551">
        <v>0</v>
      </c>
      <c r="O30" s="153">
        <v>0</v>
      </c>
      <c r="P30" s="153">
        <v>0</v>
      </c>
      <c r="Q30" s="153">
        <v>0</v>
      </c>
      <c r="R30" s="633">
        <f t="shared" si="21"/>
        <v>0</v>
      </c>
      <c r="S30" s="551">
        <v>0</v>
      </c>
      <c r="T30" s="153">
        <v>0</v>
      </c>
      <c r="U30" s="153">
        <v>0</v>
      </c>
      <c r="V30" s="153">
        <v>0</v>
      </c>
      <c r="W30" s="633">
        <f t="shared" si="13"/>
        <v>0</v>
      </c>
      <c r="X30" s="411">
        <v>1793.2</v>
      </c>
      <c r="Y30" s="153">
        <v>2073.1999999999998</v>
      </c>
      <c r="Z30" s="153">
        <v>1817.5491219999999</v>
      </c>
      <c r="AA30" s="247">
        <f>Z30/Y30</f>
        <v>0.87668778796064062</v>
      </c>
      <c r="AB30" s="633">
        <f t="shared" si="14"/>
        <v>0.14525499190626259</v>
      </c>
    </row>
    <row r="31" spans="2:48" x14ac:dyDescent="0.25">
      <c r="B31" s="191" t="s">
        <v>266</v>
      </c>
      <c r="C31" s="868" t="s">
        <v>273</v>
      </c>
      <c r="D31" s="551">
        <v>0</v>
      </c>
      <c r="E31" s="153">
        <v>0</v>
      </c>
      <c r="F31" s="153">
        <v>0</v>
      </c>
      <c r="G31" s="153">
        <v>0</v>
      </c>
      <c r="H31" s="633">
        <f t="shared" si="20"/>
        <v>0</v>
      </c>
      <c r="I31" s="551">
        <v>0</v>
      </c>
      <c r="J31" s="153">
        <v>0</v>
      </c>
      <c r="K31" s="153">
        <v>0</v>
      </c>
      <c r="L31" s="153">
        <v>0</v>
      </c>
      <c r="M31" s="633">
        <f t="shared" si="11"/>
        <v>0</v>
      </c>
      <c r="N31" s="551">
        <v>0</v>
      </c>
      <c r="O31" s="153">
        <v>0</v>
      </c>
      <c r="P31" s="153">
        <v>0</v>
      </c>
      <c r="Q31" s="153">
        <v>0</v>
      </c>
      <c r="R31" s="633">
        <f t="shared" si="21"/>
        <v>0</v>
      </c>
      <c r="S31" s="551">
        <v>0</v>
      </c>
      <c r="T31" s="153">
        <v>0</v>
      </c>
      <c r="U31" s="153">
        <v>0</v>
      </c>
      <c r="V31" s="153">
        <v>0</v>
      </c>
      <c r="W31" s="633">
        <f t="shared" si="13"/>
        <v>0</v>
      </c>
      <c r="X31" s="411">
        <v>664.86800000000005</v>
      </c>
      <c r="Y31" s="153">
        <v>632.01800000000003</v>
      </c>
      <c r="Z31" s="153">
        <v>493.63816018999995</v>
      </c>
      <c r="AA31" s="247">
        <f>Z31/Y31</f>
        <v>0.78105079315778969</v>
      </c>
      <c r="AB31" s="413">
        <f t="shared" si="14"/>
        <v>5.3856455475537024E-2</v>
      </c>
      <c r="AC31" s="40"/>
    </row>
    <row r="32" spans="2:48" x14ac:dyDescent="0.25">
      <c r="B32" s="191" t="s">
        <v>267</v>
      </c>
      <c r="C32" s="868" t="s">
        <v>274</v>
      </c>
      <c r="D32" s="304">
        <v>0</v>
      </c>
      <c r="E32" s="24">
        <v>0</v>
      </c>
      <c r="F32" s="24">
        <v>0</v>
      </c>
      <c r="G32" s="153">
        <v>0</v>
      </c>
      <c r="H32" s="633">
        <f t="shared" si="20"/>
        <v>0</v>
      </c>
      <c r="I32" s="304">
        <v>0</v>
      </c>
      <c r="J32" s="24">
        <v>0</v>
      </c>
      <c r="K32" s="24">
        <v>0</v>
      </c>
      <c r="L32" s="24">
        <v>0</v>
      </c>
      <c r="M32" s="633">
        <f t="shared" si="11"/>
        <v>0</v>
      </c>
      <c r="N32" s="304">
        <v>0</v>
      </c>
      <c r="O32" s="24">
        <v>0</v>
      </c>
      <c r="P32" s="24">
        <v>0</v>
      </c>
      <c r="Q32" s="24">
        <v>0</v>
      </c>
      <c r="R32" s="633">
        <f t="shared" si="21"/>
        <v>0</v>
      </c>
      <c r="S32" s="304">
        <v>0</v>
      </c>
      <c r="T32" s="24">
        <v>0</v>
      </c>
      <c r="U32" s="24">
        <v>0</v>
      </c>
      <c r="V32" s="24">
        <v>0</v>
      </c>
      <c r="W32" s="633">
        <f t="shared" si="13"/>
        <v>0</v>
      </c>
      <c r="X32" s="303">
        <v>436.86</v>
      </c>
      <c r="Y32" s="24">
        <v>469.71</v>
      </c>
      <c r="Z32" s="24">
        <v>469.71</v>
      </c>
      <c r="AA32" s="42">
        <f>Z32/Y32</f>
        <v>1</v>
      </c>
      <c r="AB32" s="413">
        <f t="shared" si="14"/>
        <v>3.5387071026193324E-2</v>
      </c>
      <c r="AC32" s="40"/>
    </row>
    <row r="33" spans="2:29" x14ac:dyDescent="0.25">
      <c r="B33" s="191" t="s">
        <v>310</v>
      </c>
      <c r="C33" s="868" t="s">
        <v>304</v>
      </c>
      <c r="D33" s="304">
        <v>2.5801699999999999</v>
      </c>
      <c r="E33" s="24">
        <v>3.8241452599999999</v>
      </c>
      <c r="F33" s="24">
        <v>2.9158231300000002</v>
      </c>
      <c r="G33" s="247">
        <f t="shared" si="0"/>
        <v>0.76247708487935428</v>
      </c>
      <c r="H33" s="633">
        <f t="shared" si="20"/>
        <v>1.4492764474543409E-4</v>
      </c>
      <c r="I33" s="304">
        <v>2.5801699999999999</v>
      </c>
      <c r="J33" s="24">
        <v>3.4236672100000001</v>
      </c>
      <c r="K33" s="24">
        <v>2.17969195</v>
      </c>
      <c r="L33" s="247">
        <f t="shared" ref="L33:L61" si="22">K33/J33</f>
        <v>0.63665415366115563</v>
      </c>
      <c r="M33" s="633">
        <f t="shared" si="11"/>
        <v>1.4497820262048228E-4</v>
      </c>
      <c r="N33" s="304">
        <v>2.5801699999999999</v>
      </c>
      <c r="O33" s="24">
        <v>2.9025300000000001</v>
      </c>
      <c r="P33" s="24">
        <v>2.4708308900000002</v>
      </c>
      <c r="Q33" s="247">
        <f t="shared" ref="Q33:Q48" si="23">P33/O33</f>
        <v>0.85126799378473272</v>
      </c>
      <c r="R33" s="633">
        <f t="shared" si="21"/>
        <v>1.4522272606428823E-4</v>
      </c>
      <c r="S33" s="304">
        <v>2.9700799999999998</v>
      </c>
      <c r="T33" s="24">
        <v>2.9700799999999998</v>
      </c>
      <c r="U33" s="24">
        <v>2.1819684800000001</v>
      </c>
      <c r="V33" s="247">
        <f t="shared" ref="V33:V71" si="24">U33/T33</f>
        <v>0.7346497333405162</v>
      </c>
      <c r="W33" s="633">
        <f t="shared" si="13"/>
        <v>2.2334137416823294E-4</v>
      </c>
      <c r="X33" s="303"/>
      <c r="Y33" s="24"/>
      <c r="Z33" s="24"/>
      <c r="AA33" s="42"/>
      <c r="AB33" s="413"/>
      <c r="AC33" s="40"/>
    </row>
    <row r="34" spans="2:29" x14ac:dyDescent="0.25">
      <c r="B34" s="191" t="s">
        <v>311</v>
      </c>
      <c r="C34" s="868" t="s">
        <v>305</v>
      </c>
      <c r="D34" s="304">
        <v>30.28454</v>
      </c>
      <c r="E34" s="24">
        <v>34.727021790000002</v>
      </c>
      <c r="F34" s="24">
        <v>13.96140883</v>
      </c>
      <c r="G34" s="247">
        <f t="shared" si="0"/>
        <v>0.40203300226627348</v>
      </c>
      <c r="H34" s="633">
        <f t="shared" si="20"/>
        <v>1.7010766943259122E-3</v>
      </c>
      <c r="I34" s="304">
        <v>30.28454</v>
      </c>
      <c r="J34" s="24">
        <v>30.790162020000004</v>
      </c>
      <c r="K34" s="24">
        <v>26.347680229999998</v>
      </c>
      <c r="L34" s="247">
        <f t="shared" si="22"/>
        <v>0.85571749225891192</v>
      </c>
      <c r="M34" s="633">
        <f t="shared" si="11"/>
        <v>1.7016701133600114E-3</v>
      </c>
      <c r="N34" s="304">
        <v>30.28454</v>
      </c>
      <c r="O34" s="24">
        <v>30.28454</v>
      </c>
      <c r="P34" s="24">
        <v>23.195763460000002</v>
      </c>
      <c r="Q34" s="247">
        <f t="shared" si="23"/>
        <v>0.76592754785114792</v>
      </c>
      <c r="R34" s="633">
        <f t="shared" si="21"/>
        <v>1.7045401878182367E-3</v>
      </c>
      <c r="S34" s="304">
        <v>24.47804</v>
      </c>
      <c r="T34" s="24">
        <v>27.827589620000001</v>
      </c>
      <c r="U34" s="24">
        <v>19.998735940000003</v>
      </c>
      <c r="V34" s="247">
        <f t="shared" si="24"/>
        <v>0.7186657634776491</v>
      </c>
      <c r="W34" s="633">
        <f t="shared" si="13"/>
        <v>1.8406773859778096E-3</v>
      </c>
      <c r="X34" s="303"/>
      <c r="Y34" s="24"/>
      <c r="Z34" s="24"/>
      <c r="AA34" s="42"/>
      <c r="AB34" s="413"/>
      <c r="AC34" s="40"/>
    </row>
    <row r="35" spans="2:29" x14ac:dyDescent="0.25">
      <c r="B35" s="191" t="s">
        <v>312</v>
      </c>
      <c r="C35" s="868" t="s">
        <v>306</v>
      </c>
      <c r="D35" s="304">
        <v>233.39317</v>
      </c>
      <c r="E35" s="24">
        <v>174.07683814999999</v>
      </c>
      <c r="F35" s="24">
        <v>115.3150182</v>
      </c>
      <c r="G35" s="247">
        <f t="shared" si="0"/>
        <v>0.66243745822539812</v>
      </c>
      <c r="H35" s="633">
        <f t="shared" si="20"/>
        <v>1.3109648754838134E-2</v>
      </c>
      <c r="I35" s="304">
        <v>233.39317</v>
      </c>
      <c r="J35" s="24">
        <v>279.39440942000004</v>
      </c>
      <c r="K35" s="24">
        <v>105.25310927000001</v>
      </c>
      <c r="L35" s="247">
        <f t="shared" si="22"/>
        <v>0.37671873781761367</v>
      </c>
      <c r="M35" s="633">
        <f t="shared" si="11"/>
        <v>1.3114222043701256E-2</v>
      </c>
      <c r="N35" s="304">
        <v>233.39317</v>
      </c>
      <c r="O35" s="24">
        <v>478.52098823</v>
      </c>
      <c r="P35" s="24">
        <v>205.58820728999999</v>
      </c>
      <c r="Q35" s="247">
        <f t="shared" si="23"/>
        <v>0.42963258111300334</v>
      </c>
      <c r="R35" s="633">
        <f t="shared" si="21"/>
        <v>1.3136340780718269E-2</v>
      </c>
      <c r="S35" s="304">
        <v>386.1</v>
      </c>
      <c r="T35" s="24">
        <v>579.09271874000001</v>
      </c>
      <c r="U35" s="24">
        <v>303.33762751</v>
      </c>
      <c r="V35" s="247">
        <f t="shared" si="24"/>
        <v>0.52381530227146922</v>
      </c>
      <c r="W35" s="633">
        <f t="shared" si="13"/>
        <v>2.903359659213043E-2</v>
      </c>
      <c r="X35" s="303"/>
      <c r="Y35" s="24"/>
      <c r="Z35" s="24"/>
      <c r="AA35" s="42"/>
      <c r="AB35" s="413"/>
      <c r="AC35" s="40"/>
    </row>
    <row r="36" spans="2:29" x14ac:dyDescent="0.25">
      <c r="B36" s="191" t="s">
        <v>462</v>
      </c>
      <c r="C36" s="868" t="s">
        <v>463</v>
      </c>
      <c r="D36" s="304">
        <v>0</v>
      </c>
      <c r="E36" s="24">
        <v>0</v>
      </c>
      <c r="F36" s="24">
        <v>0</v>
      </c>
      <c r="G36" s="153">
        <v>0</v>
      </c>
      <c r="H36" s="633">
        <f t="shared" si="20"/>
        <v>0</v>
      </c>
      <c r="I36" s="304">
        <v>0</v>
      </c>
      <c r="J36" s="24">
        <v>371.81819000000002</v>
      </c>
      <c r="K36" s="24">
        <v>0</v>
      </c>
      <c r="L36" s="247">
        <f t="shared" si="22"/>
        <v>0</v>
      </c>
      <c r="M36" s="633">
        <f t="shared" si="11"/>
        <v>0</v>
      </c>
      <c r="N36" s="304">
        <v>0</v>
      </c>
      <c r="O36" s="24">
        <v>0</v>
      </c>
      <c r="P36" s="24">
        <v>0</v>
      </c>
      <c r="Q36" s="24">
        <v>0</v>
      </c>
      <c r="R36" s="633">
        <f t="shared" ref="R36" si="25">N36/$N$8</f>
        <v>0</v>
      </c>
      <c r="S36" s="304">
        <v>0</v>
      </c>
      <c r="T36" s="24">
        <v>0</v>
      </c>
      <c r="U36" s="24">
        <v>0</v>
      </c>
      <c r="V36" s="24">
        <v>0</v>
      </c>
      <c r="W36" s="633">
        <f t="shared" ref="W36" si="26">S36/$S$8</f>
        <v>0</v>
      </c>
      <c r="X36" s="836"/>
      <c r="Y36" s="24"/>
      <c r="Z36" s="24"/>
      <c r="AA36" s="24"/>
      <c r="AB36" s="413"/>
      <c r="AC36" s="40"/>
    </row>
    <row r="37" spans="2:29" x14ac:dyDescent="0.25">
      <c r="B37" s="191" t="s">
        <v>313</v>
      </c>
      <c r="C37" s="868" t="s">
        <v>307</v>
      </c>
      <c r="D37" s="304">
        <v>400</v>
      </c>
      <c r="E37" s="24">
        <v>231.27660533</v>
      </c>
      <c r="F37" s="24">
        <v>166.99361629000001</v>
      </c>
      <c r="G37" s="247">
        <f t="shared" si="0"/>
        <v>0.72205148485175585</v>
      </c>
      <c r="H37" s="633">
        <f t="shared" si="20"/>
        <v>2.2467921841651379E-2</v>
      </c>
      <c r="I37" s="304">
        <v>400</v>
      </c>
      <c r="J37" s="24">
        <v>377.4955028</v>
      </c>
      <c r="K37" s="24">
        <v>146.2151628</v>
      </c>
      <c r="L37" s="247">
        <f t="shared" si="22"/>
        <v>0.38732954887005877</v>
      </c>
      <c r="M37" s="633">
        <f t="shared" si="11"/>
        <v>2.2475759755439726E-2</v>
      </c>
      <c r="N37" s="304">
        <v>400</v>
      </c>
      <c r="O37" s="24">
        <v>400</v>
      </c>
      <c r="P37" s="24">
        <v>22.5045</v>
      </c>
      <c r="Q37" s="247">
        <f t="shared" si="23"/>
        <v>5.6261249999999999E-2</v>
      </c>
      <c r="R37" s="633">
        <f t="shared" si="21"/>
        <v>2.2513667869061067E-2</v>
      </c>
      <c r="S37" s="304">
        <v>100</v>
      </c>
      <c r="T37" s="24">
        <v>100</v>
      </c>
      <c r="U37" s="24">
        <v>0</v>
      </c>
      <c r="V37" s="247">
        <f t="shared" si="24"/>
        <v>0</v>
      </c>
      <c r="W37" s="633">
        <f t="shared" si="13"/>
        <v>7.5197090370708181E-3</v>
      </c>
      <c r="X37" s="303"/>
      <c r="Y37" s="24"/>
      <c r="Z37" s="24"/>
      <c r="AA37" s="42"/>
      <c r="AB37" s="413"/>
      <c r="AC37" s="40"/>
    </row>
    <row r="38" spans="2:29" x14ac:dyDescent="0.25">
      <c r="B38" s="191" t="s">
        <v>314</v>
      </c>
      <c r="C38" s="868" t="s">
        <v>308</v>
      </c>
      <c r="D38" s="304">
        <v>2898.67</v>
      </c>
      <c r="E38" s="24">
        <v>524.96200875</v>
      </c>
      <c r="F38" s="24">
        <v>445.80585231999999</v>
      </c>
      <c r="G38" s="247">
        <f t="shared" si="0"/>
        <v>0.84921545728903181</v>
      </c>
      <c r="H38" s="633">
        <f t="shared" si="20"/>
        <v>0.16281772751184903</v>
      </c>
      <c r="I38" s="304">
        <v>2898.67</v>
      </c>
      <c r="J38" s="24">
        <v>1601.5313004299999</v>
      </c>
      <c r="K38" s="24">
        <v>968.38404147000006</v>
      </c>
      <c r="L38" s="247">
        <f t="shared" si="22"/>
        <v>0.60466132707490372</v>
      </c>
      <c r="M38" s="633">
        <f t="shared" si="11"/>
        <v>0.1628745263257512</v>
      </c>
      <c r="N38" s="304">
        <v>2898.67</v>
      </c>
      <c r="O38" s="24">
        <v>3106.5753287100001</v>
      </c>
      <c r="P38" s="24">
        <v>1314.44434428</v>
      </c>
      <c r="Q38" s="247">
        <f t="shared" si="23"/>
        <v>0.42311684256689847</v>
      </c>
      <c r="R38" s="633">
        <f t="shared" si="21"/>
        <v>0.16314923410502813</v>
      </c>
      <c r="S38" s="304">
        <v>182.09</v>
      </c>
      <c r="T38" s="24">
        <v>196.28020743000002</v>
      </c>
      <c r="U38" s="24">
        <v>21.524233120000002</v>
      </c>
      <c r="V38" s="247">
        <f t="shared" si="24"/>
        <v>0.1096607416602423</v>
      </c>
      <c r="W38" s="633">
        <f t="shared" si="13"/>
        <v>1.3692638185602252E-2</v>
      </c>
      <c r="X38" s="303"/>
      <c r="Y38" s="24"/>
      <c r="Z38" s="24"/>
      <c r="AA38" s="42"/>
      <c r="AB38" s="413"/>
      <c r="AC38" s="40"/>
    </row>
    <row r="39" spans="2:29" x14ac:dyDescent="0.25">
      <c r="B39" s="191" t="s">
        <v>464</v>
      </c>
      <c r="C39" s="868" t="s">
        <v>475</v>
      </c>
      <c r="D39" s="304">
        <v>0</v>
      </c>
      <c r="E39" s="24">
        <v>169.84187671000001</v>
      </c>
      <c r="F39" s="24">
        <v>136.41318903000001</v>
      </c>
      <c r="G39" s="247">
        <f t="shared" si="0"/>
        <v>0.80317758889888802</v>
      </c>
      <c r="H39" s="633">
        <f t="shared" si="20"/>
        <v>0</v>
      </c>
      <c r="I39" s="304">
        <v>0</v>
      </c>
      <c r="J39" s="24">
        <v>200</v>
      </c>
      <c r="K39" s="24">
        <v>0</v>
      </c>
      <c r="L39" s="247">
        <f t="shared" si="22"/>
        <v>0</v>
      </c>
      <c r="M39" s="633">
        <f t="shared" si="11"/>
        <v>0</v>
      </c>
      <c r="N39" s="304">
        <v>0</v>
      </c>
      <c r="O39" s="24">
        <v>0</v>
      </c>
      <c r="P39" s="24">
        <v>0</v>
      </c>
      <c r="Q39" s="24">
        <v>0</v>
      </c>
      <c r="R39" s="633">
        <f t="shared" si="21"/>
        <v>0</v>
      </c>
      <c r="S39" s="304">
        <v>0</v>
      </c>
      <c r="T39" s="24">
        <v>0</v>
      </c>
      <c r="U39" s="24">
        <v>0</v>
      </c>
      <c r="V39" s="24">
        <v>0</v>
      </c>
      <c r="W39" s="633">
        <f t="shared" si="13"/>
        <v>0</v>
      </c>
      <c r="X39" s="303"/>
      <c r="Y39" s="24"/>
      <c r="Z39" s="24"/>
      <c r="AA39" s="42"/>
      <c r="AB39" s="413"/>
      <c r="AC39" s="40"/>
    </row>
    <row r="40" spans="2:29" x14ac:dyDescent="0.25">
      <c r="B40" s="191" t="s">
        <v>465</v>
      </c>
      <c r="C40" s="868" t="s">
        <v>466</v>
      </c>
      <c r="D40" s="304">
        <v>0</v>
      </c>
      <c r="E40" s="24">
        <v>279.80433770000002</v>
      </c>
      <c r="F40" s="24">
        <v>265</v>
      </c>
      <c r="G40" s="247">
        <f t="shared" si="0"/>
        <v>0.94709039244462001</v>
      </c>
      <c r="H40" s="633">
        <f t="shared" si="20"/>
        <v>0</v>
      </c>
      <c r="I40" s="304">
        <v>0</v>
      </c>
      <c r="J40" s="24">
        <v>250</v>
      </c>
      <c r="K40" s="24">
        <v>250</v>
      </c>
      <c r="L40" s="247">
        <f t="shared" si="22"/>
        <v>1</v>
      </c>
      <c r="M40" s="633">
        <f t="shared" si="11"/>
        <v>0</v>
      </c>
      <c r="N40" s="304">
        <v>0</v>
      </c>
      <c r="O40" s="24">
        <v>0</v>
      </c>
      <c r="P40" s="24">
        <v>0</v>
      </c>
      <c r="Q40" s="24">
        <v>0</v>
      </c>
      <c r="R40" s="633">
        <f t="shared" ref="R40" si="27">N40/$N$8</f>
        <v>0</v>
      </c>
      <c r="S40" s="304">
        <v>0</v>
      </c>
      <c r="T40" s="24">
        <v>0</v>
      </c>
      <c r="U40" s="24">
        <v>0</v>
      </c>
      <c r="V40" s="24">
        <v>0</v>
      </c>
      <c r="W40" s="633">
        <f t="shared" ref="W40" si="28">S40/$S$8</f>
        <v>0</v>
      </c>
      <c r="X40" s="303"/>
      <c r="Y40" s="24"/>
      <c r="Z40" s="24"/>
      <c r="AA40" s="42"/>
      <c r="AB40" s="413"/>
      <c r="AC40" s="40"/>
    </row>
    <row r="41" spans="2:29" x14ac:dyDescent="0.25">
      <c r="B41" s="191" t="s">
        <v>467</v>
      </c>
      <c r="C41" s="868" t="s">
        <v>468</v>
      </c>
      <c r="D41" s="304">
        <v>0</v>
      </c>
      <c r="E41" s="24">
        <v>0</v>
      </c>
      <c r="F41" s="24">
        <v>0</v>
      </c>
      <c r="G41" s="153">
        <v>0</v>
      </c>
      <c r="H41" s="633">
        <f t="shared" si="20"/>
        <v>0</v>
      </c>
      <c r="I41" s="304">
        <v>0</v>
      </c>
      <c r="J41" s="24">
        <v>1200</v>
      </c>
      <c r="K41" s="24">
        <v>1200</v>
      </c>
      <c r="L41" s="247">
        <f t="shared" si="22"/>
        <v>1</v>
      </c>
      <c r="M41" s="633">
        <f t="shared" si="11"/>
        <v>0</v>
      </c>
      <c r="N41" s="304">
        <v>0</v>
      </c>
      <c r="O41" s="24">
        <v>0</v>
      </c>
      <c r="P41" s="24">
        <v>0</v>
      </c>
      <c r="Q41" s="24">
        <v>0</v>
      </c>
      <c r="R41" s="633">
        <f t="shared" ref="R41" si="29">N41/$N$8</f>
        <v>0</v>
      </c>
      <c r="S41" s="304">
        <v>0</v>
      </c>
      <c r="T41" s="24">
        <v>0</v>
      </c>
      <c r="U41" s="24">
        <v>0</v>
      </c>
      <c r="V41" s="24">
        <v>0</v>
      </c>
      <c r="W41" s="633">
        <f t="shared" ref="W41" si="30">S41/$S$8</f>
        <v>0</v>
      </c>
      <c r="X41" s="303"/>
      <c r="Y41" s="24"/>
      <c r="Z41" s="24"/>
      <c r="AA41" s="42"/>
      <c r="AB41" s="413"/>
      <c r="AC41" s="40"/>
    </row>
    <row r="42" spans="2:29" x14ac:dyDescent="0.25">
      <c r="B42" s="191" t="s">
        <v>315</v>
      </c>
      <c r="C42" s="868" t="s">
        <v>309</v>
      </c>
      <c r="D42" s="304">
        <v>60</v>
      </c>
      <c r="E42" s="24">
        <v>21.747029999999999</v>
      </c>
      <c r="F42" s="24">
        <v>0</v>
      </c>
      <c r="G42" s="247">
        <f t="shared" si="0"/>
        <v>0</v>
      </c>
      <c r="H42" s="633">
        <f t="shared" si="20"/>
        <v>3.3701882762477071E-3</v>
      </c>
      <c r="I42" s="304">
        <v>60</v>
      </c>
      <c r="J42" s="24">
        <v>27.165967999999999</v>
      </c>
      <c r="K42" s="24">
        <v>5.4189379999999998</v>
      </c>
      <c r="L42" s="247">
        <f t="shared" si="22"/>
        <v>0.19947524049207449</v>
      </c>
      <c r="M42" s="633">
        <f t="shared" si="11"/>
        <v>3.3713639633159592E-3</v>
      </c>
      <c r="N42" s="304">
        <v>60</v>
      </c>
      <c r="O42" s="24">
        <v>161</v>
      </c>
      <c r="P42" s="24">
        <v>120.096853</v>
      </c>
      <c r="Q42" s="247">
        <f t="shared" si="23"/>
        <v>0.74594318633540369</v>
      </c>
      <c r="R42" s="633">
        <f t="shared" si="21"/>
        <v>3.3770501803591603E-3</v>
      </c>
      <c r="S42" s="304">
        <v>78</v>
      </c>
      <c r="T42" s="24">
        <v>78</v>
      </c>
      <c r="U42" s="24">
        <v>78</v>
      </c>
      <c r="V42" s="247">
        <f t="shared" si="24"/>
        <v>1</v>
      </c>
      <c r="W42" s="633">
        <f t="shared" si="13"/>
        <v>5.8653730489152383E-3</v>
      </c>
      <c r="X42" s="303"/>
      <c r="Y42" s="24"/>
      <c r="Z42" s="24"/>
      <c r="AA42" s="42"/>
      <c r="AB42" s="413"/>
      <c r="AC42" s="40"/>
    </row>
    <row r="43" spans="2:29" x14ac:dyDescent="0.25">
      <c r="B43" s="191" t="s">
        <v>316</v>
      </c>
      <c r="C43" s="868" t="s">
        <v>338</v>
      </c>
      <c r="D43" s="304">
        <v>1322</v>
      </c>
      <c r="E43" s="24">
        <v>14.876143320000001</v>
      </c>
      <c r="F43" s="24">
        <v>0.89874396000000001</v>
      </c>
      <c r="G43" s="247">
        <f t="shared" si="0"/>
        <v>6.0415118399114752E-2</v>
      </c>
      <c r="H43" s="633">
        <f t="shared" si="20"/>
        <v>7.4256481686657813E-2</v>
      </c>
      <c r="I43" s="304">
        <v>1322</v>
      </c>
      <c r="J43" s="24">
        <v>314.72333900000001</v>
      </c>
      <c r="K43" s="24">
        <v>299.84719568000003</v>
      </c>
      <c r="L43" s="247">
        <f t="shared" si="22"/>
        <v>0.95273263378792516</v>
      </c>
      <c r="M43" s="633">
        <f t="shared" si="11"/>
        <v>7.4282385991728289E-2</v>
      </c>
      <c r="N43" s="304">
        <v>1322</v>
      </c>
      <c r="O43" s="24">
        <v>1443</v>
      </c>
      <c r="P43" s="24">
        <v>1141</v>
      </c>
      <c r="Q43" s="247">
        <f t="shared" si="23"/>
        <v>0.79071379071379067</v>
      </c>
      <c r="R43" s="633">
        <f t="shared" si="21"/>
        <v>7.4407672307246833E-2</v>
      </c>
      <c r="S43" s="304">
        <v>1559</v>
      </c>
      <c r="T43" s="24">
        <v>1509</v>
      </c>
      <c r="U43" s="24">
        <v>1388</v>
      </c>
      <c r="V43" s="247">
        <f t="shared" si="24"/>
        <v>0.91981444665341283</v>
      </c>
      <c r="W43" s="633">
        <f t="shared" si="13"/>
        <v>0.11723226388793405</v>
      </c>
      <c r="X43" s="303"/>
      <c r="Y43" s="24"/>
      <c r="Z43" s="24"/>
      <c r="AA43" s="42"/>
      <c r="AB43" s="413"/>
      <c r="AC43" s="40"/>
    </row>
    <row r="44" spans="2:29" x14ac:dyDescent="0.25">
      <c r="B44" s="191" t="s">
        <v>469</v>
      </c>
      <c r="C44" s="868" t="s">
        <v>470</v>
      </c>
      <c r="D44" s="304">
        <v>0</v>
      </c>
      <c r="E44" s="24">
        <v>1300</v>
      </c>
      <c r="F44" s="24">
        <v>1300</v>
      </c>
      <c r="G44" s="247">
        <f t="shared" si="0"/>
        <v>1</v>
      </c>
      <c r="H44" s="633">
        <f t="shared" si="20"/>
        <v>0</v>
      </c>
      <c r="I44" s="304">
        <v>0</v>
      </c>
      <c r="J44" s="24">
        <v>1700</v>
      </c>
      <c r="K44" s="24">
        <v>1700</v>
      </c>
      <c r="L44" s="247">
        <f t="shared" si="22"/>
        <v>1</v>
      </c>
      <c r="M44" s="633">
        <f t="shared" si="11"/>
        <v>0</v>
      </c>
      <c r="N44" s="304">
        <v>0</v>
      </c>
      <c r="O44" s="24">
        <v>0</v>
      </c>
      <c r="P44" s="24">
        <v>0</v>
      </c>
      <c r="Q44" s="24">
        <v>0</v>
      </c>
      <c r="R44" s="633">
        <f t="shared" si="21"/>
        <v>0</v>
      </c>
      <c r="S44" s="304">
        <v>0</v>
      </c>
      <c r="T44" s="24">
        <v>0</v>
      </c>
      <c r="U44" s="24">
        <v>0</v>
      </c>
      <c r="V44" s="24">
        <v>0</v>
      </c>
      <c r="W44" s="633">
        <f t="shared" si="13"/>
        <v>0</v>
      </c>
      <c r="X44" s="303"/>
      <c r="Y44" s="24"/>
      <c r="Z44" s="24"/>
      <c r="AA44" s="42"/>
      <c r="AB44" s="413"/>
      <c r="AC44" s="40"/>
    </row>
    <row r="45" spans="2:29" x14ac:dyDescent="0.25">
      <c r="B45" s="191" t="s">
        <v>317</v>
      </c>
      <c r="C45" s="868" t="s">
        <v>339</v>
      </c>
      <c r="D45" s="304">
        <v>142</v>
      </c>
      <c r="E45" s="24">
        <v>152.81394631000001</v>
      </c>
      <c r="F45" s="24">
        <v>114.21471894</v>
      </c>
      <c r="G45" s="247">
        <f t="shared" si="0"/>
        <v>0.74741030971285038</v>
      </c>
      <c r="H45" s="633">
        <f t="shared" si="20"/>
        <v>7.9761122537862408E-3</v>
      </c>
      <c r="I45" s="304">
        <v>142</v>
      </c>
      <c r="J45" s="24">
        <v>229.90882910000002</v>
      </c>
      <c r="K45" s="24">
        <v>36.720382790000002</v>
      </c>
      <c r="L45" s="247">
        <f t="shared" si="22"/>
        <v>0.1597171493315217</v>
      </c>
      <c r="M45" s="633">
        <f t="shared" si="11"/>
        <v>7.978894713181103E-3</v>
      </c>
      <c r="N45" s="304">
        <v>142</v>
      </c>
      <c r="O45" s="24">
        <v>267.37789350999998</v>
      </c>
      <c r="P45" s="24">
        <v>50.881037499999998</v>
      </c>
      <c r="Q45" s="247">
        <f t="shared" si="23"/>
        <v>0.19029635110090745</v>
      </c>
      <c r="R45" s="633">
        <f t="shared" si="21"/>
        <v>7.99235209351668E-3</v>
      </c>
      <c r="S45" s="304">
        <v>155</v>
      </c>
      <c r="T45" s="24">
        <v>88.32</v>
      </c>
      <c r="U45" s="24">
        <v>6.2019652599999997</v>
      </c>
      <c r="V45" s="247">
        <f t="shared" si="24"/>
        <v>7.0221526947463767E-2</v>
      </c>
      <c r="W45" s="633">
        <f t="shared" si="13"/>
        <v>1.1655549007459768E-2</v>
      </c>
      <c r="X45" s="303"/>
      <c r="Y45" s="24"/>
      <c r="Z45" s="24"/>
      <c r="AA45" s="42"/>
      <c r="AB45" s="413"/>
      <c r="AC45" s="40"/>
    </row>
    <row r="46" spans="2:29" x14ac:dyDescent="0.25">
      <c r="B46" s="191" t="s">
        <v>400</v>
      </c>
      <c r="C46" s="868" t="s">
        <v>405</v>
      </c>
      <c r="D46" s="304">
        <v>0</v>
      </c>
      <c r="E46" s="24">
        <v>0</v>
      </c>
      <c r="F46" s="24">
        <v>0</v>
      </c>
      <c r="G46" s="153">
        <v>0</v>
      </c>
      <c r="H46" s="633">
        <f t="shared" si="20"/>
        <v>0</v>
      </c>
      <c r="I46" s="304">
        <v>0</v>
      </c>
      <c r="J46" s="24">
        <v>589.79999999999995</v>
      </c>
      <c r="K46" s="24">
        <v>210.71445236000002</v>
      </c>
      <c r="L46" s="247">
        <f t="shared" si="22"/>
        <v>0.35726424611732799</v>
      </c>
      <c r="M46" s="633">
        <f t="shared" si="11"/>
        <v>0</v>
      </c>
      <c r="N46" s="304">
        <v>0</v>
      </c>
      <c r="O46" s="24">
        <v>500</v>
      </c>
      <c r="P46" s="24">
        <v>0</v>
      </c>
      <c r="Q46" s="247">
        <f t="shared" si="23"/>
        <v>0</v>
      </c>
      <c r="R46" s="633">
        <f t="shared" si="21"/>
        <v>0</v>
      </c>
      <c r="S46" s="551">
        <v>0</v>
      </c>
      <c r="T46" s="153">
        <v>0</v>
      </c>
      <c r="U46" s="153">
        <v>0</v>
      </c>
      <c r="V46" s="153">
        <v>0</v>
      </c>
      <c r="W46" s="633">
        <f t="shared" si="13"/>
        <v>0</v>
      </c>
      <c r="X46" s="303"/>
      <c r="Y46" s="24"/>
      <c r="Z46" s="24"/>
      <c r="AA46" s="42"/>
      <c r="AB46" s="413"/>
      <c r="AC46" s="40"/>
    </row>
    <row r="47" spans="2:29" x14ac:dyDescent="0.25">
      <c r="B47" s="191" t="s">
        <v>471</v>
      </c>
      <c r="C47" s="868" t="s">
        <v>472</v>
      </c>
      <c r="D47" s="304">
        <v>0</v>
      </c>
      <c r="E47" s="24">
        <v>0</v>
      </c>
      <c r="F47" s="24">
        <v>0</v>
      </c>
      <c r="G47" s="153">
        <v>0</v>
      </c>
      <c r="H47" s="633">
        <f t="shared" si="20"/>
        <v>0</v>
      </c>
      <c r="I47" s="304">
        <v>0</v>
      </c>
      <c r="J47" s="24">
        <v>430</v>
      </c>
      <c r="K47" s="24">
        <v>430</v>
      </c>
      <c r="L47" s="247">
        <f t="shared" si="22"/>
        <v>1</v>
      </c>
      <c r="M47" s="633">
        <f t="shared" si="11"/>
        <v>0</v>
      </c>
      <c r="N47" s="304">
        <v>0</v>
      </c>
      <c r="O47" s="24">
        <v>0</v>
      </c>
      <c r="P47" s="24">
        <v>0</v>
      </c>
      <c r="Q47" s="24">
        <v>0</v>
      </c>
      <c r="R47" s="633">
        <f t="shared" si="21"/>
        <v>0</v>
      </c>
      <c r="S47" s="304">
        <v>0</v>
      </c>
      <c r="T47" s="24">
        <v>0</v>
      </c>
      <c r="U47" s="24">
        <v>0</v>
      </c>
      <c r="V47" s="24">
        <v>0</v>
      </c>
      <c r="W47" s="633">
        <f t="shared" si="13"/>
        <v>0</v>
      </c>
      <c r="X47" s="303"/>
      <c r="Y47" s="24"/>
      <c r="Z47" s="24"/>
      <c r="AA47" s="42"/>
      <c r="AB47" s="413"/>
      <c r="AC47" s="40"/>
    </row>
    <row r="48" spans="2:29" x14ac:dyDescent="0.25">
      <c r="B48" s="191" t="s">
        <v>401</v>
      </c>
      <c r="C48" s="868" t="s">
        <v>406</v>
      </c>
      <c r="D48" s="304">
        <v>0</v>
      </c>
      <c r="E48" s="24">
        <v>0</v>
      </c>
      <c r="F48" s="24">
        <v>0</v>
      </c>
      <c r="G48" s="153">
        <v>0</v>
      </c>
      <c r="H48" s="633">
        <f t="shared" si="20"/>
        <v>0</v>
      </c>
      <c r="I48" s="304">
        <v>0</v>
      </c>
      <c r="J48" s="24">
        <v>550</v>
      </c>
      <c r="K48" s="24">
        <v>0.92920899999999995</v>
      </c>
      <c r="L48" s="247">
        <f t="shared" si="22"/>
        <v>1.6894709090909091E-3</v>
      </c>
      <c r="M48" s="633">
        <f t="shared" si="11"/>
        <v>0</v>
      </c>
      <c r="N48" s="304">
        <v>0</v>
      </c>
      <c r="O48" s="24">
        <v>500</v>
      </c>
      <c r="P48" s="24">
        <v>0</v>
      </c>
      <c r="Q48" s="247">
        <f t="shared" si="23"/>
        <v>0</v>
      </c>
      <c r="R48" s="633">
        <f t="shared" si="21"/>
        <v>0</v>
      </c>
      <c r="S48" s="551">
        <v>0</v>
      </c>
      <c r="T48" s="153">
        <v>0</v>
      </c>
      <c r="U48" s="153">
        <v>0</v>
      </c>
      <c r="V48" s="153">
        <v>0</v>
      </c>
      <c r="W48" s="633">
        <f t="shared" si="13"/>
        <v>0</v>
      </c>
      <c r="X48" s="303"/>
      <c r="Y48" s="24"/>
      <c r="Z48" s="24"/>
      <c r="AA48" s="42"/>
      <c r="AB48" s="413"/>
      <c r="AC48" s="40"/>
    </row>
    <row r="49" spans="2:29" x14ac:dyDescent="0.25">
      <c r="B49" s="191" t="s">
        <v>473</v>
      </c>
      <c r="C49" s="868" t="s">
        <v>474</v>
      </c>
      <c r="D49" s="304">
        <v>0</v>
      </c>
      <c r="E49" s="24">
        <v>0</v>
      </c>
      <c r="F49" s="24">
        <v>0</v>
      </c>
      <c r="G49" s="153">
        <v>0</v>
      </c>
      <c r="H49" s="633">
        <f t="shared" si="20"/>
        <v>0</v>
      </c>
      <c r="I49" s="304">
        <v>0</v>
      </c>
      <c r="J49" s="24">
        <v>348</v>
      </c>
      <c r="K49" s="24">
        <v>348</v>
      </c>
      <c r="L49" s="247">
        <f t="shared" si="22"/>
        <v>1</v>
      </c>
      <c r="M49" s="633">
        <f t="shared" si="11"/>
        <v>0</v>
      </c>
      <c r="N49" s="304">
        <v>0</v>
      </c>
      <c r="O49" s="24">
        <v>0</v>
      </c>
      <c r="P49" s="24">
        <v>0</v>
      </c>
      <c r="Q49" s="24">
        <v>0</v>
      </c>
      <c r="R49" s="633">
        <f t="shared" ref="R49" si="31">N49/$N$8</f>
        <v>0</v>
      </c>
      <c r="S49" s="304">
        <v>0</v>
      </c>
      <c r="T49" s="24">
        <v>0</v>
      </c>
      <c r="U49" s="24">
        <v>0</v>
      </c>
      <c r="V49" s="24">
        <v>0</v>
      </c>
      <c r="W49" s="633">
        <f t="shared" ref="W49" si="32">S49/$S$8</f>
        <v>0</v>
      </c>
      <c r="X49" s="303"/>
      <c r="Y49" s="24"/>
      <c r="Z49" s="24"/>
      <c r="AA49" s="42"/>
      <c r="AB49" s="413"/>
      <c r="AC49" s="40"/>
    </row>
    <row r="50" spans="2:29" x14ac:dyDescent="0.25">
      <c r="B50" s="191" t="s">
        <v>318</v>
      </c>
      <c r="C50" s="868" t="s">
        <v>340</v>
      </c>
      <c r="D50" s="304">
        <v>256</v>
      </c>
      <c r="E50" s="24">
        <v>17.233445509999999</v>
      </c>
      <c r="F50" s="24">
        <v>4.9589924999999999</v>
      </c>
      <c r="G50" s="247">
        <f t="shared" si="0"/>
        <v>0.2877539779913692</v>
      </c>
      <c r="H50" s="633">
        <f t="shared" si="20"/>
        <v>1.4379469978656884E-2</v>
      </c>
      <c r="I50" s="304">
        <v>256</v>
      </c>
      <c r="J50" s="24">
        <v>39.306227159999999</v>
      </c>
      <c r="K50" s="24">
        <v>22.07278114</v>
      </c>
      <c r="L50" s="247">
        <f t="shared" si="22"/>
        <v>0.56155939490581219</v>
      </c>
      <c r="M50" s="633">
        <f t="shared" si="11"/>
        <v>1.4384486243481424E-2</v>
      </c>
      <c r="N50" s="304">
        <v>256</v>
      </c>
      <c r="O50" s="24">
        <v>257.46201551000001</v>
      </c>
      <c r="P50" s="24">
        <v>210.68668069999998</v>
      </c>
      <c r="Q50" s="247">
        <f>P46/O46</f>
        <v>0</v>
      </c>
      <c r="R50" s="633">
        <f t="shared" si="21"/>
        <v>1.4408747436199083E-2</v>
      </c>
      <c r="S50" s="304">
        <v>256</v>
      </c>
      <c r="T50" s="24">
        <v>288.7</v>
      </c>
      <c r="U50" s="24">
        <v>244.60777149</v>
      </c>
      <c r="V50" s="247">
        <f t="shared" si="24"/>
        <v>0.84727319532386569</v>
      </c>
      <c r="W50" s="633">
        <f t="shared" si="13"/>
        <v>1.9250455134901295E-2</v>
      </c>
      <c r="X50" s="303"/>
      <c r="Y50" s="24"/>
      <c r="Z50" s="24"/>
      <c r="AA50" s="42"/>
      <c r="AB50" s="413"/>
      <c r="AC50" s="40"/>
    </row>
    <row r="51" spans="2:29" x14ac:dyDescent="0.25">
      <c r="B51" s="191" t="s">
        <v>319</v>
      </c>
      <c r="C51" s="868" t="s">
        <v>341</v>
      </c>
      <c r="D51" s="304">
        <v>155</v>
      </c>
      <c r="E51" s="24">
        <v>45.161085100000001</v>
      </c>
      <c r="F51" s="24">
        <v>7.3687738400000002</v>
      </c>
      <c r="G51" s="247">
        <f t="shared" si="0"/>
        <v>0.16316644792044646</v>
      </c>
      <c r="H51" s="633">
        <f t="shared" si="20"/>
        <v>8.7063197136399099E-3</v>
      </c>
      <c r="I51" s="304">
        <v>155</v>
      </c>
      <c r="J51" s="24">
        <v>68.318470319999989</v>
      </c>
      <c r="K51" s="24">
        <v>32.630943590000001</v>
      </c>
      <c r="L51" s="247">
        <f t="shared" si="22"/>
        <v>0.47762989184562304</v>
      </c>
      <c r="M51" s="633">
        <f t="shared" si="11"/>
        <v>8.7093569052328935E-3</v>
      </c>
      <c r="N51" s="304">
        <v>155</v>
      </c>
      <c r="O51" s="24">
        <v>185.143</v>
      </c>
      <c r="P51" s="24">
        <v>103.07232626000001</v>
      </c>
      <c r="Q51" s="247">
        <f>P48/O48</f>
        <v>0</v>
      </c>
      <c r="R51" s="633">
        <f t="shared" si="21"/>
        <v>8.7240462992611637E-3</v>
      </c>
      <c r="S51" s="304">
        <v>150</v>
      </c>
      <c r="T51" s="24">
        <v>150.70500000000001</v>
      </c>
      <c r="U51" s="24">
        <v>31.082000000000001</v>
      </c>
      <c r="V51" s="247">
        <f t="shared" si="24"/>
        <v>0.20624398659633056</v>
      </c>
      <c r="W51" s="633">
        <f t="shared" si="13"/>
        <v>1.1279563555606227E-2</v>
      </c>
      <c r="X51" s="303"/>
      <c r="Y51" s="24"/>
      <c r="Z51" s="24"/>
      <c r="AA51" s="42"/>
      <c r="AB51" s="413"/>
      <c r="AC51" s="40"/>
    </row>
    <row r="52" spans="2:29" x14ac:dyDescent="0.25">
      <c r="B52" s="191" t="s">
        <v>320</v>
      </c>
      <c r="C52" s="868" t="s">
        <v>342</v>
      </c>
      <c r="D52" s="304">
        <v>10</v>
      </c>
      <c r="E52" s="24">
        <v>6.05927945</v>
      </c>
      <c r="F52" s="24">
        <v>0</v>
      </c>
      <c r="G52" s="247">
        <f t="shared" si="0"/>
        <v>0</v>
      </c>
      <c r="H52" s="633">
        <f t="shared" si="20"/>
        <v>5.6169804604128452E-4</v>
      </c>
      <c r="I52" s="304">
        <v>10</v>
      </c>
      <c r="J52" s="24">
        <v>7.2058400000000002</v>
      </c>
      <c r="K52" s="24">
        <v>1.14656055</v>
      </c>
      <c r="L52" s="247">
        <f t="shared" si="22"/>
        <v>0.15911546051535977</v>
      </c>
      <c r="M52" s="633">
        <f t="shared" si="11"/>
        <v>5.618939938859932E-4</v>
      </c>
      <c r="N52" s="304">
        <v>10</v>
      </c>
      <c r="O52" s="24">
        <v>60.548999999999999</v>
      </c>
      <c r="P52" s="24">
        <v>53.343159999999997</v>
      </c>
      <c r="Q52" s="247">
        <f t="shared" ref="Q52:Q56" si="33">P50/O50</f>
        <v>0.81832141445275353</v>
      </c>
      <c r="R52" s="633">
        <f t="shared" si="21"/>
        <v>5.6284169672652675E-4</v>
      </c>
      <c r="S52" s="304">
        <v>40</v>
      </c>
      <c r="T52" s="24">
        <v>60</v>
      </c>
      <c r="U52" s="24">
        <v>9.4510000000000005</v>
      </c>
      <c r="V52" s="247">
        <f t="shared" si="24"/>
        <v>0.15751666666666667</v>
      </c>
      <c r="W52" s="633">
        <f t="shared" si="13"/>
        <v>3.0078836148283274E-3</v>
      </c>
      <c r="X52" s="303"/>
      <c r="Y52" s="24"/>
      <c r="Z52" s="24"/>
      <c r="AA52" s="42"/>
      <c r="AB52" s="413"/>
      <c r="AC52" s="40"/>
    </row>
    <row r="53" spans="2:29" x14ac:dyDescent="0.25">
      <c r="B53" s="191" t="s">
        <v>321</v>
      </c>
      <c r="C53" s="868" t="s">
        <v>343</v>
      </c>
      <c r="D53" s="304">
        <v>20</v>
      </c>
      <c r="E53" s="24">
        <v>19.795999999999999</v>
      </c>
      <c r="F53" s="24">
        <v>0</v>
      </c>
      <c r="G53" s="247">
        <f t="shared" si="0"/>
        <v>0</v>
      </c>
      <c r="H53" s="633">
        <f t="shared" si="20"/>
        <v>1.123396092082569E-3</v>
      </c>
      <c r="I53" s="304">
        <v>20</v>
      </c>
      <c r="J53" s="24">
        <v>15.772399999999999</v>
      </c>
      <c r="K53" s="24">
        <v>0</v>
      </c>
      <c r="L53" s="247">
        <f t="shared" si="22"/>
        <v>0</v>
      </c>
      <c r="M53" s="633">
        <f t="shared" si="11"/>
        <v>1.1237879877719864E-3</v>
      </c>
      <c r="N53" s="304">
        <v>20</v>
      </c>
      <c r="O53" s="24">
        <v>21.231999999999999</v>
      </c>
      <c r="P53" s="24">
        <v>5.4596</v>
      </c>
      <c r="Q53" s="247">
        <f t="shared" si="33"/>
        <v>0.55671738202362508</v>
      </c>
      <c r="R53" s="633">
        <f t="shared" si="21"/>
        <v>1.1256833934530535E-3</v>
      </c>
      <c r="S53" s="304">
        <v>40</v>
      </c>
      <c r="T53" s="24">
        <v>40</v>
      </c>
      <c r="U53" s="24">
        <v>38.768000000000001</v>
      </c>
      <c r="V53" s="247">
        <f t="shared" si="24"/>
        <v>0.96920000000000006</v>
      </c>
      <c r="W53" s="633">
        <f t="shared" si="13"/>
        <v>3.0078836148283274E-3</v>
      </c>
      <c r="X53" s="303"/>
      <c r="Y53" s="24"/>
      <c r="Z53" s="24"/>
      <c r="AA53" s="42"/>
      <c r="AB53" s="413"/>
      <c r="AC53" s="40"/>
    </row>
    <row r="54" spans="2:29" x14ac:dyDescent="0.25">
      <c r="B54" s="191" t="s">
        <v>322</v>
      </c>
      <c r="C54" s="868" t="s">
        <v>344</v>
      </c>
      <c r="D54" s="304">
        <v>1450</v>
      </c>
      <c r="E54" s="24">
        <v>31.241108910000001</v>
      </c>
      <c r="F54" s="24">
        <v>8.2176320500000006</v>
      </c>
      <c r="G54" s="247">
        <f t="shared" si="0"/>
        <v>0.26303906412776562</v>
      </c>
      <c r="H54" s="633">
        <f t="shared" si="20"/>
        <v>8.1446216675986255E-2</v>
      </c>
      <c r="I54" s="304">
        <v>1450</v>
      </c>
      <c r="J54" s="24">
        <v>176.15424200999999</v>
      </c>
      <c r="K54" s="24">
        <v>153.81921984000002</v>
      </c>
      <c r="L54" s="247">
        <f t="shared" si="22"/>
        <v>0.87320758265513665</v>
      </c>
      <c r="M54" s="633">
        <f t="shared" si="11"/>
        <v>8.1474629113469005E-2</v>
      </c>
      <c r="N54" s="304">
        <v>1450</v>
      </c>
      <c r="O54" s="24">
        <v>365.02048855999999</v>
      </c>
      <c r="P54" s="24">
        <v>188.86475592000002</v>
      </c>
      <c r="Q54" s="247">
        <f t="shared" si="33"/>
        <v>0.88099159358536061</v>
      </c>
      <c r="R54" s="633">
        <f t="shared" si="21"/>
        <v>8.1612046025346371E-2</v>
      </c>
      <c r="S54" s="304">
        <v>250</v>
      </c>
      <c r="T54" s="24">
        <v>272.3</v>
      </c>
      <c r="U54" s="24">
        <v>115.80955018</v>
      </c>
      <c r="V54" s="247">
        <f t="shared" si="24"/>
        <v>0.42530132273228055</v>
      </c>
      <c r="W54" s="633">
        <f t="shared" si="13"/>
        <v>1.8799272592677045E-2</v>
      </c>
      <c r="X54" s="303"/>
      <c r="Y54" s="24"/>
      <c r="Z54" s="24"/>
      <c r="AA54" s="42"/>
      <c r="AB54" s="413"/>
      <c r="AC54" s="40"/>
    </row>
    <row r="55" spans="2:29" x14ac:dyDescent="0.25">
      <c r="B55" s="191" t="s">
        <v>323</v>
      </c>
      <c r="C55" s="868" t="s">
        <v>345</v>
      </c>
      <c r="D55" s="304">
        <v>131.62</v>
      </c>
      <c r="E55" s="24">
        <v>0</v>
      </c>
      <c r="F55" s="24">
        <v>0</v>
      </c>
      <c r="G55" s="153">
        <v>0</v>
      </c>
      <c r="H55" s="633">
        <f t="shared" si="20"/>
        <v>7.3930696819953868E-3</v>
      </c>
      <c r="I55" s="304">
        <v>131.62</v>
      </c>
      <c r="J55" s="24">
        <v>8</v>
      </c>
      <c r="K55" s="24">
        <v>8</v>
      </c>
      <c r="L55" s="247">
        <f t="shared" si="22"/>
        <v>1</v>
      </c>
      <c r="M55" s="633">
        <f t="shared" si="11"/>
        <v>7.3956487475274422E-3</v>
      </c>
      <c r="N55" s="304">
        <v>131.62</v>
      </c>
      <c r="O55" s="24">
        <v>137</v>
      </c>
      <c r="P55" s="24">
        <v>129</v>
      </c>
      <c r="Q55" s="247">
        <f t="shared" si="33"/>
        <v>0.2571401657874906</v>
      </c>
      <c r="R55" s="633">
        <f t="shared" si="21"/>
        <v>7.408122412314545E-3</v>
      </c>
      <c r="S55" s="304">
        <v>182.78</v>
      </c>
      <c r="T55" s="24">
        <v>182.78</v>
      </c>
      <c r="U55" s="24">
        <v>182.78</v>
      </c>
      <c r="V55" s="247">
        <f t="shared" si="24"/>
        <v>1</v>
      </c>
      <c r="W55" s="633">
        <f t="shared" si="13"/>
        <v>1.3744524177958042E-2</v>
      </c>
      <c r="X55" s="303"/>
      <c r="Y55" s="24"/>
      <c r="Z55" s="24"/>
      <c r="AA55" s="42"/>
      <c r="AB55" s="413"/>
      <c r="AC55" s="40"/>
    </row>
    <row r="56" spans="2:29" x14ac:dyDescent="0.25">
      <c r="B56" s="191" t="s">
        <v>402</v>
      </c>
      <c r="C56" s="868" t="s">
        <v>407</v>
      </c>
      <c r="D56" s="304">
        <v>0</v>
      </c>
      <c r="E56" s="24">
        <v>184.05905197000001</v>
      </c>
      <c r="F56" s="24">
        <v>64.552421890000005</v>
      </c>
      <c r="G56" s="247">
        <f t="shared" si="0"/>
        <v>0.35071582298773046</v>
      </c>
      <c r="H56" s="633">
        <f t="shared" si="20"/>
        <v>0</v>
      </c>
      <c r="I56" s="304">
        <v>0</v>
      </c>
      <c r="J56" s="24">
        <v>420.9</v>
      </c>
      <c r="K56" s="24">
        <v>386.84094803000005</v>
      </c>
      <c r="L56" s="247">
        <f t="shared" si="22"/>
        <v>0.91908041822285591</v>
      </c>
      <c r="M56" s="633">
        <f t="shared" si="11"/>
        <v>0</v>
      </c>
      <c r="N56" s="304">
        <v>0</v>
      </c>
      <c r="O56" s="24">
        <v>350</v>
      </c>
      <c r="P56" s="24">
        <v>0</v>
      </c>
      <c r="Q56" s="247">
        <f t="shared" si="33"/>
        <v>0.51740864373139295</v>
      </c>
      <c r="R56" s="633">
        <f t="shared" si="21"/>
        <v>0</v>
      </c>
      <c r="S56" s="551">
        <v>0</v>
      </c>
      <c r="T56" s="153">
        <v>0</v>
      </c>
      <c r="U56" s="153">
        <v>0</v>
      </c>
      <c r="V56" s="153">
        <v>0</v>
      </c>
      <c r="W56" s="633">
        <f t="shared" si="13"/>
        <v>0</v>
      </c>
      <c r="X56" s="303"/>
      <c r="Y56" s="24"/>
      <c r="Z56" s="24"/>
      <c r="AA56" s="42"/>
      <c r="AB56" s="413"/>
      <c r="AC56" s="40"/>
    </row>
    <row r="57" spans="2:29" x14ac:dyDescent="0.25">
      <c r="B57" s="191" t="s">
        <v>324</v>
      </c>
      <c r="C57" s="868" t="s">
        <v>346</v>
      </c>
      <c r="D57" s="304">
        <v>86.6</v>
      </c>
      <c r="E57" s="24">
        <v>41.100532749999999</v>
      </c>
      <c r="F57" s="24">
        <v>20.38709437</v>
      </c>
      <c r="G57" s="247">
        <f t="shared" si="0"/>
        <v>0.49602992968503551</v>
      </c>
      <c r="H57" s="633">
        <f t="shared" si="20"/>
        <v>4.8643050787175231E-3</v>
      </c>
      <c r="I57" s="304">
        <v>86.6</v>
      </c>
      <c r="J57" s="24">
        <v>205.11511625999998</v>
      </c>
      <c r="K57" s="24">
        <v>141.35226237999998</v>
      </c>
      <c r="L57" s="247">
        <f t="shared" si="22"/>
        <v>0.68913625166867065</v>
      </c>
      <c r="M57" s="633">
        <f t="shared" si="11"/>
        <v>4.8660019870527009E-3</v>
      </c>
      <c r="N57" s="304">
        <v>86.6</v>
      </c>
      <c r="O57" s="24">
        <v>215.59527603000001</v>
      </c>
      <c r="P57" s="24">
        <v>121.47420417999999</v>
      </c>
      <c r="Q57" s="247">
        <f t="shared" ref="Q57:Q66" si="34">P54/O54</f>
        <v>0.51740864373139295</v>
      </c>
      <c r="R57" s="633">
        <f t="shared" si="21"/>
        <v>4.8742090936517209E-3</v>
      </c>
      <c r="S57" s="304">
        <v>113.8</v>
      </c>
      <c r="T57" s="24">
        <v>186</v>
      </c>
      <c r="U57" s="24">
        <v>155.00472396999999</v>
      </c>
      <c r="V57" s="247">
        <f t="shared" si="24"/>
        <v>0.83335873102150526</v>
      </c>
      <c r="W57" s="633">
        <f t="shared" si="13"/>
        <v>8.5574288841865909E-3</v>
      </c>
      <c r="X57" s="303"/>
      <c r="Y57" s="24"/>
      <c r="Z57" s="24"/>
      <c r="AA57" s="42"/>
      <c r="AB57" s="413"/>
      <c r="AC57" s="40"/>
    </row>
    <row r="58" spans="2:29" x14ac:dyDescent="0.25">
      <c r="B58" s="191" t="s">
        <v>325</v>
      </c>
      <c r="C58" s="868" t="s">
        <v>347</v>
      </c>
      <c r="D58" s="304">
        <v>60.254660000000001</v>
      </c>
      <c r="E58" s="24">
        <v>11.97135404</v>
      </c>
      <c r="F58" s="24">
        <v>8.4500889899999994</v>
      </c>
      <c r="G58" s="247">
        <f t="shared" si="0"/>
        <v>0.7058590834224463</v>
      </c>
      <c r="H58" s="633">
        <f t="shared" si="20"/>
        <v>3.3844924786881943E-3</v>
      </c>
      <c r="I58" s="304">
        <v>60.254660000000001</v>
      </c>
      <c r="J58" s="24">
        <v>16.577672010000001</v>
      </c>
      <c r="K58" s="24">
        <v>6.8964100399999992</v>
      </c>
      <c r="L58" s="247">
        <f t="shared" si="22"/>
        <v>0.41600594075211161</v>
      </c>
      <c r="M58" s="633">
        <f t="shared" si="11"/>
        <v>3.3856731557642596E-3</v>
      </c>
      <c r="N58" s="304">
        <v>60.254660000000001</v>
      </c>
      <c r="O58" s="24">
        <v>24.3614043</v>
      </c>
      <c r="P58" s="24">
        <v>8.8716590699999998</v>
      </c>
      <c r="Q58" s="247">
        <f t="shared" si="34"/>
        <v>0.94160583941605835</v>
      </c>
      <c r="R58" s="633">
        <f t="shared" si="21"/>
        <v>3.3913835070079981E-3</v>
      </c>
      <c r="S58" s="304">
        <v>130.374</v>
      </c>
      <c r="T58" s="24">
        <v>167.28221859000001</v>
      </c>
      <c r="U58" s="24">
        <v>136.40017062000001</v>
      </c>
      <c r="V58" s="247">
        <f t="shared" si="24"/>
        <v>0.81538953613659149</v>
      </c>
      <c r="W58" s="633">
        <f t="shared" si="13"/>
        <v>9.8037454599907078E-3</v>
      </c>
      <c r="X58" s="303"/>
      <c r="Y58" s="24"/>
      <c r="Z58" s="24"/>
      <c r="AA58" s="42"/>
      <c r="AB58" s="413"/>
      <c r="AC58" s="40"/>
    </row>
    <row r="59" spans="2:29" x14ac:dyDescent="0.25">
      <c r="B59" s="191" t="s">
        <v>326</v>
      </c>
      <c r="C59" s="868" t="s">
        <v>348</v>
      </c>
      <c r="D59" s="304">
        <v>75.830389999999994</v>
      </c>
      <c r="E59" s="24">
        <v>119.92642985000001</v>
      </c>
      <c r="F59" s="24">
        <v>64.950428099999996</v>
      </c>
      <c r="G59" s="247">
        <f t="shared" si="0"/>
        <v>0.54158560528515554</v>
      </c>
      <c r="H59" s="633">
        <f t="shared" si="20"/>
        <v>4.2593781893548559E-3</v>
      </c>
      <c r="I59" s="304">
        <v>75.830389999999994</v>
      </c>
      <c r="J59" s="24">
        <v>263.30078515999998</v>
      </c>
      <c r="K59" s="24">
        <v>178.241534</v>
      </c>
      <c r="L59" s="247">
        <f t="shared" si="22"/>
        <v>0.67695025630739381</v>
      </c>
      <c r="M59" s="633">
        <f t="shared" si="11"/>
        <v>4.2608640695032474E-3</v>
      </c>
      <c r="N59" s="304">
        <v>75.830389999999994</v>
      </c>
      <c r="O59" s="24">
        <v>141.81681078</v>
      </c>
      <c r="P59" s="24">
        <v>86.169783690000045</v>
      </c>
      <c r="Q59" s="247">
        <f t="shared" si="34"/>
        <v>0</v>
      </c>
      <c r="R59" s="633">
        <f t="shared" si="21"/>
        <v>4.268050537103424E-3</v>
      </c>
      <c r="S59" s="304">
        <v>258.08</v>
      </c>
      <c r="T59" s="24">
        <v>270.46751431000001</v>
      </c>
      <c r="U59" s="24">
        <v>188.86830828999999</v>
      </c>
      <c r="V59" s="247">
        <f t="shared" si="24"/>
        <v>0.69830311700031378</v>
      </c>
      <c r="W59" s="633">
        <f t="shared" si="13"/>
        <v>1.9406865082872368E-2</v>
      </c>
      <c r="X59" s="303"/>
      <c r="Y59" s="24"/>
      <c r="Z59" s="24"/>
      <c r="AA59" s="42"/>
      <c r="AB59" s="413"/>
      <c r="AC59" s="40"/>
    </row>
    <row r="60" spans="2:29" x14ac:dyDescent="0.25">
      <c r="B60" s="191" t="s">
        <v>327</v>
      </c>
      <c r="C60" s="868" t="s">
        <v>349</v>
      </c>
      <c r="D60" s="304">
        <v>442.572</v>
      </c>
      <c r="E60" s="24">
        <v>54.070287120000003</v>
      </c>
      <c r="F60" s="24">
        <v>34.1390356</v>
      </c>
      <c r="G60" s="247">
        <f t="shared" si="0"/>
        <v>0.63138254702132601</v>
      </c>
      <c r="H60" s="633">
        <f t="shared" si="20"/>
        <v>2.4859182763258336E-2</v>
      </c>
      <c r="I60" s="304">
        <v>442.572</v>
      </c>
      <c r="J60" s="24">
        <v>234.68626573</v>
      </c>
      <c r="K60" s="24">
        <v>184.54545650999992</v>
      </c>
      <c r="L60" s="247">
        <f t="shared" si="22"/>
        <v>0.78634962270145936</v>
      </c>
      <c r="M60" s="633">
        <f t="shared" si="11"/>
        <v>2.4867854866211177E-2</v>
      </c>
      <c r="N60" s="304">
        <v>442.572</v>
      </c>
      <c r="O60" s="24">
        <v>652.77475116999994</v>
      </c>
      <c r="P60" s="24">
        <v>532.81621108999991</v>
      </c>
      <c r="Q60" s="247">
        <f t="shared" si="34"/>
        <v>0.5634362979414117</v>
      </c>
      <c r="R60" s="633">
        <f t="shared" si="21"/>
        <v>2.490979754036524E-2</v>
      </c>
      <c r="S60" s="304">
        <v>521.5</v>
      </c>
      <c r="T60" s="24">
        <v>523.05646248000005</v>
      </c>
      <c r="U60" s="24">
        <v>387.84351276000001</v>
      </c>
      <c r="V60" s="247">
        <f t="shared" si="24"/>
        <v>0.74149454328715014</v>
      </c>
      <c r="W60" s="633">
        <f t="shared" si="13"/>
        <v>3.9215282628324313E-2</v>
      </c>
      <c r="X60" s="303"/>
      <c r="Y60" s="24"/>
      <c r="Z60" s="24"/>
      <c r="AA60" s="42"/>
      <c r="AB60" s="413"/>
      <c r="AC60" s="40"/>
    </row>
    <row r="61" spans="2:29" x14ac:dyDescent="0.25">
      <c r="B61" s="191" t="s">
        <v>328</v>
      </c>
      <c r="C61" s="868" t="s">
        <v>350</v>
      </c>
      <c r="D61" s="304">
        <v>219.01</v>
      </c>
      <c r="E61" s="24">
        <v>38.293695900000003</v>
      </c>
      <c r="F61" s="24">
        <v>15.166173049999999</v>
      </c>
      <c r="G61" s="247">
        <f t="shared" si="0"/>
        <v>0.39604881935671293</v>
      </c>
      <c r="H61" s="633">
        <f t="shared" si="20"/>
        <v>1.2301748906350172E-2</v>
      </c>
      <c r="I61" s="304">
        <v>219.01</v>
      </c>
      <c r="J61" s="24">
        <v>138.76706083000002</v>
      </c>
      <c r="K61" s="24">
        <v>98.353409830000004</v>
      </c>
      <c r="L61" s="247">
        <f t="shared" si="22"/>
        <v>0.70876625361756596</v>
      </c>
      <c r="M61" s="633">
        <f t="shared" si="11"/>
        <v>1.2306040360097135E-2</v>
      </c>
      <c r="N61" s="304">
        <v>219.01</v>
      </c>
      <c r="O61" s="24">
        <v>226.21073530000001</v>
      </c>
      <c r="P61" s="24">
        <v>121.77807783</v>
      </c>
      <c r="Q61" s="247">
        <f t="shared" si="34"/>
        <v>0.36416862348120055</v>
      </c>
      <c r="R61" s="633">
        <f t="shared" si="21"/>
        <v>1.2326796000007662E-2</v>
      </c>
      <c r="S61" s="304">
        <v>151.01</v>
      </c>
      <c r="T61" s="24">
        <v>151.01</v>
      </c>
      <c r="U61" s="24">
        <v>46.159794380000001</v>
      </c>
      <c r="V61" s="247">
        <f t="shared" si="24"/>
        <v>0.30567375922124362</v>
      </c>
      <c r="W61" s="633">
        <f t="shared" si="13"/>
        <v>1.1355512616880642E-2</v>
      </c>
      <c r="X61" s="303"/>
      <c r="Y61" s="24"/>
      <c r="Z61" s="24"/>
      <c r="AA61" s="42"/>
      <c r="AB61" s="413"/>
      <c r="AC61" s="40"/>
    </row>
    <row r="62" spans="2:29" x14ac:dyDescent="0.25">
      <c r="B62" s="191" t="s">
        <v>329</v>
      </c>
      <c r="C62" s="868" t="s">
        <v>351</v>
      </c>
      <c r="D62" s="304">
        <v>41.948009999999996</v>
      </c>
      <c r="E62" s="24">
        <v>0.76451338000000002</v>
      </c>
      <c r="F62" s="24">
        <v>0</v>
      </c>
      <c r="G62" s="24">
        <f t="shared" si="0"/>
        <v>0</v>
      </c>
      <c r="H62" s="633">
        <f t="shared" si="20"/>
        <v>2.3562115252320263E-3</v>
      </c>
      <c r="I62" s="304">
        <v>41.948009999999996</v>
      </c>
      <c r="J62" s="24">
        <v>0</v>
      </c>
      <c r="K62" s="24">
        <v>0</v>
      </c>
      <c r="L62" s="24">
        <v>0</v>
      </c>
      <c r="M62" s="633">
        <f t="shared" si="11"/>
        <v>2.3570334874469579E-3</v>
      </c>
      <c r="N62" s="304">
        <v>41.948009999999996</v>
      </c>
      <c r="O62" s="24">
        <v>41.948009999999996</v>
      </c>
      <c r="P62" s="24">
        <v>41.898962969999999</v>
      </c>
      <c r="Q62" s="247">
        <f t="shared" si="34"/>
        <v>0.60761332324469608</v>
      </c>
      <c r="R62" s="633">
        <f t="shared" si="21"/>
        <v>2.3610089122701309E-3</v>
      </c>
      <c r="S62" s="304">
        <v>111.66</v>
      </c>
      <c r="T62" s="24">
        <v>111.66</v>
      </c>
      <c r="U62" s="24">
        <v>111.66</v>
      </c>
      <c r="V62" s="247">
        <f t="shared" si="24"/>
        <v>1</v>
      </c>
      <c r="W62" s="633">
        <f t="shared" si="13"/>
        <v>8.3965071107932748E-3</v>
      </c>
      <c r="X62" s="303"/>
      <c r="Y62" s="24"/>
      <c r="Z62" s="24"/>
      <c r="AA62" s="42"/>
      <c r="AB62" s="413"/>
      <c r="AC62" s="40"/>
    </row>
    <row r="63" spans="2:29" x14ac:dyDescent="0.25">
      <c r="B63" s="191" t="s">
        <v>330</v>
      </c>
      <c r="C63" s="868" t="s">
        <v>352</v>
      </c>
      <c r="D63" s="304">
        <v>424.24304999999998</v>
      </c>
      <c r="E63" s="24">
        <v>117.80492055000001</v>
      </c>
      <c r="F63" s="24">
        <v>14.57185215</v>
      </c>
      <c r="G63" s="247">
        <f t="shared" si="0"/>
        <v>0.12369476658502784</v>
      </c>
      <c r="H63" s="633">
        <f t="shared" si="20"/>
        <v>2.3829649223159496E-2</v>
      </c>
      <c r="I63" s="304">
        <v>424.24304999999998</v>
      </c>
      <c r="J63" s="24">
        <v>154.47658749999999</v>
      </c>
      <c r="K63" s="24">
        <v>104.01295642999999</v>
      </c>
      <c r="L63" s="247">
        <f t="shared" ref="L63:L64" si="35">K63/J63</f>
        <v>0.67332505276891874</v>
      </c>
      <c r="M63" s="633">
        <f t="shared" si="11"/>
        <v>2.3837962174287509E-2</v>
      </c>
      <c r="N63" s="304">
        <v>424.24304999999998</v>
      </c>
      <c r="O63" s="24">
        <v>409.00982863000002</v>
      </c>
      <c r="P63" s="24">
        <v>253.20178475</v>
      </c>
      <c r="Q63" s="247">
        <f t="shared" si="34"/>
        <v>0.81623287379759635</v>
      </c>
      <c r="R63" s="633">
        <f t="shared" si="21"/>
        <v>2.3878167808643668E-2</v>
      </c>
      <c r="S63" s="304">
        <v>307.04000000000002</v>
      </c>
      <c r="T63" s="24">
        <v>341.82488470999999</v>
      </c>
      <c r="U63" s="24">
        <v>220.17844528000001</v>
      </c>
      <c r="V63" s="247">
        <f t="shared" si="24"/>
        <v>0.64412643762550137</v>
      </c>
      <c r="W63" s="633">
        <f t="shared" si="13"/>
        <v>2.308851462742224E-2</v>
      </c>
      <c r="X63" s="303"/>
      <c r="Y63" s="24"/>
      <c r="Z63" s="24"/>
      <c r="AA63" s="42"/>
      <c r="AB63" s="413"/>
      <c r="AC63" s="40"/>
    </row>
    <row r="64" spans="2:29" x14ac:dyDescent="0.25">
      <c r="B64" s="191" t="s">
        <v>331</v>
      </c>
      <c r="C64" s="868" t="s">
        <v>353</v>
      </c>
      <c r="D64" s="304">
        <v>6.8579999999999997</v>
      </c>
      <c r="E64" s="24">
        <v>1.03805068</v>
      </c>
      <c r="F64" s="24">
        <v>0.78753656000000005</v>
      </c>
      <c r="G64" s="247">
        <f t="shared" si="0"/>
        <v>0.7586687000677077</v>
      </c>
      <c r="H64" s="633">
        <f t="shared" si="20"/>
        <v>3.8521251997511289E-4</v>
      </c>
      <c r="I64" s="304">
        <v>6.8579999999999997</v>
      </c>
      <c r="J64" s="24">
        <v>5.06071881</v>
      </c>
      <c r="K64" s="24">
        <v>4.0226681299999996</v>
      </c>
      <c r="L64" s="247">
        <f t="shared" si="35"/>
        <v>0.79488078295343967</v>
      </c>
      <c r="M64" s="633">
        <f t="shared" si="11"/>
        <v>3.8534690100701407E-4</v>
      </c>
      <c r="N64" s="304">
        <v>6.8579999999999997</v>
      </c>
      <c r="O64" s="24">
        <v>14.358000000000001</v>
      </c>
      <c r="P64" s="24">
        <v>9.2972811899999996</v>
      </c>
      <c r="Q64" s="247">
        <f t="shared" si="34"/>
        <v>0.53833907426408512</v>
      </c>
      <c r="R64" s="633">
        <f t="shared" si="21"/>
        <v>3.8599683561505197E-4</v>
      </c>
      <c r="S64" s="304">
        <v>61.930999999999997</v>
      </c>
      <c r="T64" s="24">
        <v>48.497604869999996</v>
      </c>
      <c r="U64" s="24">
        <v>37.336767590000001</v>
      </c>
      <c r="V64" s="247">
        <f t="shared" si="24"/>
        <v>0.7698682788579535</v>
      </c>
      <c r="W64" s="633">
        <f t="shared" si="13"/>
        <v>4.6570310037483279E-3</v>
      </c>
      <c r="X64" s="303"/>
      <c r="Y64" s="24"/>
      <c r="Z64" s="24"/>
      <c r="AA64" s="42"/>
      <c r="AB64" s="413"/>
      <c r="AC64" s="40"/>
    </row>
    <row r="65" spans="2:29" x14ac:dyDescent="0.25">
      <c r="B65" s="191" t="s">
        <v>332</v>
      </c>
      <c r="C65" s="868" t="s">
        <v>354</v>
      </c>
      <c r="D65" s="304">
        <v>240</v>
      </c>
      <c r="E65" s="24">
        <v>2.6089120000000001</v>
      </c>
      <c r="F65" s="24">
        <v>0</v>
      </c>
      <c r="G65" s="24">
        <f t="shared" si="0"/>
        <v>0</v>
      </c>
      <c r="H65" s="633">
        <f t="shared" si="20"/>
        <v>1.3480753104990828E-2</v>
      </c>
      <c r="I65" s="304">
        <v>240</v>
      </c>
      <c r="J65" s="24">
        <v>0</v>
      </c>
      <c r="K65" s="24">
        <v>0</v>
      </c>
      <c r="L65" s="24">
        <v>0</v>
      </c>
      <c r="M65" s="633">
        <f t="shared" si="11"/>
        <v>1.3485455853263837E-2</v>
      </c>
      <c r="N65" s="304">
        <v>240</v>
      </c>
      <c r="O65" s="24">
        <v>140</v>
      </c>
      <c r="P65" s="24">
        <v>140</v>
      </c>
      <c r="Q65" s="247">
        <f t="shared" si="34"/>
        <v>0.99883076622705114</v>
      </c>
      <c r="R65" s="633">
        <f t="shared" si="21"/>
        <v>1.3508200721436641E-2</v>
      </c>
      <c r="S65" s="304">
        <v>120</v>
      </c>
      <c r="T65" s="24">
        <v>120</v>
      </c>
      <c r="U65" s="24">
        <v>120</v>
      </c>
      <c r="V65" s="247">
        <f t="shared" si="24"/>
        <v>1</v>
      </c>
      <c r="W65" s="633">
        <f t="shared" si="13"/>
        <v>9.0236508444849813E-3</v>
      </c>
      <c r="X65" s="303"/>
      <c r="Y65" s="24"/>
      <c r="Z65" s="24"/>
      <c r="AA65" s="42"/>
      <c r="AB65" s="413"/>
      <c r="AC65" s="40"/>
    </row>
    <row r="66" spans="2:29" x14ac:dyDescent="0.25">
      <c r="B66" s="191" t="s">
        <v>403</v>
      </c>
      <c r="C66" s="868" t="s">
        <v>408</v>
      </c>
      <c r="D66" s="304">
        <v>0</v>
      </c>
      <c r="E66" s="24">
        <v>0</v>
      </c>
      <c r="F66" s="24">
        <v>0</v>
      </c>
      <c r="G66" s="153">
        <v>0</v>
      </c>
      <c r="H66" s="633">
        <f t="shared" si="20"/>
        <v>0</v>
      </c>
      <c r="I66" s="304">
        <v>0</v>
      </c>
      <c r="J66" s="24">
        <v>27</v>
      </c>
      <c r="K66" s="24">
        <v>0</v>
      </c>
      <c r="L66" s="247">
        <f t="shared" ref="L66:L71" si="36">K66/J66</f>
        <v>0</v>
      </c>
      <c r="M66" s="633">
        <f t="shared" si="11"/>
        <v>0</v>
      </c>
      <c r="N66" s="304">
        <v>0</v>
      </c>
      <c r="O66" s="24">
        <v>570</v>
      </c>
      <c r="P66" s="24">
        <v>543</v>
      </c>
      <c r="Q66" s="247">
        <f t="shared" si="34"/>
        <v>0.61906039177129979</v>
      </c>
      <c r="R66" s="633">
        <f t="shared" si="21"/>
        <v>0</v>
      </c>
      <c r="S66" s="551">
        <v>0</v>
      </c>
      <c r="T66" s="153">
        <v>0</v>
      </c>
      <c r="U66" s="153">
        <v>0</v>
      </c>
      <c r="V66" s="153">
        <v>0</v>
      </c>
      <c r="W66" s="633">
        <f t="shared" si="13"/>
        <v>0</v>
      </c>
      <c r="X66" s="303"/>
      <c r="Y66" s="24"/>
      <c r="Z66" s="24"/>
      <c r="AA66" s="42"/>
      <c r="AB66" s="413"/>
      <c r="AC66" s="40"/>
    </row>
    <row r="67" spans="2:29" x14ac:dyDescent="0.25">
      <c r="B67" s="191" t="s">
        <v>333</v>
      </c>
      <c r="C67" s="868" t="s">
        <v>355</v>
      </c>
      <c r="D67" s="304">
        <v>65</v>
      </c>
      <c r="E67" s="24">
        <v>64.849182119999995</v>
      </c>
      <c r="F67" s="24">
        <v>15.660204520000001</v>
      </c>
      <c r="G67" s="247">
        <f t="shared" si="0"/>
        <v>0.24148653858149849</v>
      </c>
      <c r="H67" s="633">
        <f t="shared" si="20"/>
        <v>3.6510372992683495E-3</v>
      </c>
      <c r="I67" s="304">
        <v>65</v>
      </c>
      <c r="J67" s="24">
        <v>99.622280979999999</v>
      </c>
      <c r="K67" s="24">
        <v>24.947008850000003</v>
      </c>
      <c r="L67" s="247">
        <f t="shared" si="36"/>
        <v>0.25041595719945742</v>
      </c>
      <c r="M67" s="633">
        <f t="shared" si="11"/>
        <v>3.6523109602589554E-3</v>
      </c>
      <c r="N67" s="304">
        <v>65</v>
      </c>
      <c r="O67" s="24">
        <v>99.999956999999995</v>
      </c>
      <c r="P67" s="24">
        <v>0.37767602</v>
      </c>
      <c r="Q67" s="247">
        <f>P63/O63</f>
        <v>0.61906039177129979</v>
      </c>
      <c r="R67" s="633">
        <f t="shared" si="21"/>
        <v>3.6584710287224237E-3</v>
      </c>
      <c r="S67" s="304">
        <v>35</v>
      </c>
      <c r="T67" s="24">
        <v>35</v>
      </c>
      <c r="U67" s="24">
        <v>0</v>
      </c>
      <c r="V67" s="247">
        <f t="shared" si="24"/>
        <v>0</v>
      </c>
      <c r="W67" s="633">
        <f t="shared" si="13"/>
        <v>2.6318981629747861E-3</v>
      </c>
      <c r="X67" s="303"/>
      <c r="Y67" s="24"/>
      <c r="Z67" s="24"/>
      <c r="AA67" s="42"/>
      <c r="AB67" s="413"/>
      <c r="AC67" s="40"/>
    </row>
    <row r="68" spans="2:29" x14ac:dyDescent="0.25">
      <c r="B68" s="191" t="s">
        <v>334</v>
      </c>
      <c r="C68" s="868" t="s">
        <v>356</v>
      </c>
      <c r="D68" s="304">
        <v>123</v>
      </c>
      <c r="E68" s="24">
        <v>62.071459150000003</v>
      </c>
      <c r="F68" s="24">
        <v>0.91626326000000002</v>
      </c>
      <c r="G68" s="247">
        <f t="shared" si="0"/>
        <v>1.4761426145723207E-2</v>
      </c>
      <c r="H68" s="633">
        <f t="shared" si="20"/>
        <v>6.9088859663077994E-3</v>
      </c>
      <c r="I68" s="676">
        <v>123</v>
      </c>
      <c r="J68" s="58">
        <v>184.40825135</v>
      </c>
      <c r="K68" s="58">
        <v>98.269223840000009</v>
      </c>
      <c r="L68" s="247">
        <f t="shared" si="36"/>
        <v>0.53288951617185865</v>
      </c>
      <c r="M68" s="633">
        <f t="shared" si="11"/>
        <v>6.9112961247977155E-3</v>
      </c>
      <c r="N68" s="676">
        <v>123</v>
      </c>
      <c r="O68" s="58">
        <v>173</v>
      </c>
      <c r="P68" s="58">
        <v>54.994731590000001</v>
      </c>
      <c r="Q68" s="247">
        <f>P64/O64</f>
        <v>0.64753316548265771</v>
      </c>
      <c r="R68" s="633">
        <f t="shared" si="21"/>
        <v>6.9229528697362782E-3</v>
      </c>
      <c r="S68" s="304">
        <v>36</v>
      </c>
      <c r="T68" s="24">
        <v>86</v>
      </c>
      <c r="U68" s="24">
        <v>36</v>
      </c>
      <c r="V68" s="247">
        <f t="shared" si="24"/>
        <v>0.41860465116279072</v>
      </c>
      <c r="W68" s="633">
        <f t="shared" si="13"/>
        <v>2.7070952533454944E-3</v>
      </c>
      <c r="X68" s="303"/>
      <c r="Y68" s="24"/>
      <c r="Z68" s="24"/>
      <c r="AA68" s="42"/>
      <c r="AB68" s="413"/>
      <c r="AC68" s="40"/>
    </row>
    <row r="69" spans="2:29" x14ac:dyDescent="0.25">
      <c r="B69" s="191" t="s">
        <v>404</v>
      </c>
      <c r="C69" s="868" t="s">
        <v>409</v>
      </c>
      <c r="D69" s="304">
        <v>54</v>
      </c>
      <c r="E69" s="24">
        <v>6</v>
      </c>
      <c r="F69" s="24">
        <v>1.6103559999999999</v>
      </c>
      <c r="G69" s="247">
        <f t="shared" si="0"/>
        <v>0.26839266666666667</v>
      </c>
      <c r="H69" s="633">
        <f t="shared" si="20"/>
        <v>3.0331694486229362E-3</v>
      </c>
      <c r="I69" s="304">
        <v>54</v>
      </c>
      <c r="J69" s="24">
        <v>54</v>
      </c>
      <c r="K69" s="24">
        <v>54</v>
      </c>
      <c r="L69" s="247">
        <f t="shared" si="36"/>
        <v>1</v>
      </c>
      <c r="M69" s="633">
        <f t="shared" si="11"/>
        <v>3.0342275669843631E-3</v>
      </c>
      <c r="N69" s="304">
        <v>54</v>
      </c>
      <c r="O69" s="24">
        <v>54</v>
      </c>
      <c r="P69" s="24">
        <v>0</v>
      </c>
      <c r="Q69" s="247">
        <f>P65/O65</f>
        <v>1</v>
      </c>
      <c r="R69" s="633">
        <f t="shared" si="21"/>
        <v>3.0393451623232444E-3</v>
      </c>
      <c r="S69" s="551">
        <v>0</v>
      </c>
      <c r="T69" s="153">
        <v>0</v>
      </c>
      <c r="U69" s="153">
        <v>0</v>
      </c>
      <c r="V69" s="153">
        <v>0</v>
      </c>
      <c r="W69" s="633">
        <f t="shared" si="13"/>
        <v>0</v>
      </c>
      <c r="X69" s="303"/>
      <c r="Y69" s="24"/>
      <c r="Z69" s="24"/>
      <c r="AA69" s="42"/>
      <c r="AB69" s="413"/>
      <c r="AC69" s="40"/>
    </row>
    <row r="70" spans="2:29" x14ac:dyDescent="0.25">
      <c r="B70" s="191" t="s">
        <v>335</v>
      </c>
      <c r="C70" s="868" t="s">
        <v>357</v>
      </c>
      <c r="D70" s="304">
        <v>5</v>
      </c>
      <c r="E70" s="24">
        <v>0</v>
      </c>
      <c r="F70" s="24">
        <v>0</v>
      </c>
      <c r="G70" s="153">
        <v>0</v>
      </c>
      <c r="H70" s="633">
        <f t="shared" si="20"/>
        <v>2.8084902302064226E-4</v>
      </c>
      <c r="I70" s="304">
        <v>5</v>
      </c>
      <c r="J70" s="24">
        <v>5</v>
      </c>
      <c r="K70" s="24">
        <v>5</v>
      </c>
      <c r="L70" s="247">
        <f t="shared" si="36"/>
        <v>1</v>
      </c>
      <c r="M70" s="633">
        <f t="shared" si="11"/>
        <v>2.809469969429966E-4</v>
      </c>
      <c r="N70" s="304">
        <v>5</v>
      </c>
      <c r="O70" s="24">
        <v>5</v>
      </c>
      <c r="P70" s="24">
        <v>0</v>
      </c>
      <c r="Q70" s="247">
        <f>P65/O65</f>
        <v>1</v>
      </c>
      <c r="R70" s="633">
        <f t="shared" si="21"/>
        <v>2.8142084836326337E-4</v>
      </c>
      <c r="S70" s="304">
        <v>5</v>
      </c>
      <c r="T70" s="24">
        <v>5</v>
      </c>
      <c r="U70" s="24">
        <v>5</v>
      </c>
      <c r="V70" s="247">
        <f t="shared" si="24"/>
        <v>1</v>
      </c>
      <c r="W70" s="633">
        <f t="shared" si="13"/>
        <v>3.7598545185354092E-4</v>
      </c>
      <c r="X70" s="303"/>
      <c r="Y70" s="24"/>
      <c r="Z70" s="24"/>
      <c r="AA70" s="42"/>
      <c r="AB70" s="413"/>
      <c r="AC70" s="40"/>
    </row>
    <row r="71" spans="2:29" x14ac:dyDescent="0.25">
      <c r="B71" s="191" t="s">
        <v>336</v>
      </c>
      <c r="C71" s="868" t="s">
        <v>358</v>
      </c>
      <c r="D71" s="304">
        <v>120.52</v>
      </c>
      <c r="E71" s="24">
        <v>16.16291017</v>
      </c>
      <c r="F71" s="24">
        <v>0</v>
      </c>
      <c r="G71" s="247">
        <f t="shared" si="0"/>
        <v>0</v>
      </c>
      <c r="H71" s="633">
        <f t="shared" si="20"/>
        <v>6.7695848508895606E-3</v>
      </c>
      <c r="I71" s="304">
        <v>120.52</v>
      </c>
      <c r="J71" s="24">
        <v>17.891449999999999</v>
      </c>
      <c r="K71" s="24">
        <v>2.7880259999999999</v>
      </c>
      <c r="L71" s="247">
        <f t="shared" si="36"/>
        <v>0.15583007525941162</v>
      </c>
      <c r="M71" s="633">
        <f t="shared" si="11"/>
        <v>6.7719464143139894E-3</v>
      </c>
      <c r="N71" s="304">
        <v>120.52</v>
      </c>
      <c r="O71" s="24">
        <v>120.52</v>
      </c>
      <c r="P71" s="24">
        <v>102.62855</v>
      </c>
      <c r="Q71" s="247">
        <f>P66/O66</f>
        <v>0.95263157894736838</v>
      </c>
      <c r="R71" s="633">
        <f t="shared" si="21"/>
        <v>6.7833681289480993E-3</v>
      </c>
      <c r="S71" s="304">
        <v>125.02</v>
      </c>
      <c r="T71" s="24">
        <v>125.02</v>
      </c>
      <c r="U71" s="24">
        <v>125.02</v>
      </c>
      <c r="V71" s="247">
        <f t="shared" si="24"/>
        <v>1</v>
      </c>
      <c r="W71" s="633">
        <f t="shared" si="13"/>
        <v>9.4011402381459358E-3</v>
      </c>
      <c r="X71" s="303"/>
      <c r="Y71" s="24"/>
      <c r="Z71" s="24"/>
      <c r="AA71" s="42"/>
      <c r="AB71" s="413"/>
      <c r="AC71" s="40"/>
    </row>
    <row r="72" spans="2:29" x14ac:dyDescent="0.25">
      <c r="B72" s="191" t="s">
        <v>337</v>
      </c>
      <c r="C72" s="868" t="s">
        <v>359</v>
      </c>
      <c r="D72" s="304">
        <v>18.53</v>
      </c>
      <c r="E72" s="24">
        <v>4.1764546899999999</v>
      </c>
      <c r="F72" s="24">
        <v>0</v>
      </c>
      <c r="G72" s="24">
        <f t="shared" ref="G72:G79" si="37">F72/E72</f>
        <v>0</v>
      </c>
      <c r="H72" s="633">
        <f t="shared" si="20"/>
        <v>1.0408264793145003E-3</v>
      </c>
      <c r="I72" s="304">
        <v>18.53</v>
      </c>
      <c r="J72" s="24">
        <v>0</v>
      </c>
      <c r="K72" s="24">
        <v>0</v>
      </c>
      <c r="L72" s="24">
        <v>0</v>
      </c>
      <c r="M72" s="633">
        <f t="shared" si="11"/>
        <v>1.0411895706707453E-3</v>
      </c>
      <c r="N72" s="304">
        <v>18.53</v>
      </c>
      <c r="O72" s="24">
        <v>18.53</v>
      </c>
      <c r="P72" s="24">
        <v>18.53</v>
      </c>
      <c r="Q72" s="247">
        <f>P65/O65</f>
        <v>1</v>
      </c>
      <c r="R72" s="413">
        <f t="shared" ref="R72" si="38">N72/$N$8</f>
        <v>1.042945664034254E-3</v>
      </c>
      <c r="S72" s="304">
        <v>36.03</v>
      </c>
      <c r="T72" s="24">
        <v>36.03</v>
      </c>
      <c r="U72" s="24">
        <v>36.03</v>
      </c>
      <c r="V72" s="247">
        <f t="shared" ref="V72" si="39">U72/T72</f>
        <v>1</v>
      </c>
      <c r="W72" s="413">
        <f t="shared" ref="W72:W74" si="40">S72/$S$8</f>
        <v>2.709351166056616E-3</v>
      </c>
      <c r="X72" s="303"/>
      <c r="Y72" s="24"/>
      <c r="Z72" s="24"/>
      <c r="AA72" s="42"/>
      <c r="AB72" s="413"/>
      <c r="AC72" s="40"/>
    </row>
    <row r="73" spans="2:29" x14ac:dyDescent="0.25">
      <c r="B73" s="814" t="s">
        <v>476</v>
      </c>
      <c r="C73" s="871" t="s">
        <v>477</v>
      </c>
      <c r="D73" s="304">
        <v>0</v>
      </c>
      <c r="E73" s="24">
        <v>0</v>
      </c>
      <c r="F73" s="24">
        <v>0</v>
      </c>
      <c r="G73" s="153">
        <v>0</v>
      </c>
      <c r="H73" s="633">
        <f t="shared" si="20"/>
        <v>0</v>
      </c>
      <c r="I73" s="9">
        <v>0</v>
      </c>
      <c r="J73" s="321">
        <v>19.5</v>
      </c>
      <c r="K73" s="321">
        <v>19.5</v>
      </c>
      <c r="L73" s="457">
        <f t="shared" ref="L73:L74" si="41">K73/J73</f>
        <v>1</v>
      </c>
      <c r="M73" s="633">
        <f t="shared" si="11"/>
        <v>0</v>
      </c>
      <c r="N73" s="551">
        <v>0</v>
      </c>
      <c r="O73" s="153">
        <v>0</v>
      </c>
      <c r="P73" s="153">
        <v>0</v>
      </c>
      <c r="Q73" s="153">
        <v>0</v>
      </c>
      <c r="R73" s="633">
        <f t="shared" ref="R73" si="42">N73/$S$8</f>
        <v>0</v>
      </c>
      <c r="S73" s="551">
        <v>0</v>
      </c>
      <c r="T73" s="153">
        <v>0</v>
      </c>
      <c r="U73" s="153">
        <v>0</v>
      </c>
      <c r="V73" s="153">
        <v>0</v>
      </c>
      <c r="W73" s="633">
        <f t="shared" si="40"/>
        <v>0</v>
      </c>
      <c r="X73" s="257"/>
      <c r="Y73" s="321"/>
      <c r="Z73" s="321"/>
      <c r="AA73" s="402"/>
      <c r="AB73" s="630"/>
      <c r="AC73" s="40"/>
    </row>
    <row r="74" spans="2:29" ht="15.75" thickBot="1" x14ac:dyDescent="0.3">
      <c r="B74" s="191" t="s">
        <v>478</v>
      </c>
      <c r="C74" s="868" t="s">
        <v>479</v>
      </c>
      <c r="D74" s="304">
        <v>0</v>
      </c>
      <c r="E74" s="24">
        <v>705.26635513999997</v>
      </c>
      <c r="F74" s="24">
        <v>705.26635513999997</v>
      </c>
      <c r="G74" s="247">
        <f t="shared" si="37"/>
        <v>1</v>
      </c>
      <c r="H74" s="633">
        <f t="shared" si="20"/>
        <v>0</v>
      </c>
      <c r="I74" s="440">
        <v>0</v>
      </c>
      <c r="J74" s="295">
        <v>550.73364486000003</v>
      </c>
      <c r="K74" s="295">
        <v>550.73364486000003</v>
      </c>
      <c r="L74" s="647">
        <f t="shared" si="41"/>
        <v>1</v>
      </c>
      <c r="M74" s="634">
        <f t="shared" si="11"/>
        <v>0</v>
      </c>
      <c r="N74" s="837">
        <v>0</v>
      </c>
      <c r="O74" s="646">
        <v>0</v>
      </c>
      <c r="P74" s="646">
        <v>0</v>
      </c>
      <c r="Q74" s="646">
        <v>0</v>
      </c>
      <c r="R74" s="678">
        <f t="shared" ref="R74" si="43">N74/$S$8</f>
        <v>0</v>
      </c>
      <c r="S74" s="837">
        <v>0</v>
      </c>
      <c r="T74" s="646">
        <v>0</v>
      </c>
      <c r="U74" s="646">
        <v>0</v>
      </c>
      <c r="V74" s="646">
        <v>0</v>
      </c>
      <c r="W74" s="678">
        <f t="shared" si="40"/>
        <v>0</v>
      </c>
      <c r="X74" s="15"/>
      <c r="Y74" s="295"/>
      <c r="Z74" s="295"/>
      <c r="AA74" s="288"/>
      <c r="AB74" s="678"/>
      <c r="AC74" s="40"/>
    </row>
    <row r="75" spans="2:29" x14ac:dyDescent="0.25">
      <c r="B75" s="190" t="s">
        <v>527</v>
      </c>
      <c r="C75" s="871" t="s">
        <v>528</v>
      </c>
      <c r="D75" s="304">
        <v>0</v>
      </c>
      <c r="E75" s="24">
        <v>325.01</v>
      </c>
      <c r="F75" s="24">
        <v>0</v>
      </c>
      <c r="G75" s="247">
        <f t="shared" si="37"/>
        <v>0</v>
      </c>
      <c r="H75" s="633">
        <f t="shared" si="20"/>
        <v>0</v>
      </c>
      <c r="L75" s="531"/>
      <c r="M75" s="531"/>
      <c r="Q75" s="531"/>
      <c r="R75" s="531"/>
      <c r="V75" s="531"/>
      <c r="W75" s="531"/>
      <c r="X75" s="531"/>
    </row>
    <row r="76" spans="2:29" x14ac:dyDescent="0.25">
      <c r="B76" s="190" t="s">
        <v>400</v>
      </c>
      <c r="C76" s="871" t="s">
        <v>405</v>
      </c>
      <c r="D76" s="304">
        <v>0</v>
      </c>
      <c r="E76" s="24">
        <v>331.38053831000002</v>
      </c>
      <c r="F76" s="24">
        <v>331.38053831000002</v>
      </c>
      <c r="G76" s="247">
        <f t="shared" si="37"/>
        <v>1</v>
      </c>
      <c r="H76" s="633">
        <f t="shared" si="20"/>
        <v>0</v>
      </c>
      <c r="I76" s="11"/>
      <c r="L76" s="531"/>
      <c r="M76" s="531"/>
      <c r="N76" s="11"/>
      <c r="Q76" s="531"/>
      <c r="R76" s="531"/>
      <c r="V76" s="531"/>
      <c r="W76" s="531"/>
      <c r="X76" s="531"/>
    </row>
    <row r="77" spans="2:29" x14ac:dyDescent="0.25">
      <c r="B77" s="191" t="s">
        <v>471</v>
      </c>
      <c r="C77" s="871" t="s">
        <v>529</v>
      </c>
      <c r="D77" s="304">
        <v>0</v>
      </c>
      <c r="E77" s="24">
        <v>78.5</v>
      </c>
      <c r="F77" s="24">
        <v>78.5</v>
      </c>
      <c r="G77" s="247">
        <f t="shared" si="37"/>
        <v>1</v>
      </c>
      <c r="H77" s="633">
        <f t="shared" si="20"/>
        <v>0</v>
      </c>
      <c r="L77" s="531"/>
      <c r="M77" s="531"/>
      <c r="Q77" s="531"/>
      <c r="R77" s="531"/>
      <c r="V77" s="531"/>
      <c r="W77" s="531"/>
      <c r="X77" s="531"/>
    </row>
    <row r="78" spans="2:29" x14ac:dyDescent="0.25">
      <c r="B78" s="191" t="s">
        <v>401</v>
      </c>
      <c r="C78" s="871" t="s">
        <v>406</v>
      </c>
      <c r="D78" s="304">
        <v>0</v>
      </c>
      <c r="E78" s="24">
        <v>649.07079099999999</v>
      </c>
      <c r="F78" s="24">
        <v>5.9290297799999996</v>
      </c>
      <c r="G78" s="247">
        <f t="shared" si="37"/>
        <v>9.1346427265127077E-3</v>
      </c>
      <c r="H78" s="633">
        <f t="shared" si="20"/>
        <v>0</v>
      </c>
      <c r="L78" s="531"/>
      <c r="M78" s="531"/>
      <c r="Q78" s="531"/>
      <c r="R78" s="531"/>
      <c r="V78" s="531"/>
      <c r="W78" s="531"/>
      <c r="X78" s="531"/>
    </row>
    <row r="79" spans="2:29" ht="15.75" thickBot="1" x14ac:dyDescent="0.3">
      <c r="B79" s="412" t="s">
        <v>473</v>
      </c>
      <c r="C79" s="875" t="s">
        <v>530</v>
      </c>
      <c r="D79" s="440">
        <v>0</v>
      </c>
      <c r="E79" s="295">
        <v>702</v>
      </c>
      <c r="F79" s="295">
        <v>702</v>
      </c>
      <c r="G79" s="647">
        <f t="shared" si="37"/>
        <v>1</v>
      </c>
      <c r="H79" s="634">
        <f t="shared" si="20"/>
        <v>0</v>
      </c>
      <c r="L79" s="531"/>
      <c r="M79" s="531"/>
      <c r="Q79" s="531"/>
      <c r="R79" s="531"/>
      <c r="S79" s="531"/>
      <c r="T79" s="531"/>
      <c r="V79" s="531"/>
      <c r="W79" s="531"/>
      <c r="X79" s="531"/>
    </row>
  </sheetData>
  <mergeCells count="55">
    <mergeCell ref="I5:M5"/>
    <mergeCell ref="I6:I7"/>
    <mergeCell ref="J6:J7"/>
    <mergeCell ref="K6:K7"/>
    <mergeCell ref="L6:L7"/>
    <mergeCell ref="M6:M7"/>
    <mergeCell ref="N5:R5"/>
    <mergeCell ref="N6:N7"/>
    <mergeCell ref="O6:O7"/>
    <mergeCell ref="P6:P7"/>
    <mergeCell ref="Q6:Q7"/>
    <mergeCell ref="R6:R7"/>
    <mergeCell ref="X5:AB5"/>
    <mergeCell ref="X6:X7"/>
    <mergeCell ref="Y6:Y7"/>
    <mergeCell ref="Z6:Z7"/>
    <mergeCell ref="AA6:AA7"/>
    <mergeCell ref="AB6:AB7"/>
    <mergeCell ref="S5:W5"/>
    <mergeCell ref="S6:S7"/>
    <mergeCell ref="T6:T7"/>
    <mergeCell ref="U6:U7"/>
    <mergeCell ref="V6:V7"/>
    <mergeCell ref="W6:W7"/>
    <mergeCell ref="AE6:AE7"/>
    <mergeCell ref="AF6:AF7"/>
    <mergeCell ref="AG6:AG7"/>
    <mergeCell ref="AR5:AV5"/>
    <mergeCell ref="AR6:AR7"/>
    <mergeCell ref="AS6:AS7"/>
    <mergeCell ref="AT6:AT7"/>
    <mergeCell ref="AU6:AU7"/>
    <mergeCell ref="AV6:AV7"/>
    <mergeCell ref="B5:C7"/>
    <mergeCell ref="AM5:AQ5"/>
    <mergeCell ref="AM6:AM7"/>
    <mergeCell ref="AN6:AN7"/>
    <mergeCell ref="AO6:AO7"/>
    <mergeCell ref="AP6:AP7"/>
    <mergeCell ref="AQ6:AQ7"/>
    <mergeCell ref="AH6:AH7"/>
    <mergeCell ref="AI6:AI7"/>
    <mergeCell ref="AH5:AL5"/>
    <mergeCell ref="AL6:AL7"/>
    <mergeCell ref="AJ6:AJ7"/>
    <mergeCell ref="AK6:AK7"/>
    <mergeCell ref="AC5:AG5"/>
    <mergeCell ref="AC6:AC7"/>
    <mergeCell ref="AD6:AD7"/>
    <mergeCell ref="D5:H5"/>
    <mergeCell ref="D6:D7"/>
    <mergeCell ref="E6:E7"/>
    <mergeCell ref="F6:F7"/>
    <mergeCell ref="G6:G7"/>
    <mergeCell ref="H6:H7"/>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1:Q334"/>
  <sheetViews>
    <sheetView workbookViewId="0">
      <selection activeCell="P19" sqref="P19"/>
    </sheetView>
  </sheetViews>
  <sheetFormatPr baseColWidth="10" defaultRowHeight="15" x14ac:dyDescent="0.25"/>
  <cols>
    <col min="1" max="1" width="3" customWidth="1"/>
    <col min="2" max="2" width="40.5703125" customWidth="1"/>
    <col min="3" max="3" width="14.28515625" customWidth="1"/>
    <col min="4" max="4" width="13.5703125" customWidth="1"/>
    <col min="5" max="5" width="14.140625" customWidth="1"/>
    <col min="6" max="6" width="11" customWidth="1"/>
    <col min="7" max="7" width="12.5703125" customWidth="1"/>
    <col min="8" max="9" width="13.5703125" customWidth="1"/>
    <col min="10" max="10" width="9.7109375" customWidth="1"/>
    <col min="11" max="11" width="13.85546875" customWidth="1"/>
    <col min="12" max="12" width="13.5703125" customWidth="1"/>
    <col min="13" max="13" width="13.7109375" customWidth="1"/>
    <col min="15" max="16" width="16.85546875" bestFit="1" customWidth="1"/>
    <col min="17" max="17" width="15.140625" bestFit="1" customWidth="1"/>
  </cols>
  <sheetData>
    <row r="1" spans="2:17" ht="66" customHeight="1" x14ac:dyDescent="0.25"/>
    <row r="2" spans="2:17" x14ac:dyDescent="0.25">
      <c r="C2" s="3"/>
      <c r="D2" s="3"/>
      <c r="E2" s="3"/>
    </row>
    <row r="3" spans="2:17" x14ac:dyDescent="0.25">
      <c r="B3" s="17" t="s">
        <v>219</v>
      </c>
      <c r="C3" s="757"/>
      <c r="D3" s="757"/>
      <c r="E3" s="757"/>
    </row>
    <row r="4" spans="2:17" ht="15.75" thickBot="1" x14ac:dyDescent="0.3">
      <c r="B4" s="5" t="s">
        <v>136</v>
      </c>
      <c r="C4" s="778"/>
      <c r="D4" s="815"/>
      <c r="E4" s="778"/>
      <c r="H4" s="3"/>
    </row>
    <row r="5" spans="2:17" ht="15.75" thickBot="1" x14ac:dyDescent="0.3">
      <c r="B5" s="977" t="s">
        <v>28</v>
      </c>
      <c r="C5" s="902" t="s">
        <v>493</v>
      </c>
      <c r="D5" s="903"/>
      <c r="E5" s="903"/>
      <c r="F5" s="896"/>
      <c r="G5" s="902">
        <v>2024</v>
      </c>
      <c r="H5" s="903"/>
      <c r="I5" s="903"/>
      <c r="J5" s="896"/>
      <c r="K5" s="993" t="s">
        <v>209</v>
      </c>
      <c r="L5" s="994"/>
      <c r="M5" s="995"/>
    </row>
    <row r="6" spans="2:17" ht="23.25" customHeight="1" x14ac:dyDescent="0.25">
      <c r="B6" s="978"/>
      <c r="C6" s="981" t="s">
        <v>97</v>
      </c>
      <c r="D6" s="983" t="s">
        <v>98</v>
      </c>
      <c r="E6" s="985" t="s">
        <v>152</v>
      </c>
      <c r="F6" s="986" t="s">
        <v>155</v>
      </c>
      <c r="G6" s="981" t="s">
        <v>97</v>
      </c>
      <c r="H6" s="983" t="s">
        <v>98</v>
      </c>
      <c r="I6" s="985" t="s">
        <v>152</v>
      </c>
      <c r="J6" s="986" t="s">
        <v>155</v>
      </c>
      <c r="K6" s="996" t="s">
        <v>494</v>
      </c>
      <c r="L6" s="998" t="s">
        <v>495</v>
      </c>
      <c r="M6" s="999" t="s">
        <v>496</v>
      </c>
    </row>
    <row r="7" spans="2:17" ht="23.25" customHeight="1" thickBot="1" x14ac:dyDescent="0.3">
      <c r="B7" s="979"/>
      <c r="C7" s="982"/>
      <c r="D7" s="984"/>
      <c r="E7" s="975"/>
      <c r="F7" s="987"/>
      <c r="G7" s="982"/>
      <c r="H7" s="984"/>
      <c r="I7" s="975"/>
      <c r="J7" s="987"/>
      <c r="K7" s="997"/>
      <c r="L7" s="988"/>
      <c r="M7" s="1000"/>
    </row>
    <row r="8" spans="2:17" x14ac:dyDescent="0.25">
      <c r="B8" s="316" t="s">
        <v>173</v>
      </c>
      <c r="C8" s="213">
        <f>SUM(C9:C10)</f>
        <v>1419.9956099999999</v>
      </c>
      <c r="D8" s="194">
        <f>SUM(D9:D10)</f>
        <v>999.89177373000007</v>
      </c>
      <c r="E8" s="194">
        <f>SUM(E9:E10)</f>
        <v>966.00262541000006</v>
      </c>
      <c r="F8" s="195">
        <f t="shared" ref="F8:F31" si="0">E8/D8</f>
        <v>0.96610718358689984</v>
      </c>
      <c r="G8" s="213">
        <f>SUM(G9:G10)</f>
        <v>1419.9956099999999</v>
      </c>
      <c r="H8" s="194">
        <f>SUM(H9:H10)</f>
        <v>1092.9167723099999</v>
      </c>
      <c r="I8" s="194">
        <f>SUM(I9:I10)</f>
        <v>1040.8394012799999</v>
      </c>
      <c r="J8" s="195">
        <f t="shared" ref="J8:J29" si="1">I8/H8</f>
        <v>0.95235010354912142</v>
      </c>
      <c r="K8" s="538">
        <f t="shared" ref="K8:K10" si="2">(C8-G8)/G8</f>
        <v>0</v>
      </c>
      <c r="L8" s="539">
        <f t="shared" ref="L8:L32" si="3">(D8-H8)/H8</f>
        <v>-8.511626954299667E-2</v>
      </c>
      <c r="M8" s="195">
        <f t="shared" ref="M8:M10" si="4">(E8-I8)/I8</f>
        <v>-7.1900406323941388E-2</v>
      </c>
      <c r="N8" s="3"/>
    </row>
    <row r="9" spans="2:17" x14ac:dyDescent="0.25">
      <c r="B9" s="540" t="s">
        <v>275</v>
      </c>
      <c r="C9" s="561">
        <f>C11+C25</f>
        <v>851.31361000000004</v>
      </c>
      <c r="D9" s="562">
        <f>D11+D25</f>
        <v>976.10804738000002</v>
      </c>
      <c r="E9" s="562">
        <f>E11+E25</f>
        <v>956.16703138000003</v>
      </c>
      <c r="F9" s="563">
        <f t="shared" si="0"/>
        <v>0.97957089273720854</v>
      </c>
      <c r="G9" s="561">
        <f>G11+G25</f>
        <v>851.31361000000004</v>
      </c>
      <c r="H9" s="562">
        <f>H11+H25</f>
        <v>871.33512494000001</v>
      </c>
      <c r="I9" s="562">
        <f>I11+I25</f>
        <v>841.37698905999991</v>
      </c>
      <c r="J9" s="563">
        <f t="shared" si="1"/>
        <v>0.96561812439035666</v>
      </c>
      <c r="K9" s="564">
        <f t="shared" si="2"/>
        <v>0</v>
      </c>
      <c r="L9" s="565">
        <f t="shared" si="3"/>
        <v>0.12024411669071031</v>
      </c>
      <c r="M9" s="563">
        <f t="shared" si="4"/>
        <v>0.13643116440377745</v>
      </c>
      <c r="N9" s="3"/>
    </row>
    <row r="10" spans="2:17" ht="15.75" thickBot="1" x14ac:dyDescent="0.3">
      <c r="B10" s="541" t="s">
        <v>276</v>
      </c>
      <c r="C10" s="566">
        <f>C29+C38</f>
        <v>568.68200000000002</v>
      </c>
      <c r="D10" s="567">
        <f>D29+D38</f>
        <v>23.783726350000002</v>
      </c>
      <c r="E10" s="567">
        <f>E29+E38</f>
        <v>9.8355940300000011</v>
      </c>
      <c r="F10" s="568">
        <f t="shared" si="0"/>
        <v>0.41354302035181295</v>
      </c>
      <c r="G10" s="566">
        <f>G29+G38</f>
        <v>568.68200000000002</v>
      </c>
      <c r="H10" s="567">
        <f>H29+H38</f>
        <v>221.58164737000001</v>
      </c>
      <c r="I10" s="567">
        <f>I29+I38</f>
        <v>199.46241222</v>
      </c>
      <c r="J10" s="568">
        <f t="shared" si="1"/>
        <v>0.90017568958197602</v>
      </c>
      <c r="K10" s="680">
        <f t="shared" si="2"/>
        <v>0</v>
      </c>
      <c r="L10" s="681">
        <f t="shared" si="3"/>
        <v>-0.89266382558170254</v>
      </c>
      <c r="M10" s="682">
        <f t="shared" si="4"/>
        <v>-0.95068948620178273</v>
      </c>
      <c r="N10" s="3"/>
    </row>
    <row r="11" spans="2:17" x14ac:dyDescent="0.25">
      <c r="B11" s="120" t="s">
        <v>174</v>
      </c>
      <c r="C11" s="121">
        <f>SUM(C12:C17)+C24</f>
        <v>766.80316000000005</v>
      </c>
      <c r="D11" s="122">
        <f t="shared" ref="D11:E11" si="5">SUM(D12:D17)+D24</f>
        <v>786.70913793</v>
      </c>
      <c r="E11" s="122">
        <f t="shared" si="5"/>
        <v>767.96555564000005</v>
      </c>
      <c r="F11" s="365">
        <f t="shared" si="0"/>
        <v>0.97617469864489137</v>
      </c>
      <c r="G11" s="121">
        <v>766.80316000000005</v>
      </c>
      <c r="H11" s="122">
        <v>687.65565979999997</v>
      </c>
      <c r="I11" s="122">
        <v>658.65873595999994</v>
      </c>
      <c r="J11" s="365">
        <f t="shared" si="1"/>
        <v>0.95783220362290977</v>
      </c>
      <c r="K11" s="138">
        <f>(C11-G11)/G11</f>
        <v>0</v>
      </c>
      <c r="L11" s="139">
        <f t="shared" si="3"/>
        <v>0.14404517249055881</v>
      </c>
      <c r="M11" s="375">
        <f>(E11-I11)/I11</f>
        <v>0.16595364748436017</v>
      </c>
      <c r="N11" s="3"/>
    </row>
    <row r="12" spans="2:17" x14ac:dyDescent="0.25">
      <c r="B12" s="19" t="s">
        <v>57</v>
      </c>
      <c r="C12" s="44">
        <v>12.345370000000001</v>
      </c>
      <c r="D12" s="24">
        <v>12.789287330000001</v>
      </c>
      <c r="E12" s="24">
        <v>12.649102400000002</v>
      </c>
      <c r="F12" s="43">
        <f t="shared" si="0"/>
        <v>0.98903887868160056</v>
      </c>
      <c r="G12" s="44">
        <v>12.345370000000001</v>
      </c>
      <c r="H12" s="24">
        <v>12.345370000000001</v>
      </c>
      <c r="I12" s="24">
        <v>11.584334520000002</v>
      </c>
      <c r="J12" s="43">
        <f t="shared" si="1"/>
        <v>0.93835458313521602</v>
      </c>
      <c r="K12" s="26">
        <f>(C12-G12)/G12</f>
        <v>0</v>
      </c>
      <c r="L12" s="28">
        <f t="shared" si="3"/>
        <v>3.595820376384018E-2</v>
      </c>
      <c r="M12" s="368">
        <f>(E12-I12)/I12</f>
        <v>9.1914462428697163E-2</v>
      </c>
      <c r="N12" s="3"/>
      <c r="O12" s="531"/>
      <c r="P12" s="531"/>
      <c r="Q12" s="531"/>
    </row>
    <row r="13" spans="2:17" x14ac:dyDescent="0.25">
      <c r="B13" s="19" t="s">
        <v>58</v>
      </c>
      <c r="C13" s="44">
        <v>19.00235</v>
      </c>
      <c r="D13" s="24">
        <v>18.903415339999999</v>
      </c>
      <c r="E13" s="24">
        <v>14.024975969999998</v>
      </c>
      <c r="F13" s="43">
        <f t="shared" si="0"/>
        <v>0.74192814990013334</v>
      </c>
      <c r="G13" s="44">
        <v>19.00235</v>
      </c>
      <c r="H13" s="24">
        <v>19.00235</v>
      </c>
      <c r="I13" s="24">
        <v>15.088305260000002</v>
      </c>
      <c r="J13" s="43">
        <f t="shared" si="1"/>
        <v>0.79402312135078046</v>
      </c>
      <c r="K13" s="26">
        <f t="shared" ref="K13:K24" si="6">(C13-G13)/G13</f>
        <v>0</v>
      </c>
      <c r="L13" s="28">
        <f t="shared" si="3"/>
        <v>-5.2064434135778558E-3</v>
      </c>
      <c r="M13" s="368">
        <f>(E13-I13)/I13</f>
        <v>-7.0473739209065009E-2</v>
      </c>
      <c r="N13" s="3"/>
      <c r="O13" s="531"/>
      <c r="P13" s="531"/>
      <c r="Q13" s="531"/>
    </row>
    <row r="14" spans="2:17" x14ac:dyDescent="0.25">
      <c r="B14" s="19" t="s">
        <v>59</v>
      </c>
      <c r="C14" s="44">
        <v>0.3</v>
      </c>
      <c r="D14" s="24">
        <v>0.3</v>
      </c>
      <c r="E14" s="24">
        <v>9.6429789999999987E-2</v>
      </c>
      <c r="F14" s="43">
        <f t="shared" si="0"/>
        <v>0.32143263333333333</v>
      </c>
      <c r="G14" s="44">
        <v>0.3</v>
      </c>
      <c r="H14" s="24">
        <v>0.3</v>
      </c>
      <c r="I14" s="24">
        <v>0.12237836000000001</v>
      </c>
      <c r="J14" s="43">
        <f t="shared" si="1"/>
        <v>0.40792786666666669</v>
      </c>
      <c r="K14" s="26">
        <f t="shared" si="6"/>
        <v>0</v>
      </c>
      <c r="L14" s="28">
        <f t="shared" si="3"/>
        <v>0</v>
      </c>
      <c r="M14" s="368">
        <f>(E14-I14)/I14</f>
        <v>-0.21203560825623105</v>
      </c>
      <c r="N14" s="3"/>
      <c r="O14" s="531"/>
      <c r="P14" s="531"/>
      <c r="Q14" s="531"/>
    </row>
    <row r="15" spans="2:17" x14ac:dyDescent="0.25">
      <c r="B15" s="19" t="s">
        <v>60</v>
      </c>
      <c r="C15" s="44">
        <v>8.5000000000000006E-2</v>
      </c>
      <c r="D15" s="24">
        <v>8.5000000000000006E-2</v>
      </c>
      <c r="E15" s="24">
        <v>0.12135683</v>
      </c>
      <c r="F15" s="43">
        <f t="shared" si="0"/>
        <v>1.4277274117647059</v>
      </c>
      <c r="G15" s="44">
        <v>8.5000000000000006E-2</v>
      </c>
      <c r="H15" s="24">
        <v>8.5000000000000006E-2</v>
      </c>
      <c r="I15" s="24">
        <v>0.11171407000000001</v>
      </c>
      <c r="J15" s="43">
        <f t="shared" si="1"/>
        <v>1.3142831764705882</v>
      </c>
      <c r="K15" s="26">
        <f t="shared" si="6"/>
        <v>0</v>
      </c>
      <c r="L15" s="28">
        <f t="shared" si="3"/>
        <v>0</v>
      </c>
      <c r="M15" s="368">
        <f>(E15-I15)/I15</f>
        <v>8.6316432657050135E-2</v>
      </c>
      <c r="N15" s="3"/>
      <c r="O15" s="531"/>
      <c r="P15" s="531"/>
      <c r="Q15" s="531"/>
    </row>
    <row r="16" spans="2:17" x14ac:dyDescent="0.25">
      <c r="B16" s="19" t="s">
        <v>61</v>
      </c>
      <c r="C16" s="44">
        <v>7.0000000000000007E-2</v>
      </c>
      <c r="D16" s="24">
        <v>7.0000000000000007E-2</v>
      </c>
      <c r="E16" s="24">
        <v>0.10284744</v>
      </c>
      <c r="F16" s="43">
        <f t="shared" si="0"/>
        <v>1.4692491428571426</v>
      </c>
      <c r="G16" s="44">
        <v>7.0000000000000007E-2</v>
      </c>
      <c r="H16" s="24">
        <v>7.0000000000000007E-2</v>
      </c>
      <c r="I16" s="24">
        <v>7.9105430000000004E-2</v>
      </c>
      <c r="J16" s="43">
        <f t="shared" si="1"/>
        <v>1.1300775714285713</v>
      </c>
      <c r="K16" s="26">
        <f t="shared" si="6"/>
        <v>0</v>
      </c>
      <c r="L16" s="28">
        <f t="shared" si="3"/>
        <v>0</v>
      </c>
      <c r="M16" s="368">
        <f t="shared" ref="M16:M22" si="7">(E16-I16)/I16</f>
        <v>0.30013122992947505</v>
      </c>
      <c r="N16" s="3"/>
      <c r="O16" s="531"/>
      <c r="P16" s="531"/>
      <c r="Q16" s="531"/>
    </row>
    <row r="17" spans="2:17" x14ac:dyDescent="0.25">
      <c r="B17" s="19" t="s">
        <v>62</v>
      </c>
      <c r="C17" s="128">
        <v>734.98044000000004</v>
      </c>
      <c r="D17" s="129">
        <v>754.54143525999996</v>
      </c>
      <c r="E17" s="129">
        <v>740.97084321</v>
      </c>
      <c r="F17" s="43">
        <f t="shared" si="0"/>
        <v>0.98201478220301608</v>
      </c>
      <c r="G17" s="128">
        <v>734.98044000000004</v>
      </c>
      <c r="H17" s="129">
        <v>635.81142485999999</v>
      </c>
      <c r="I17" s="129">
        <v>624.78609065000012</v>
      </c>
      <c r="J17" s="43">
        <f t="shared" si="1"/>
        <v>0.98265942734132605</v>
      </c>
      <c r="K17" s="26">
        <f t="shared" si="6"/>
        <v>0</v>
      </c>
      <c r="L17" s="28">
        <f t="shared" si="3"/>
        <v>0.18673777437412872</v>
      </c>
      <c r="M17" s="368">
        <f t="shared" si="7"/>
        <v>0.18595924957152352</v>
      </c>
      <c r="N17" s="3"/>
      <c r="O17" s="531"/>
      <c r="P17" s="531"/>
      <c r="Q17" s="531"/>
    </row>
    <row r="18" spans="2:17" x14ac:dyDescent="0.25">
      <c r="B18" s="20" t="s">
        <v>101</v>
      </c>
      <c r="C18" s="61">
        <v>21.950050000000001</v>
      </c>
      <c r="D18" s="62">
        <v>29.950050000000001</v>
      </c>
      <c r="E18" s="62">
        <v>29.403389489999999</v>
      </c>
      <c r="F18" s="63">
        <f t="shared" si="0"/>
        <v>0.98174759274191525</v>
      </c>
      <c r="G18" s="61">
        <v>21.950050000000001</v>
      </c>
      <c r="H18" s="62">
        <v>21.950050000000001</v>
      </c>
      <c r="I18" s="62">
        <v>26.601230129999998</v>
      </c>
      <c r="J18" s="63">
        <f t="shared" si="1"/>
        <v>1.2118983842861404</v>
      </c>
      <c r="K18" s="27">
        <f t="shared" si="6"/>
        <v>0</v>
      </c>
      <c r="L18" s="29">
        <f t="shared" si="3"/>
        <v>0.36446386226910643</v>
      </c>
      <c r="M18" s="370">
        <f t="shared" si="7"/>
        <v>0.10533946536704772</v>
      </c>
      <c r="N18" s="3"/>
      <c r="O18" s="531"/>
      <c r="P18" s="531"/>
      <c r="Q18" s="531"/>
    </row>
    <row r="19" spans="2:17" x14ac:dyDescent="0.25">
      <c r="B19" s="20" t="s">
        <v>88</v>
      </c>
      <c r="C19" s="61">
        <v>575.63162</v>
      </c>
      <c r="D19" s="62">
        <v>534.74316054999997</v>
      </c>
      <c r="E19" s="62">
        <v>623.17353199000001</v>
      </c>
      <c r="F19" s="63">
        <f t="shared" si="0"/>
        <v>1.1653698036063642</v>
      </c>
      <c r="G19" s="61">
        <v>575.63162</v>
      </c>
      <c r="H19" s="62">
        <v>476.46260486</v>
      </c>
      <c r="I19" s="62">
        <v>511.62704173999998</v>
      </c>
      <c r="J19" s="63">
        <f t="shared" si="1"/>
        <v>1.0738031411517226</v>
      </c>
      <c r="K19" s="27">
        <f t="shared" si="6"/>
        <v>0</v>
      </c>
      <c r="L19" s="29">
        <f t="shared" si="3"/>
        <v>0.12231926513335641</v>
      </c>
      <c r="M19" s="370">
        <f t="shared" si="7"/>
        <v>0.21802305419713533</v>
      </c>
      <c r="N19" s="3"/>
    </row>
    <row r="20" spans="2:17" x14ac:dyDescent="0.25">
      <c r="B20" s="20" t="s">
        <v>89</v>
      </c>
      <c r="C20" s="61">
        <v>0.38081999999999999</v>
      </c>
      <c r="D20" s="62">
        <v>0.83027470999999997</v>
      </c>
      <c r="E20" s="62">
        <v>1.01507401</v>
      </c>
      <c r="F20" s="63">
        <f t="shared" si="0"/>
        <v>1.2225760917130668</v>
      </c>
      <c r="G20" s="61">
        <v>0.38081999999999999</v>
      </c>
      <c r="H20" s="62">
        <v>0.38081999999999999</v>
      </c>
      <c r="I20" s="62">
        <v>0.74443685999999998</v>
      </c>
      <c r="J20" s="63">
        <f t="shared" si="1"/>
        <v>1.9548260595556957</v>
      </c>
      <c r="K20" s="27">
        <f t="shared" si="6"/>
        <v>0</v>
      </c>
      <c r="L20" s="29">
        <f t="shared" si="3"/>
        <v>1.1802287432382752</v>
      </c>
      <c r="M20" s="370">
        <f t="shared" si="7"/>
        <v>0.36354614412832809</v>
      </c>
      <c r="N20" s="3"/>
      <c r="O20" s="3"/>
      <c r="P20" s="3"/>
      <c r="Q20" s="3"/>
    </row>
    <row r="21" spans="2:17" x14ac:dyDescent="0.25">
      <c r="B21" s="20" t="s">
        <v>90</v>
      </c>
      <c r="C21" s="61">
        <v>18.421299999999999</v>
      </c>
      <c r="D21" s="62">
        <v>24.421299999999999</v>
      </c>
      <c r="E21" s="62">
        <v>25.873698920000002</v>
      </c>
      <c r="F21" s="63">
        <f t="shared" si="0"/>
        <v>1.0594726292212129</v>
      </c>
      <c r="G21" s="61">
        <v>18.421299999999999</v>
      </c>
      <c r="H21" s="62">
        <v>18.421299999999999</v>
      </c>
      <c r="I21" s="62">
        <v>18.8022852</v>
      </c>
      <c r="J21" s="63">
        <f t="shared" si="1"/>
        <v>1.0206817759875797</v>
      </c>
      <c r="K21" s="27">
        <f t="shared" si="6"/>
        <v>0</v>
      </c>
      <c r="L21" s="29">
        <f t="shared" si="3"/>
        <v>0.32570991189546883</v>
      </c>
      <c r="M21" s="370">
        <f t="shared" si="7"/>
        <v>0.37609331231716464</v>
      </c>
      <c r="N21" s="3"/>
      <c r="O21" s="3"/>
      <c r="P21" s="3"/>
      <c r="Q21" s="3"/>
    </row>
    <row r="22" spans="2:17" x14ac:dyDescent="0.25">
      <c r="B22" s="20" t="s">
        <v>93</v>
      </c>
      <c r="C22" s="61">
        <v>118.59665</v>
      </c>
      <c r="D22" s="62">
        <v>164.59665000000001</v>
      </c>
      <c r="E22" s="62">
        <v>61.480915189999997</v>
      </c>
      <c r="F22" s="63">
        <f t="shared" si="0"/>
        <v>0.37352470533270266</v>
      </c>
      <c r="G22" s="61">
        <v>118.59665</v>
      </c>
      <c r="H22" s="62">
        <v>118.59665</v>
      </c>
      <c r="I22" s="62">
        <v>67.011096719999998</v>
      </c>
      <c r="J22" s="63">
        <f t="shared" si="1"/>
        <v>0.56503363897715486</v>
      </c>
      <c r="K22" s="27">
        <f t="shared" si="6"/>
        <v>0</v>
      </c>
      <c r="L22" s="29">
        <f t="shared" si="3"/>
        <v>0.38786930322230867</v>
      </c>
      <c r="M22" s="370">
        <f t="shared" si="7"/>
        <v>-8.2526354599259583E-2</v>
      </c>
      <c r="N22" s="3"/>
      <c r="O22" s="3"/>
      <c r="P22" s="3"/>
      <c r="Q22" s="3"/>
    </row>
    <row r="23" spans="2:17" x14ac:dyDescent="0.25">
      <c r="B23" s="20" t="s">
        <v>102</v>
      </c>
      <c r="C23" s="61">
        <v>0</v>
      </c>
      <c r="D23" s="62">
        <v>0</v>
      </c>
      <c r="E23" s="62">
        <v>2.4233609999999999E-2</v>
      </c>
      <c r="F23" s="62">
        <v>0</v>
      </c>
      <c r="G23" s="61">
        <v>0</v>
      </c>
      <c r="H23" s="62">
        <v>0</v>
      </c>
      <c r="I23" s="62">
        <v>0</v>
      </c>
      <c r="J23" s="62">
        <v>0</v>
      </c>
      <c r="K23" s="61">
        <v>0</v>
      </c>
      <c r="L23" s="62">
        <v>0</v>
      </c>
      <c r="M23" s="280">
        <v>0</v>
      </c>
      <c r="N23" s="3"/>
      <c r="O23" s="3"/>
      <c r="P23" s="3"/>
      <c r="Q23" s="3"/>
    </row>
    <row r="24" spans="2:17" ht="15.75" thickBot="1" x14ac:dyDescent="0.3">
      <c r="B24" s="151" t="s">
        <v>64</v>
      </c>
      <c r="C24" s="131">
        <v>0.02</v>
      </c>
      <c r="D24" s="132">
        <v>0.02</v>
      </c>
      <c r="E24" s="132">
        <v>0</v>
      </c>
      <c r="F24" s="368">
        <f t="shared" si="0"/>
        <v>0</v>
      </c>
      <c r="G24" s="131">
        <v>0.02</v>
      </c>
      <c r="H24" s="132">
        <v>0.02</v>
      </c>
      <c r="I24" s="132">
        <v>1.60658E-3</v>
      </c>
      <c r="J24" s="368">
        <f t="shared" si="1"/>
        <v>8.0328999999999998E-2</v>
      </c>
      <c r="K24" s="683">
        <f t="shared" si="6"/>
        <v>0</v>
      </c>
      <c r="L24" s="684">
        <f t="shared" si="3"/>
        <v>0</v>
      </c>
      <c r="M24" s="369">
        <v>0</v>
      </c>
      <c r="N24" s="3"/>
      <c r="O24" s="3"/>
      <c r="P24" s="3"/>
      <c r="Q24" s="3"/>
    </row>
    <row r="25" spans="2:17" x14ac:dyDescent="0.25">
      <c r="B25" s="135" t="s">
        <v>277</v>
      </c>
      <c r="C25" s="136">
        <v>84.510450000000006</v>
      </c>
      <c r="D25" s="137">
        <v>189.39890945000002</v>
      </c>
      <c r="E25" s="137">
        <v>188.20147573999998</v>
      </c>
      <c r="F25" s="375">
        <f t="shared" si="0"/>
        <v>0.99367771591992105</v>
      </c>
      <c r="G25" s="136">
        <v>84.510450000000006</v>
      </c>
      <c r="H25" s="137">
        <v>183.67946514000002</v>
      </c>
      <c r="I25" s="137">
        <v>182.7182531</v>
      </c>
      <c r="J25" s="375">
        <f t="shared" si="1"/>
        <v>0.99476690527562572</v>
      </c>
      <c r="K25" s="138">
        <f>(C25-G25)/G25</f>
        <v>0</v>
      </c>
      <c r="L25" s="139">
        <f t="shared" si="3"/>
        <v>3.1138180338453482E-2</v>
      </c>
      <c r="M25" s="375">
        <f t="shared" ref="M25:M28" si="8">(E25-I25)/I25</f>
        <v>3.0009167376392674E-2</v>
      </c>
      <c r="N25" s="3"/>
      <c r="O25" s="3"/>
      <c r="P25" s="3"/>
      <c r="Q25" s="3"/>
    </row>
    <row r="26" spans="2:17" x14ac:dyDescent="0.25">
      <c r="B26" s="19" t="s">
        <v>62</v>
      </c>
      <c r="C26" s="44">
        <v>84.510450000000006</v>
      </c>
      <c r="D26" s="24">
        <v>189.39890945000002</v>
      </c>
      <c r="E26" s="24">
        <v>188.20147573999998</v>
      </c>
      <c r="F26" s="368">
        <f t="shared" si="0"/>
        <v>0.99367771591992105</v>
      </c>
      <c r="G26" s="44">
        <v>84.510450000000006</v>
      </c>
      <c r="H26" s="24">
        <v>183.67946514000002</v>
      </c>
      <c r="I26" s="24">
        <v>182.7182531</v>
      </c>
      <c r="J26" s="368">
        <f t="shared" si="1"/>
        <v>0.99476690527562572</v>
      </c>
      <c r="K26" s="26">
        <f t="shared" ref="K26:K28" si="9">(C26-G26)/G26</f>
        <v>0</v>
      </c>
      <c r="L26" s="28">
        <f t="shared" si="3"/>
        <v>3.1138180338453482E-2</v>
      </c>
      <c r="M26" s="368">
        <f t="shared" si="8"/>
        <v>3.0009167376392674E-2</v>
      </c>
      <c r="N26" s="3"/>
      <c r="O26" s="3"/>
      <c r="P26" s="3"/>
      <c r="Q26" s="3"/>
    </row>
    <row r="27" spans="2:17" x14ac:dyDescent="0.25">
      <c r="B27" s="20" t="s">
        <v>94</v>
      </c>
      <c r="C27" s="61">
        <v>6.4167300000000003</v>
      </c>
      <c r="D27" s="127">
        <v>9.0596354899999998</v>
      </c>
      <c r="E27" s="62">
        <v>8.9510213200000006</v>
      </c>
      <c r="F27" s="370">
        <f t="shared" si="0"/>
        <v>0.9880111986713056</v>
      </c>
      <c r="G27" s="61">
        <v>6.4167300000000003</v>
      </c>
      <c r="H27" s="127">
        <v>14.70867659</v>
      </c>
      <c r="I27" s="62">
        <v>14.70584034</v>
      </c>
      <c r="J27" s="370">
        <f t="shared" si="1"/>
        <v>0.99980717163895438</v>
      </c>
      <c r="K27" s="27">
        <f t="shared" si="9"/>
        <v>0</v>
      </c>
      <c r="L27" s="29">
        <f t="shared" si="3"/>
        <v>-0.38406181993563027</v>
      </c>
      <c r="M27" s="370">
        <f t="shared" si="8"/>
        <v>-0.39132881133945452</v>
      </c>
      <c r="N27" s="3"/>
      <c r="O27" s="3"/>
      <c r="P27" s="3"/>
      <c r="Q27" s="3"/>
    </row>
    <row r="28" spans="2:17" ht="15.75" thickBot="1" x14ac:dyDescent="0.3">
      <c r="B28" s="140" t="s">
        <v>95</v>
      </c>
      <c r="C28" s="425">
        <v>78.093720000000005</v>
      </c>
      <c r="D28" s="409">
        <v>180.33927396000001</v>
      </c>
      <c r="E28" s="409">
        <v>179.25045441999998</v>
      </c>
      <c r="F28" s="374">
        <f t="shared" si="0"/>
        <v>0.99396238259092951</v>
      </c>
      <c r="G28" s="425">
        <v>78.093720000000005</v>
      </c>
      <c r="H28" s="409">
        <v>168.97078855000001</v>
      </c>
      <c r="I28" s="409">
        <v>168.01241275999999</v>
      </c>
      <c r="J28" s="374">
        <f t="shared" si="1"/>
        <v>0.99432815696592181</v>
      </c>
      <c r="K28" s="27">
        <f t="shared" si="9"/>
        <v>0</v>
      </c>
      <c r="L28" s="373">
        <f t="shared" si="3"/>
        <v>6.7280773840005872E-2</v>
      </c>
      <c r="M28" s="374">
        <f t="shared" si="8"/>
        <v>6.6888163055268735E-2</v>
      </c>
      <c r="N28" s="3"/>
      <c r="O28" s="3"/>
      <c r="P28" s="3"/>
      <c r="Q28" s="3"/>
    </row>
    <row r="29" spans="2:17" x14ac:dyDescent="0.25">
      <c r="B29" s="135" t="s">
        <v>379</v>
      </c>
      <c r="C29" s="136">
        <f>SUM(C30:C32)</f>
        <v>564.50604999999996</v>
      </c>
      <c r="D29" s="137">
        <f t="shared" ref="D29:E29" si="10">SUM(D30:D32)</f>
        <v>23.002328010000003</v>
      </c>
      <c r="E29" s="137">
        <f t="shared" si="10"/>
        <v>9.7221855800000014</v>
      </c>
      <c r="F29" s="375">
        <f t="shared" si="0"/>
        <v>0.42266094004804167</v>
      </c>
      <c r="G29" s="136">
        <v>564.50604999999996</v>
      </c>
      <c r="H29" s="137">
        <v>177.55103253000001</v>
      </c>
      <c r="I29" s="137">
        <v>156.60271122</v>
      </c>
      <c r="J29" s="375">
        <f t="shared" si="1"/>
        <v>0.88201520987234772</v>
      </c>
      <c r="K29" s="138">
        <f>(C29-G29)/G29</f>
        <v>0</v>
      </c>
      <c r="L29" s="139">
        <f t="shared" si="3"/>
        <v>-0.87044666717940145</v>
      </c>
      <c r="M29" s="375">
        <f>(E29-I29)/I29</f>
        <v>-0.93791815285789026</v>
      </c>
      <c r="N29" s="3"/>
      <c r="O29" s="3"/>
      <c r="P29" s="3"/>
      <c r="Q29" s="3"/>
    </row>
    <row r="30" spans="2:17" x14ac:dyDescent="0.25">
      <c r="B30" s="19" t="s">
        <v>58</v>
      </c>
      <c r="C30" s="44">
        <v>0</v>
      </c>
      <c r="D30" s="24">
        <v>0</v>
      </c>
      <c r="E30" s="24">
        <v>0.23395405999999999</v>
      </c>
      <c r="F30" s="24">
        <v>0</v>
      </c>
      <c r="G30" s="44">
        <v>0</v>
      </c>
      <c r="H30" s="24">
        <v>0</v>
      </c>
      <c r="I30" s="24">
        <v>0</v>
      </c>
      <c r="J30" s="24">
        <v>0</v>
      </c>
      <c r="K30" s="44">
        <v>0</v>
      </c>
      <c r="L30" s="24">
        <v>0</v>
      </c>
      <c r="M30" s="24">
        <v>0</v>
      </c>
      <c r="N30" s="3"/>
      <c r="O30" s="531"/>
      <c r="P30" s="531"/>
      <c r="Q30" s="531"/>
    </row>
    <row r="31" spans="2:17" x14ac:dyDescent="0.25">
      <c r="B31" s="19" t="s">
        <v>61</v>
      </c>
      <c r="C31" s="24">
        <v>2.5</v>
      </c>
      <c r="D31" s="24">
        <v>2.5</v>
      </c>
      <c r="E31" s="24">
        <v>0.94030044999999995</v>
      </c>
      <c r="F31" s="368">
        <f t="shared" si="0"/>
        <v>0.37612017999999997</v>
      </c>
      <c r="G31" s="44">
        <v>2.5</v>
      </c>
      <c r="H31" s="24">
        <v>0</v>
      </c>
      <c r="I31" s="24">
        <v>2.13929144</v>
      </c>
      <c r="J31" s="24">
        <v>0</v>
      </c>
      <c r="K31" s="26">
        <f>(C31-G31)/G31</f>
        <v>0</v>
      </c>
      <c r="L31" s="24">
        <v>0</v>
      </c>
      <c r="M31" s="368">
        <f>(E31-I31)/I31</f>
        <v>-0.56046173400291821</v>
      </c>
      <c r="N31" s="3"/>
      <c r="O31" s="11"/>
      <c r="P31" s="11"/>
      <c r="Q31" s="11"/>
    </row>
    <row r="32" spans="2:17" x14ac:dyDescent="0.25">
      <c r="B32" s="19" t="s">
        <v>62</v>
      </c>
      <c r="C32" s="44">
        <v>562.00604999999996</v>
      </c>
      <c r="D32" s="24">
        <v>20.502328010000003</v>
      </c>
      <c r="E32" s="24">
        <v>8.5479310700000006</v>
      </c>
      <c r="F32" s="368">
        <f t="shared" ref="F32" si="11">E32/D32</f>
        <v>0.41692490071521393</v>
      </c>
      <c r="G32" s="44">
        <v>562.00604999999996</v>
      </c>
      <c r="H32" s="24">
        <v>177.55103253000001</v>
      </c>
      <c r="I32" s="24">
        <v>154.46341978000001</v>
      </c>
      <c r="J32" s="368">
        <f t="shared" ref="J32:J41" si="12">I32/H32</f>
        <v>0.86996632787196548</v>
      </c>
      <c r="K32" s="26">
        <f t="shared" ref="K32" si="13">(C32-G32)/G32</f>
        <v>0</v>
      </c>
      <c r="L32" s="28">
        <f t="shared" si="3"/>
        <v>-0.88452712598820948</v>
      </c>
      <c r="M32" s="368">
        <f>(E32-I32)/I32</f>
        <v>-0.94466048283681214</v>
      </c>
      <c r="N32" s="3"/>
    </row>
    <row r="33" spans="2:14" x14ac:dyDescent="0.25">
      <c r="B33" s="20" t="s">
        <v>101</v>
      </c>
      <c r="C33" s="61">
        <v>0</v>
      </c>
      <c r="D33" s="127">
        <v>0</v>
      </c>
      <c r="E33" s="62">
        <v>7.7252999999999998</v>
      </c>
      <c r="F33" s="18">
        <v>0</v>
      </c>
      <c r="G33" s="61">
        <v>0</v>
      </c>
      <c r="H33" s="127">
        <v>0</v>
      </c>
      <c r="I33" s="62">
        <v>3.2897827000000004</v>
      </c>
      <c r="J33" s="18">
        <v>0</v>
      </c>
      <c r="K33" s="544">
        <v>0</v>
      </c>
      <c r="L33" s="62">
        <v>0</v>
      </c>
      <c r="M33" s="370">
        <f t="shared" ref="M33:M37" si="14">(E33-I33)/I33</f>
        <v>1.3482706015810706</v>
      </c>
      <c r="N33" s="3"/>
    </row>
    <row r="34" spans="2:14" x14ac:dyDescent="0.25">
      <c r="B34" s="20" t="s">
        <v>88</v>
      </c>
      <c r="C34" s="61">
        <v>562.00604999999996</v>
      </c>
      <c r="D34" s="62">
        <v>20.502328010000003</v>
      </c>
      <c r="E34" s="62">
        <v>0.43156795000000003</v>
      </c>
      <c r="F34" s="370">
        <f>E34/D34</f>
        <v>2.1049704686682554E-2</v>
      </c>
      <c r="G34" s="61">
        <v>562.00604999999996</v>
      </c>
      <c r="H34" s="62">
        <v>177.55103253000001</v>
      </c>
      <c r="I34" s="62">
        <v>130.76963190000001</v>
      </c>
      <c r="J34" s="370">
        <f>I34/H34</f>
        <v>0.7365185661643755</v>
      </c>
      <c r="K34" s="27">
        <f t="shared" ref="K34" si="15">(C34-G34)/G34</f>
        <v>0</v>
      </c>
      <c r="L34" s="29">
        <f t="shared" ref="L34" si="16">(D34-H34)/H34</f>
        <v>-0.88452712598820948</v>
      </c>
      <c r="M34" s="370">
        <f t="shared" si="14"/>
        <v>-0.99669978462331366</v>
      </c>
      <c r="N34" s="3"/>
    </row>
    <row r="35" spans="2:14" x14ac:dyDescent="0.25">
      <c r="B35" s="20" t="s">
        <v>89</v>
      </c>
      <c r="C35" s="544">
        <v>0</v>
      </c>
      <c r="D35" s="62">
        <v>0</v>
      </c>
      <c r="E35" s="433">
        <v>0</v>
      </c>
      <c r="F35" s="547">
        <v>0</v>
      </c>
      <c r="G35" s="62">
        <v>0</v>
      </c>
      <c r="H35" s="62">
        <v>0</v>
      </c>
      <c r="I35" s="62">
        <v>0.03</v>
      </c>
      <c r="J35" s="547">
        <v>0</v>
      </c>
      <c r="K35" s="544">
        <v>0</v>
      </c>
      <c r="L35" s="62">
        <v>0</v>
      </c>
      <c r="M35" s="370">
        <f t="shared" si="14"/>
        <v>-1</v>
      </c>
      <c r="N35" s="3"/>
    </row>
    <row r="36" spans="2:14" x14ac:dyDescent="0.25">
      <c r="B36" s="20" t="s">
        <v>90</v>
      </c>
      <c r="C36" s="61">
        <v>0</v>
      </c>
      <c r="D36" s="62">
        <v>0</v>
      </c>
      <c r="E36" s="62">
        <v>3.2637960000000001E-2</v>
      </c>
      <c r="F36" s="547">
        <v>0</v>
      </c>
      <c r="G36" s="61">
        <v>0</v>
      </c>
      <c r="H36" s="62">
        <v>0</v>
      </c>
      <c r="I36" s="62">
        <v>4.07759026</v>
      </c>
      <c r="J36" s="547">
        <v>0</v>
      </c>
      <c r="K36" s="544">
        <v>0</v>
      </c>
      <c r="L36" s="62">
        <v>0</v>
      </c>
      <c r="M36" s="370">
        <f t="shared" si="14"/>
        <v>-0.9919957725227645</v>
      </c>
      <c r="N36" s="3"/>
    </row>
    <row r="37" spans="2:14" ht="15.75" thickBot="1" x14ac:dyDescent="0.3">
      <c r="B37" s="20" t="s">
        <v>93</v>
      </c>
      <c r="C37" s="425">
        <v>0</v>
      </c>
      <c r="D37" s="409">
        <v>0</v>
      </c>
      <c r="E37" s="409">
        <v>0.35842515999999996</v>
      </c>
      <c r="F37" s="547">
        <v>0</v>
      </c>
      <c r="G37" s="425">
        <v>0</v>
      </c>
      <c r="H37" s="409">
        <v>0</v>
      </c>
      <c r="I37" s="409">
        <v>16.29641492</v>
      </c>
      <c r="J37" s="547">
        <v>0</v>
      </c>
      <c r="K37" s="425">
        <v>0</v>
      </c>
      <c r="L37" s="409">
        <v>0</v>
      </c>
      <c r="M37" s="370">
        <f t="shared" si="14"/>
        <v>-0.97800588891731532</v>
      </c>
      <c r="N37" s="3"/>
    </row>
    <row r="38" spans="2:14" x14ac:dyDescent="0.25">
      <c r="B38" s="135" t="s">
        <v>278</v>
      </c>
      <c r="C38" s="136">
        <v>4.1759500000000003</v>
      </c>
      <c r="D38" s="137">
        <v>0.78139833999999997</v>
      </c>
      <c r="E38" s="137">
        <v>0.11340845000000001</v>
      </c>
      <c r="F38" s="375">
        <f t="shared" ref="F38:F39" si="17">E38/D38</f>
        <v>0.14513525841378164</v>
      </c>
      <c r="G38" s="136">
        <v>4.1759500000000003</v>
      </c>
      <c r="H38" s="137">
        <v>44.030614840000005</v>
      </c>
      <c r="I38" s="137">
        <v>42.859701000000001</v>
      </c>
      <c r="J38" s="375">
        <f t="shared" ref="J38" si="18">I38/H38</f>
        <v>0.97340682513167454</v>
      </c>
      <c r="K38" s="138">
        <f>(C38-G38)/G38</f>
        <v>0</v>
      </c>
      <c r="L38" s="139">
        <f t="shared" ref="L38:L41" si="19">(D38-H38)/H38</f>
        <v>-0.98225329483043844</v>
      </c>
      <c r="M38" s="375">
        <f>(E38-I38)/I38</f>
        <v>-0.99735396077541461</v>
      </c>
      <c r="N38" s="3"/>
    </row>
    <row r="39" spans="2:14" x14ac:dyDescent="0.25">
      <c r="B39" s="19" t="s">
        <v>62</v>
      </c>
      <c r="C39" s="44">
        <v>4.1759500000000003</v>
      </c>
      <c r="D39" s="24">
        <v>0.78139833999999997</v>
      </c>
      <c r="E39" s="24">
        <v>0.11340845000000001</v>
      </c>
      <c r="F39" s="368">
        <f t="shared" si="17"/>
        <v>0.14513525841378164</v>
      </c>
      <c r="G39" s="44">
        <v>4.1759500000000003</v>
      </c>
      <c r="H39" s="24">
        <v>44.030614840000005</v>
      </c>
      <c r="I39" s="24">
        <v>42.859701000000001</v>
      </c>
      <c r="J39" s="368">
        <f t="shared" si="12"/>
        <v>0.97340682513167454</v>
      </c>
      <c r="K39" s="44">
        <v>0</v>
      </c>
      <c r="L39" s="28">
        <f t="shared" si="19"/>
        <v>-0.98225329483043844</v>
      </c>
      <c r="M39" s="368">
        <f>(E39-I39)/I39</f>
        <v>-0.99735396077541461</v>
      </c>
      <c r="N39" s="3"/>
    </row>
    <row r="40" spans="2:14" x14ac:dyDescent="0.25">
      <c r="B40" s="20" t="s">
        <v>94</v>
      </c>
      <c r="C40" s="61">
        <v>0.24107999999999999</v>
      </c>
      <c r="D40" s="127">
        <v>0.15874014</v>
      </c>
      <c r="E40" s="62">
        <v>1.9875069999999998E-2</v>
      </c>
      <c r="F40" s="370">
        <f>E40/D40</f>
        <v>0.12520506785492314</v>
      </c>
      <c r="G40" s="61">
        <v>0.24107999999999999</v>
      </c>
      <c r="H40" s="127">
        <v>1.2888898500000001</v>
      </c>
      <c r="I40" s="62">
        <v>1.24972218</v>
      </c>
      <c r="J40" s="370">
        <f t="shared" si="12"/>
        <v>0.96961131317777072</v>
      </c>
      <c r="K40" s="544">
        <v>0</v>
      </c>
      <c r="L40" s="29">
        <f t="shared" si="19"/>
        <v>-0.87683963839113177</v>
      </c>
      <c r="M40" s="370">
        <f t="shared" ref="M40:M41" si="20">(E40-I40)/I40</f>
        <v>-0.98409640933155229</v>
      </c>
      <c r="N40" s="3"/>
    </row>
    <row r="41" spans="2:14" ht="15.75" thickBot="1" x14ac:dyDescent="0.3">
      <c r="B41" s="140" t="s">
        <v>95</v>
      </c>
      <c r="C41" s="425">
        <v>3.9348700000000001</v>
      </c>
      <c r="D41" s="409">
        <v>0.62265819999999994</v>
      </c>
      <c r="E41" s="409">
        <v>9.3533379999999999E-2</v>
      </c>
      <c r="F41" s="374">
        <f>E41/D41</f>
        <v>0.1502162502637884</v>
      </c>
      <c r="G41" s="425">
        <v>3.9348700000000001</v>
      </c>
      <c r="H41" s="409">
        <v>42.741724990000002</v>
      </c>
      <c r="I41" s="409">
        <v>41.609978820000002</v>
      </c>
      <c r="J41" s="374">
        <f t="shared" si="12"/>
        <v>0.97352127996086291</v>
      </c>
      <c r="K41" s="545">
        <v>0</v>
      </c>
      <c r="L41" s="373">
        <f t="shared" si="19"/>
        <v>-0.98543207603002281</v>
      </c>
      <c r="M41" s="374">
        <f t="shared" si="20"/>
        <v>-0.99775214064865037</v>
      </c>
      <c r="N41" s="3"/>
    </row>
    <row r="42" spans="2:14" x14ac:dyDescent="0.25">
      <c r="B42" s="5"/>
      <c r="C42" s="778"/>
      <c r="D42" s="815"/>
      <c r="E42" s="778"/>
      <c r="H42" s="3"/>
    </row>
    <row r="43" spans="2:14" ht="15.75" thickBot="1" x14ac:dyDescent="0.3">
      <c r="B43" s="5" t="s">
        <v>136</v>
      </c>
      <c r="C43" s="778"/>
      <c r="D43" s="815"/>
      <c r="E43" s="778"/>
      <c r="H43" s="3"/>
    </row>
    <row r="44" spans="2:14" x14ac:dyDescent="0.25">
      <c r="B44" s="977" t="s">
        <v>28</v>
      </c>
      <c r="C44" s="902">
        <v>2024</v>
      </c>
      <c r="D44" s="903"/>
      <c r="E44" s="903"/>
      <c r="F44" s="896"/>
      <c r="G44" s="902">
        <v>2023</v>
      </c>
      <c r="H44" s="903"/>
      <c r="I44" s="903"/>
      <c r="J44" s="896"/>
      <c r="K44" s="902" t="s">
        <v>209</v>
      </c>
      <c r="L44" s="903"/>
      <c r="M44" s="980"/>
    </row>
    <row r="45" spans="2:14" ht="23.25" customHeight="1" x14ac:dyDescent="0.25">
      <c r="B45" s="978"/>
      <c r="C45" s="981" t="s">
        <v>97</v>
      </c>
      <c r="D45" s="983" t="s">
        <v>98</v>
      </c>
      <c r="E45" s="985" t="s">
        <v>152</v>
      </c>
      <c r="F45" s="986" t="s">
        <v>155</v>
      </c>
      <c r="G45" s="981" t="s">
        <v>99</v>
      </c>
      <c r="H45" s="983" t="s">
        <v>100</v>
      </c>
      <c r="I45" s="985" t="s">
        <v>153</v>
      </c>
      <c r="J45" s="986" t="s">
        <v>154</v>
      </c>
      <c r="K45" s="981" t="s">
        <v>488</v>
      </c>
      <c r="L45" s="983" t="s">
        <v>489</v>
      </c>
      <c r="M45" s="989" t="s">
        <v>490</v>
      </c>
    </row>
    <row r="46" spans="2:14" ht="23.25" customHeight="1" thickBot="1" x14ac:dyDescent="0.3">
      <c r="B46" s="979"/>
      <c r="C46" s="982"/>
      <c r="D46" s="984"/>
      <c r="E46" s="975"/>
      <c r="F46" s="987"/>
      <c r="G46" s="982"/>
      <c r="H46" s="984"/>
      <c r="I46" s="975"/>
      <c r="J46" s="987"/>
      <c r="K46" s="982"/>
      <c r="L46" s="988"/>
      <c r="M46" s="990"/>
    </row>
    <row r="47" spans="2:14" x14ac:dyDescent="0.25">
      <c r="B47" s="316" t="s">
        <v>173</v>
      </c>
      <c r="C47" s="213">
        <f>SUM(C48:C49)</f>
        <v>1419.9956099999999</v>
      </c>
      <c r="D47" s="194">
        <f>SUM(D48:D49)</f>
        <v>1092.9167723099999</v>
      </c>
      <c r="E47" s="194">
        <f>SUM(E48:E49)</f>
        <v>1040.8394012799999</v>
      </c>
      <c r="F47" s="195">
        <f t="shared" ref="F47:F69" si="21">E47/D47</f>
        <v>0.95235010354912142</v>
      </c>
      <c r="G47" s="213">
        <v>1419.9956099999999</v>
      </c>
      <c r="H47" s="194">
        <v>1587.27018378</v>
      </c>
      <c r="I47" s="194">
        <v>1361.4998665899998</v>
      </c>
      <c r="J47" s="195">
        <f t="shared" ref="J47:J69" si="22">I47/H47</f>
        <v>0.85776188610036119</v>
      </c>
      <c r="K47" s="538">
        <f t="shared" ref="K47:K49" si="23">(C47-G47)/G47</f>
        <v>0</v>
      </c>
      <c r="L47" s="539">
        <f t="shared" ref="L47:L69" si="24">(D47-H47)/H47</f>
        <v>-0.31144881099745952</v>
      </c>
      <c r="M47" s="195">
        <f t="shared" ref="M47:M49" si="25">(E47-I47)/I47</f>
        <v>-0.23552001228845004</v>
      </c>
      <c r="N47" s="3"/>
    </row>
    <row r="48" spans="2:14" x14ac:dyDescent="0.25">
      <c r="B48" s="540" t="s">
        <v>275</v>
      </c>
      <c r="C48" s="561">
        <f>C50+C63</f>
        <v>851.31361000000004</v>
      </c>
      <c r="D48" s="562">
        <f>D50+D63</f>
        <v>871.33512494000001</v>
      </c>
      <c r="E48" s="562">
        <f>E50+E63</f>
        <v>841.37698905999991</v>
      </c>
      <c r="F48" s="563">
        <f t="shared" si="21"/>
        <v>0.96561812439035666</v>
      </c>
      <c r="G48" s="561">
        <v>851.31361000000004</v>
      </c>
      <c r="H48" s="562">
        <v>851.31360999999993</v>
      </c>
      <c r="I48" s="562">
        <v>820.94292215999997</v>
      </c>
      <c r="J48" s="563">
        <f t="shared" si="22"/>
        <v>0.9643249121319698</v>
      </c>
      <c r="K48" s="564">
        <f t="shared" si="23"/>
        <v>0</v>
      </c>
      <c r="L48" s="565">
        <f t="shared" si="24"/>
        <v>2.3518377604699742E-2</v>
      </c>
      <c r="M48" s="563">
        <f t="shared" si="25"/>
        <v>2.4890971526053785E-2</v>
      </c>
      <c r="N48" s="3"/>
    </row>
    <row r="49" spans="2:17" ht="15.75" thickBot="1" x14ac:dyDescent="0.3">
      <c r="B49" s="541" t="s">
        <v>276</v>
      </c>
      <c r="C49" s="566">
        <f>C67+C75</f>
        <v>568.68200000000002</v>
      </c>
      <c r="D49" s="567">
        <f>D67+D75</f>
        <v>221.58164737000001</v>
      </c>
      <c r="E49" s="567">
        <f>E67+E75</f>
        <v>199.46241222</v>
      </c>
      <c r="F49" s="568">
        <f t="shared" si="21"/>
        <v>0.90017568958197602</v>
      </c>
      <c r="G49" s="566">
        <v>568.68200000000002</v>
      </c>
      <c r="H49" s="567">
        <v>735.9565737800001</v>
      </c>
      <c r="I49" s="567">
        <v>540.55694442999993</v>
      </c>
      <c r="J49" s="568">
        <f t="shared" si="22"/>
        <v>0.73449570761166805</v>
      </c>
      <c r="K49" s="680">
        <f t="shared" si="23"/>
        <v>0</v>
      </c>
      <c r="L49" s="681">
        <f t="shared" si="24"/>
        <v>-0.69892021450135511</v>
      </c>
      <c r="M49" s="682">
        <f t="shared" si="25"/>
        <v>-0.6310057353340881</v>
      </c>
      <c r="N49" s="3"/>
    </row>
    <row r="50" spans="2:17" x14ac:dyDescent="0.25">
      <c r="B50" s="120" t="s">
        <v>174</v>
      </c>
      <c r="C50" s="121">
        <v>766.80316000000005</v>
      </c>
      <c r="D50" s="122">
        <v>687.65565979999997</v>
      </c>
      <c r="E50" s="122">
        <v>658.65873595999994</v>
      </c>
      <c r="F50" s="365">
        <f t="shared" si="21"/>
        <v>0.95783220362290977</v>
      </c>
      <c r="G50" s="121">
        <v>766.80316000000005</v>
      </c>
      <c r="H50" s="122">
        <v>687.65565979999997</v>
      </c>
      <c r="I50" s="122">
        <v>658.65873595999994</v>
      </c>
      <c r="J50" s="365">
        <f t="shared" si="22"/>
        <v>0.95783220362290977</v>
      </c>
      <c r="K50" s="138">
        <f>(C50-G50)/G50</f>
        <v>0</v>
      </c>
      <c r="L50" s="139">
        <f t="shared" si="24"/>
        <v>0</v>
      </c>
      <c r="M50" s="375">
        <f>(E50-I50)/I50</f>
        <v>0</v>
      </c>
      <c r="N50" s="3"/>
    </row>
    <row r="51" spans="2:17" x14ac:dyDescent="0.25">
      <c r="B51" s="19" t="s">
        <v>57</v>
      </c>
      <c r="C51" s="44">
        <v>12.345370000000001</v>
      </c>
      <c r="D51" s="24">
        <v>12.345370000000001</v>
      </c>
      <c r="E51" s="24">
        <v>11.584334520000002</v>
      </c>
      <c r="F51" s="43">
        <f t="shared" si="21"/>
        <v>0.93835458313521602</v>
      </c>
      <c r="G51" s="44">
        <v>12.345370000000001</v>
      </c>
      <c r="H51" s="24">
        <v>12.345370000000001</v>
      </c>
      <c r="I51" s="24">
        <v>11.335166579999999</v>
      </c>
      <c r="J51" s="43">
        <f t="shared" si="22"/>
        <v>0.91817147481201444</v>
      </c>
      <c r="K51" s="26">
        <f>(C51-G51)/G51</f>
        <v>0</v>
      </c>
      <c r="L51" s="28">
        <f t="shared" si="24"/>
        <v>0</v>
      </c>
      <c r="M51" s="368">
        <f>(E51-I51)/I51</f>
        <v>2.1981850751063518E-2</v>
      </c>
      <c r="N51" s="3"/>
      <c r="O51" s="531"/>
      <c r="P51" s="531"/>
      <c r="Q51" s="531"/>
    </row>
    <row r="52" spans="2:17" x14ac:dyDescent="0.25">
      <c r="B52" s="19" t="s">
        <v>58</v>
      </c>
      <c r="C52" s="44">
        <v>19.00235</v>
      </c>
      <c r="D52" s="24">
        <v>19.00235</v>
      </c>
      <c r="E52" s="24">
        <v>15.088305260000002</v>
      </c>
      <c r="F52" s="43">
        <f t="shared" si="21"/>
        <v>0.79402312135078046</v>
      </c>
      <c r="G52" s="44">
        <v>19.00235</v>
      </c>
      <c r="H52" s="24">
        <v>19.00235</v>
      </c>
      <c r="I52" s="24">
        <v>15.138540359999999</v>
      </c>
      <c r="J52" s="43">
        <f t="shared" si="22"/>
        <v>0.79666674700760687</v>
      </c>
      <c r="K52" s="26">
        <f t="shared" ref="K52:K66" si="26">(C52-G52)/G52</f>
        <v>0</v>
      </c>
      <c r="L52" s="28">
        <f t="shared" si="24"/>
        <v>0</v>
      </c>
      <c r="M52" s="368">
        <f>(E52-I52)/I52</f>
        <v>-3.3183582304097737E-3</v>
      </c>
      <c r="N52" s="3"/>
      <c r="O52" s="531"/>
      <c r="P52" s="531"/>
      <c r="Q52" s="531"/>
    </row>
    <row r="53" spans="2:17" x14ac:dyDescent="0.25">
      <c r="B53" s="19" t="s">
        <v>59</v>
      </c>
      <c r="C53" s="44">
        <v>0.3</v>
      </c>
      <c r="D53" s="24">
        <v>0.3</v>
      </c>
      <c r="E53" s="24">
        <v>0.12237836000000001</v>
      </c>
      <c r="F53" s="43">
        <f t="shared" si="21"/>
        <v>0.40792786666666669</v>
      </c>
      <c r="G53" s="44">
        <v>0.3</v>
      </c>
      <c r="H53" s="24">
        <v>0.3</v>
      </c>
      <c r="I53" s="24">
        <v>0.14108148000000001</v>
      </c>
      <c r="J53" s="43">
        <f t="shared" si="22"/>
        <v>0.47027160000000007</v>
      </c>
      <c r="K53" s="26">
        <f t="shared" si="26"/>
        <v>0</v>
      </c>
      <c r="L53" s="28">
        <f t="shared" si="24"/>
        <v>0</v>
      </c>
      <c r="M53" s="368">
        <f>(E53-I53)/I53</f>
        <v>-0.13256963281077008</v>
      </c>
      <c r="N53" s="3"/>
      <c r="O53" s="531"/>
      <c r="P53" s="531"/>
      <c r="Q53" s="531"/>
    </row>
    <row r="54" spans="2:17" x14ac:dyDescent="0.25">
      <c r="B54" s="19" t="s">
        <v>60</v>
      </c>
      <c r="C54" s="44">
        <v>8.5000000000000006E-2</v>
      </c>
      <c r="D54" s="24">
        <v>8.5000000000000006E-2</v>
      </c>
      <c r="E54" s="24">
        <v>0.11171407000000001</v>
      </c>
      <c r="F54" s="43">
        <f t="shared" si="21"/>
        <v>1.3142831764705882</v>
      </c>
      <c r="G54" s="44">
        <v>8.5000000000000006E-2</v>
      </c>
      <c r="H54" s="24">
        <v>8.5000000000000006E-2</v>
      </c>
      <c r="I54" s="24">
        <v>8.3713350000000006E-2</v>
      </c>
      <c r="J54" s="43">
        <f t="shared" si="22"/>
        <v>0.98486294117647055</v>
      </c>
      <c r="K54" s="26">
        <f t="shared" si="26"/>
        <v>0</v>
      </c>
      <c r="L54" s="28">
        <f t="shared" si="24"/>
        <v>0</v>
      </c>
      <c r="M54" s="368">
        <f>(E54-I54)/I54</f>
        <v>0.33448332912253548</v>
      </c>
      <c r="N54" s="3"/>
      <c r="O54" s="531"/>
      <c r="P54" s="531"/>
      <c r="Q54" s="531"/>
    </row>
    <row r="55" spans="2:17" x14ac:dyDescent="0.25">
      <c r="B55" s="19" t="s">
        <v>61</v>
      </c>
      <c r="C55" s="44">
        <v>7.0000000000000007E-2</v>
      </c>
      <c r="D55" s="24">
        <v>7.0000000000000007E-2</v>
      </c>
      <c r="E55" s="24">
        <v>7.9105430000000004E-2</v>
      </c>
      <c r="F55" s="43">
        <f t="shared" si="21"/>
        <v>1.1300775714285713</v>
      </c>
      <c r="G55" s="44">
        <v>7.0000000000000007E-2</v>
      </c>
      <c r="H55" s="24">
        <v>7.0000000000000007E-2</v>
      </c>
      <c r="I55" s="24">
        <v>0.14996876000000001</v>
      </c>
      <c r="J55" s="43">
        <f t="shared" si="22"/>
        <v>2.1424108571428571</v>
      </c>
      <c r="K55" s="26">
        <f t="shared" si="26"/>
        <v>0</v>
      </c>
      <c r="L55" s="28">
        <f t="shared" si="24"/>
        <v>0</v>
      </c>
      <c r="M55" s="368">
        <f t="shared" ref="M55:M61" si="27">(E55-I55)/I55</f>
        <v>-0.47252061029243692</v>
      </c>
      <c r="N55" s="3"/>
      <c r="O55" s="531"/>
      <c r="P55" s="531"/>
      <c r="Q55" s="531"/>
    </row>
    <row r="56" spans="2:17" x14ac:dyDescent="0.25">
      <c r="B56" s="19" t="s">
        <v>62</v>
      </c>
      <c r="C56" s="128">
        <v>734.98044000000004</v>
      </c>
      <c r="D56" s="129">
        <v>635.81142485999999</v>
      </c>
      <c r="E56" s="129">
        <v>624.78609065000012</v>
      </c>
      <c r="F56" s="43">
        <f t="shared" si="21"/>
        <v>0.98265942734132605</v>
      </c>
      <c r="G56" s="128">
        <v>734.98044000000004</v>
      </c>
      <c r="H56" s="129">
        <v>655.83293979999996</v>
      </c>
      <c r="I56" s="129">
        <v>631.81026542999996</v>
      </c>
      <c r="J56" s="43">
        <f t="shared" si="22"/>
        <v>0.96337074137001133</v>
      </c>
      <c r="K56" s="26">
        <f t="shared" si="26"/>
        <v>0</v>
      </c>
      <c r="L56" s="28">
        <f t="shared" si="24"/>
        <v>-3.0528376549835468E-2</v>
      </c>
      <c r="M56" s="368">
        <f t="shared" si="27"/>
        <v>-1.1117538229961012E-2</v>
      </c>
      <c r="N56" s="3"/>
      <c r="O56" s="531"/>
      <c r="P56" s="531"/>
      <c r="Q56" s="531"/>
    </row>
    <row r="57" spans="2:17" x14ac:dyDescent="0.25">
      <c r="B57" s="20" t="s">
        <v>101</v>
      </c>
      <c r="C57" s="61">
        <v>21.950050000000001</v>
      </c>
      <c r="D57" s="62">
        <v>21.950050000000001</v>
      </c>
      <c r="E57" s="62">
        <v>26.601230129999998</v>
      </c>
      <c r="F57" s="63">
        <f t="shared" si="21"/>
        <v>1.2118983842861404</v>
      </c>
      <c r="G57" s="61">
        <v>21.950050000000001</v>
      </c>
      <c r="H57" s="62">
        <v>21.950050000000001</v>
      </c>
      <c r="I57" s="62">
        <v>28.352433519999998</v>
      </c>
      <c r="J57" s="63">
        <f t="shared" si="22"/>
        <v>1.2916796781784095</v>
      </c>
      <c r="K57" s="27">
        <f t="shared" si="26"/>
        <v>0</v>
      </c>
      <c r="L57" s="29">
        <f t="shared" si="24"/>
        <v>0</v>
      </c>
      <c r="M57" s="370">
        <f t="shared" si="27"/>
        <v>-6.1765540822613686E-2</v>
      </c>
      <c r="N57" s="3"/>
      <c r="O57" s="531"/>
      <c r="P57" s="531"/>
      <c r="Q57" s="531"/>
    </row>
    <row r="58" spans="2:17" x14ac:dyDescent="0.25">
      <c r="B58" s="20" t="s">
        <v>88</v>
      </c>
      <c r="C58" s="61">
        <v>575.63162</v>
      </c>
      <c r="D58" s="62">
        <v>476.46260486</v>
      </c>
      <c r="E58" s="62">
        <v>511.62704173999998</v>
      </c>
      <c r="F58" s="63">
        <f t="shared" si="21"/>
        <v>1.0738031411517226</v>
      </c>
      <c r="G58" s="61">
        <v>575.63162</v>
      </c>
      <c r="H58" s="62">
        <v>497.17963737000002</v>
      </c>
      <c r="I58" s="62">
        <v>540.91826462000006</v>
      </c>
      <c r="J58" s="63">
        <f t="shared" si="22"/>
        <v>1.0879734887803738</v>
      </c>
      <c r="K58" s="27">
        <f t="shared" si="26"/>
        <v>0</v>
      </c>
      <c r="L58" s="29">
        <f t="shared" si="24"/>
        <v>-4.166910901578709E-2</v>
      </c>
      <c r="M58" s="370">
        <f t="shared" si="27"/>
        <v>-5.4150922229585695E-2</v>
      </c>
      <c r="N58" s="3"/>
    </row>
    <row r="59" spans="2:17" x14ac:dyDescent="0.25">
      <c r="B59" s="20" t="s">
        <v>89</v>
      </c>
      <c r="C59" s="61">
        <v>0.38081999999999999</v>
      </c>
      <c r="D59" s="62">
        <v>0.38081999999999999</v>
      </c>
      <c r="E59" s="62">
        <v>0.74443685999999998</v>
      </c>
      <c r="F59" s="63">
        <f t="shared" si="21"/>
        <v>1.9548260595556957</v>
      </c>
      <c r="G59" s="61">
        <v>0.38081999999999999</v>
      </c>
      <c r="H59" s="62">
        <v>0.38081999999999999</v>
      </c>
      <c r="I59" s="62">
        <v>0.23221943</v>
      </c>
      <c r="J59" s="63">
        <f t="shared" si="22"/>
        <v>0.60978790504700386</v>
      </c>
      <c r="K59" s="27">
        <f t="shared" si="26"/>
        <v>0</v>
      </c>
      <c r="L59" s="29">
        <f t="shared" si="24"/>
        <v>0</v>
      </c>
      <c r="M59" s="370">
        <f t="shared" si="27"/>
        <v>2.2057475121698471</v>
      </c>
      <c r="N59" s="3"/>
      <c r="O59" s="3"/>
      <c r="P59" s="3"/>
      <c r="Q59" s="3"/>
    </row>
    <row r="60" spans="2:17" x14ac:dyDescent="0.25">
      <c r="B60" s="20" t="s">
        <v>90</v>
      </c>
      <c r="C60" s="61">
        <v>18.421299999999999</v>
      </c>
      <c r="D60" s="62">
        <v>18.421299999999999</v>
      </c>
      <c r="E60" s="62">
        <v>18.8022852</v>
      </c>
      <c r="F60" s="63">
        <f t="shared" si="21"/>
        <v>1.0206817759875797</v>
      </c>
      <c r="G60" s="61">
        <v>18.421299999999999</v>
      </c>
      <c r="H60" s="62">
        <v>18.421299999999999</v>
      </c>
      <c r="I60" s="62">
        <v>9.5473076999999993</v>
      </c>
      <c r="J60" s="63">
        <f t="shared" si="22"/>
        <v>0.51827545830098853</v>
      </c>
      <c r="K60" s="27">
        <f t="shared" si="26"/>
        <v>0</v>
      </c>
      <c r="L60" s="29">
        <f t="shared" si="24"/>
        <v>0</v>
      </c>
      <c r="M60" s="370">
        <f t="shared" si="27"/>
        <v>0.96938087582533883</v>
      </c>
      <c r="N60" s="3"/>
      <c r="O60" s="3"/>
      <c r="P60" s="3"/>
      <c r="Q60" s="3"/>
    </row>
    <row r="61" spans="2:17" x14ac:dyDescent="0.25">
      <c r="B61" s="20" t="s">
        <v>93</v>
      </c>
      <c r="C61" s="61">
        <v>118.59665</v>
      </c>
      <c r="D61" s="62">
        <v>118.59665</v>
      </c>
      <c r="E61" s="62">
        <v>67.011096719999998</v>
      </c>
      <c r="F61" s="63">
        <f t="shared" si="21"/>
        <v>0.56503363897715486</v>
      </c>
      <c r="G61" s="61">
        <v>118.59665</v>
      </c>
      <c r="H61" s="62">
        <v>117.90113243</v>
      </c>
      <c r="I61" s="62">
        <v>52.760040159999996</v>
      </c>
      <c r="J61" s="63">
        <f t="shared" si="22"/>
        <v>0.44749392200558014</v>
      </c>
      <c r="K61" s="27">
        <f t="shared" si="26"/>
        <v>0</v>
      </c>
      <c r="L61" s="29">
        <f t="shared" si="24"/>
        <v>5.8991593690835313E-3</v>
      </c>
      <c r="M61" s="370">
        <f t="shared" si="27"/>
        <v>0.27011079818708011</v>
      </c>
      <c r="N61" s="3"/>
      <c r="O61" s="3"/>
      <c r="P61" s="3"/>
      <c r="Q61" s="3"/>
    </row>
    <row r="62" spans="2:17" ht="15.75" thickBot="1" x14ac:dyDescent="0.3">
      <c r="B62" s="151" t="s">
        <v>64</v>
      </c>
      <c r="C62" s="131">
        <v>0.02</v>
      </c>
      <c r="D62" s="132">
        <v>0.02</v>
      </c>
      <c r="E62" s="132">
        <v>1.60658E-3</v>
      </c>
      <c r="F62" s="368">
        <f t="shared" si="21"/>
        <v>8.0328999999999998E-2</v>
      </c>
      <c r="G62" s="131">
        <v>0.02</v>
      </c>
      <c r="H62" s="132">
        <v>0.02</v>
      </c>
      <c r="I62" s="132">
        <v>0</v>
      </c>
      <c r="J62" s="368">
        <f t="shared" si="22"/>
        <v>0</v>
      </c>
      <c r="K62" s="683">
        <f t="shared" si="26"/>
        <v>0</v>
      </c>
      <c r="L62" s="684">
        <f t="shared" si="24"/>
        <v>0</v>
      </c>
      <c r="M62" s="369">
        <v>0</v>
      </c>
      <c r="N62" s="3"/>
      <c r="O62" s="3"/>
      <c r="P62" s="3"/>
      <c r="Q62" s="3"/>
    </row>
    <row r="63" spans="2:17" x14ac:dyDescent="0.25">
      <c r="B63" s="135" t="s">
        <v>277</v>
      </c>
      <c r="C63" s="136">
        <v>84.510450000000006</v>
      </c>
      <c r="D63" s="137">
        <v>183.67946514000002</v>
      </c>
      <c r="E63" s="137">
        <v>182.7182531</v>
      </c>
      <c r="F63" s="375">
        <f t="shared" si="21"/>
        <v>0.99476690527562572</v>
      </c>
      <c r="G63" s="136">
        <v>84.510450000000006</v>
      </c>
      <c r="H63" s="137">
        <v>163.65795019999999</v>
      </c>
      <c r="I63" s="137">
        <v>162.28418619999999</v>
      </c>
      <c r="J63" s="375">
        <f t="shared" si="22"/>
        <v>0.99160588288976381</v>
      </c>
      <c r="K63" s="816">
        <f>(C63-G63)/G63</f>
        <v>0</v>
      </c>
      <c r="L63" s="159">
        <f t="shared" si="24"/>
        <v>0.12233756389795009</v>
      </c>
      <c r="M63" s="367">
        <f t="shared" ref="M63:M66" si="28">(E63-I63)/I63</f>
        <v>0.12591533025169155</v>
      </c>
      <c r="N63" s="3"/>
      <c r="O63" s="3"/>
      <c r="P63" s="3"/>
      <c r="Q63" s="3"/>
    </row>
    <row r="64" spans="2:17" x14ac:dyDescent="0.25">
      <c r="B64" s="19" t="s">
        <v>62</v>
      </c>
      <c r="C64" s="44">
        <v>84.510450000000006</v>
      </c>
      <c r="D64" s="24">
        <v>183.67946514000002</v>
      </c>
      <c r="E64" s="24">
        <v>182.7182531</v>
      </c>
      <c r="F64" s="368">
        <f t="shared" si="21"/>
        <v>0.99476690527562572</v>
      </c>
      <c r="G64" s="44">
        <v>84.510450000000006</v>
      </c>
      <c r="H64" s="24">
        <v>163.65795019999999</v>
      </c>
      <c r="I64" s="24">
        <v>162.28418619999999</v>
      </c>
      <c r="J64" s="368">
        <f t="shared" si="22"/>
        <v>0.99160588288976381</v>
      </c>
      <c r="K64" s="26">
        <f t="shared" si="26"/>
        <v>0</v>
      </c>
      <c r="L64" s="28">
        <f t="shared" si="24"/>
        <v>0.12233756389795009</v>
      </c>
      <c r="M64" s="368">
        <f t="shared" si="28"/>
        <v>0.12591533025169155</v>
      </c>
      <c r="N64" s="3"/>
      <c r="O64" s="3"/>
      <c r="P64" s="3"/>
      <c r="Q64" s="3"/>
    </row>
    <row r="65" spans="2:17" x14ac:dyDescent="0.25">
      <c r="B65" s="20" t="s">
        <v>94</v>
      </c>
      <c r="C65" s="61">
        <v>6.4167300000000003</v>
      </c>
      <c r="D65" s="127">
        <v>14.70867659</v>
      </c>
      <c r="E65" s="62">
        <v>14.70584034</v>
      </c>
      <c r="F65" s="370">
        <f t="shared" si="21"/>
        <v>0.99980717163895438</v>
      </c>
      <c r="G65" s="61">
        <v>6.4167300000000003</v>
      </c>
      <c r="H65" s="127">
        <v>13.71833326</v>
      </c>
      <c r="I65" s="62">
        <v>13.584162060000001</v>
      </c>
      <c r="J65" s="370">
        <f t="shared" si="22"/>
        <v>0.99021956986631776</v>
      </c>
      <c r="K65" s="27">
        <f t="shared" si="26"/>
        <v>0</v>
      </c>
      <c r="L65" s="29">
        <f t="shared" si="24"/>
        <v>7.2191228426243967E-2</v>
      </c>
      <c r="M65" s="370">
        <f t="shared" si="28"/>
        <v>8.2572504291810497E-2</v>
      </c>
      <c r="N65" s="3"/>
      <c r="O65" s="3"/>
      <c r="P65" s="3"/>
      <c r="Q65" s="3"/>
    </row>
    <row r="66" spans="2:17" ht="15.75" thickBot="1" x14ac:dyDescent="0.3">
      <c r="B66" s="140" t="s">
        <v>95</v>
      </c>
      <c r="C66" s="425">
        <v>78.093720000000005</v>
      </c>
      <c r="D66" s="409">
        <v>168.97078855000001</v>
      </c>
      <c r="E66" s="409">
        <v>168.01241275999999</v>
      </c>
      <c r="F66" s="374">
        <f t="shared" si="21"/>
        <v>0.99432815696592181</v>
      </c>
      <c r="G66" s="425">
        <v>78.093720000000005</v>
      </c>
      <c r="H66" s="409">
        <v>149.93961694000001</v>
      </c>
      <c r="I66" s="409">
        <v>148.70002413999998</v>
      </c>
      <c r="J66" s="374">
        <f t="shared" si="22"/>
        <v>0.99173271997556145</v>
      </c>
      <c r="K66" s="27">
        <f t="shared" si="26"/>
        <v>0</v>
      </c>
      <c r="L66" s="373">
        <f t="shared" si="24"/>
        <v>0.12692557176276859</v>
      </c>
      <c r="M66" s="374">
        <f t="shared" si="28"/>
        <v>0.12987481832428982</v>
      </c>
      <c r="N66" s="3"/>
      <c r="O66" s="3"/>
      <c r="P66" s="3"/>
      <c r="Q66" s="3"/>
    </row>
    <row r="67" spans="2:17" x14ac:dyDescent="0.25">
      <c r="B67" s="135" t="s">
        <v>379</v>
      </c>
      <c r="C67" s="136">
        <v>564.50604999999996</v>
      </c>
      <c r="D67" s="137">
        <v>177.55103253000001</v>
      </c>
      <c r="E67" s="137">
        <v>156.60271122</v>
      </c>
      <c r="F67" s="375">
        <f t="shared" si="21"/>
        <v>0.88201520987234772</v>
      </c>
      <c r="G67" s="136">
        <v>564.50604999999996</v>
      </c>
      <c r="H67" s="137">
        <v>652.30759125000009</v>
      </c>
      <c r="I67" s="137">
        <v>461.68179883999994</v>
      </c>
      <c r="J67" s="375">
        <f t="shared" si="22"/>
        <v>0.70776701824869326</v>
      </c>
      <c r="K67" s="138">
        <f>(C67-G67)/G67</f>
        <v>0</v>
      </c>
      <c r="L67" s="139">
        <f t="shared" si="24"/>
        <v>-0.72781087494357743</v>
      </c>
      <c r="M67" s="375">
        <f>(E67-I67)/I67</f>
        <v>-0.66079946921565325</v>
      </c>
      <c r="N67" s="3"/>
      <c r="O67" s="3"/>
      <c r="P67" s="3"/>
      <c r="Q67" s="3"/>
    </row>
    <row r="68" spans="2:17" x14ac:dyDescent="0.25">
      <c r="B68" s="19" t="s">
        <v>61</v>
      </c>
      <c r="C68" s="44">
        <v>2.5</v>
      </c>
      <c r="D68" s="24">
        <v>0</v>
      </c>
      <c r="E68" s="24">
        <v>2.13929144</v>
      </c>
      <c r="F68" s="24">
        <v>0</v>
      </c>
      <c r="G68" s="44">
        <v>2.5</v>
      </c>
      <c r="H68" s="24">
        <v>4.8802300499999998</v>
      </c>
      <c r="I68" s="24">
        <v>0.85057273</v>
      </c>
      <c r="J68" s="368">
        <f t="shared" si="22"/>
        <v>0.17428947432508843</v>
      </c>
      <c r="K68" s="26">
        <f>(C68-G68)/G68</f>
        <v>0</v>
      </c>
      <c r="L68" s="28">
        <f t="shared" si="24"/>
        <v>-1</v>
      </c>
      <c r="M68" s="368">
        <f>(E68-I68)/I68</f>
        <v>1.5151187717950938</v>
      </c>
      <c r="N68" s="3"/>
      <c r="O68" s="11"/>
      <c r="P68" s="11"/>
      <c r="Q68" s="11"/>
    </row>
    <row r="69" spans="2:17" x14ac:dyDescent="0.25">
      <c r="B69" s="19" t="s">
        <v>62</v>
      </c>
      <c r="C69" s="44">
        <v>562.00604999999996</v>
      </c>
      <c r="D69" s="24">
        <v>177.55103253000001</v>
      </c>
      <c r="E69" s="24">
        <v>154.46341978000001</v>
      </c>
      <c r="F69" s="368">
        <f t="shared" si="21"/>
        <v>0.86996632787196548</v>
      </c>
      <c r="G69" s="44">
        <v>562.00604999999996</v>
      </c>
      <c r="H69" s="24">
        <v>647.42736120000006</v>
      </c>
      <c r="I69" s="24">
        <v>460.83122610999993</v>
      </c>
      <c r="J69" s="368">
        <f t="shared" si="22"/>
        <v>0.71178830819855055</v>
      </c>
      <c r="K69" s="26">
        <f t="shared" ref="K69" si="29">(C69-G69)/G69</f>
        <v>0</v>
      </c>
      <c r="L69" s="28">
        <f t="shared" si="24"/>
        <v>-0.72575914585860102</v>
      </c>
      <c r="M69" s="368">
        <f>(E69-I69)/I69</f>
        <v>-0.6648156395913809</v>
      </c>
      <c r="N69" s="3"/>
    </row>
    <row r="70" spans="2:17" x14ac:dyDescent="0.25">
      <c r="B70" s="20" t="s">
        <v>101</v>
      </c>
      <c r="C70" s="61">
        <v>0</v>
      </c>
      <c r="D70" s="127">
        <v>0</v>
      </c>
      <c r="E70" s="62">
        <v>3.2897827000000004</v>
      </c>
      <c r="F70" s="18">
        <v>0</v>
      </c>
      <c r="G70" s="61">
        <v>0</v>
      </c>
      <c r="H70" s="127">
        <v>0</v>
      </c>
      <c r="I70" s="62">
        <v>14.93308639</v>
      </c>
      <c r="J70" s="18">
        <v>0</v>
      </c>
      <c r="K70" s="544">
        <v>0</v>
      </c>
      <c r="L70" s="62">
        <v>0</v>
      </c>
      <c r="M70" s="370">
        <f t="shared" ref="M70:M73" si="30">(E70-I70)/I70</f>
        <v>-0.77969840834758608</v>
      </c>
      <c r="N70" s="3"/>
    </row>
    <row r="71" spans="2:17" x14ac:dyDescent="0.25">
      <c r="B71" s="20" t="s">
        <v>88</v>
      </c>
      <c r="C71" s="61">
        <v>562.00604999999996</v>
      </c>
      <c r="D71" s="62">
        <v>177.55103253000001</v>
      </c>
      <c r="E71" s="62">
        <v>130.76963190000001</v>
      </c>
      <c r="F71" s="370">
        <f>E71/D71</f>
        <v>0.7365185661643755</v>
      </c>
      <c r="G71" s="61">
        <v>562.00604999999996</v>
      </c>
      <c r="H71" s="62">
        <v>647.42736120000006</v>
      </c>
      <c r="I71" s="62">
        <v>347.04631418999998</v>
      </c>
      <c r="J71" s="370">
        <f>I71/H71</f>
        <v>0.53603899833141611</v>
      </c>
      <c r="K71" s="27">
        <f t="shared" ref="K71" si="31">(C71-G71)/G71</f>
        <v>0</v>
      </c>
      <c r="L71" s="29">
        <f t="shared" ref="L71" si="32">(D71-H71)/H71</f>
        <v>-0.72575914585860102</v>
      </c>
      <c r="M71" s="370">
        <f t="shared" si="30"/>
        <v>-0.62319256377865861</v>
      </c>
      <c r="N71" s="3"/>
    </row>
    <row r="72" spans="2:17" x14ac:dyDescent="0.25">
      <c r="B72" s="20" t="s">
        <v>89</v>
      </c>
      <c r="C72" s="61">
        <v>0</v>
      </c>
      <c r="D72" s="62">
        <v>0</v>
      </c>
      <c r="E72" s="62">
        <v>0.03</v>
      </c>
      <c r="F72" s="547">
        <v>0</v>
      </c>
      <c r="G72" s="61">
        <v>0</v>
      </c>
      <c r="H72" s="62">
        <v>0</v>
      </c>
      <c r="I72" s="62">
        <v>1.7942278700000001</v>
      </c>
      <c r="J72" s="547">
        <v>0</v>
      </c>
      <c r="K72" s="544">
        <v>0</v>
      </c>
      <c r="L72" s="62">
        <v>0</v>
      </c>
      <c r="M72" s="370">
        <f t="shared" si="30"/>
        <v>-0.98327971574758788</v>
      </c>
      <c r="N72" s="3"/>
    </row>
    <row r="73" spans="2:17" x14ac:dyDescent="0.25">
      <c r="B73" s="20" t="s">
        <v>90</v>
      </c>
      <c r="C73" s="61">
        <v>0</v>
      </c>
      <c r="D73" s="62">
        <v>0</v>
      </c>
      <c r="E73" s="62">
        <v>4.07759026</v>
      </c>
      <c r="F73" s="547">
        <v>0</v>
      </c>
      <c r="G73" s="61">
        <v>0</v>
      </c>
      <c r="H73" s="62">
        <v>0</v>
      </c>
      <c r="I73" s="62">
        <v>21.473563859999999</v>
      </c>
      <c r="J73" s="547">
        <v>0</v>
      </c>
      <c r="K73" s="544">
        <v>0</v>
      </c>
      <c r="L73" s="62">
        <v>0</v>
      </c>
      <c r="M73" s="370">
        <f t="shared" si="30"/>
        <v>-0.81011115404110656</v>
      </c>
      <c r="N73" s="3"/>
    </row>
    <row r="74" spans="2:17" ht="15.75" thickBot="1" x14ac:dyDescent="0.3">
      <c r="B74" s="20" t="s">
        <v>93</v>
      </c>
      <c r="C74" s="425">
        <v>0</v>
      </c>
      <c r="D74" s="409">
        <v>0</v>
      </c>
      <c r="E74" s="409">
        <v>16.29641492</v>
      </c>
      <c r="F74" s="547">
        <v>0</v>
      </c>
      <c r="G74" s="425">
        <v>0</v>
      </c>
      <c r="H74" s="409">
        <v>0</v>
      </c>
      <c r="I74" s="409">
        <v>75.5840338</v>
      </c>
      <c r="J74" s="547">
        <v>0</v>
      </c>
      <c r="K74" s="425">
        <v>0</v>
      </c>
      <c r="L74" s="409">
        <v>0</v>
      </c>
      <c r="M74" s="370">
        <f t="shared" ref="M74" si="33">(E74-I74)/I74</f>
        <v>-0.78439342145827629</v>
      </c>
      <c r="N74" s="3"/>
    </row>
    <row r="75" spans="2:17" x14ac:dyDescent="0.25">
      <c r="B75" s="135" t="s">
        <v>278</v>
      </c>
      <c r="C75" s="136">
        <v>4.1759500000000003</v>
      </c>
      <c r="D75" s="137">
        <v>44.030614840000005</v>
      </c>
      <c r="E75" s="137">
        <v>42.859701000000001</v>
      </c>
      <c r="F75" s="375">
        <f>E75/D75</f>
        <v>0.97340682513167454</v>
      </c>
      <c r="G75" s="136">
        <v>4.1759500000000003</v>
      </c>
      <c r="H75" s="137">
        <v>83.648982529999998</v>
      </c>
      <c r="I75" s="137">
        <v>78.875145590000002</v>
      </c>
      <c r="J75" s="375">
        <f>I75/H75</f>
        <v>0.9429301254407022</v>
      </c>
      <c r="K75" s="138">
        <f>(C75-G75)/G75</f>
        <v>0</v>
      </c>
      <c r="L75" s="139">
        <f t="shared" ref="L75:L78" si="34">(D75-H75)/H75</f>
        <v>-0.47362641471211203</v>
      </c>
      <c r="M75" s="375">
        <f>(E75-I75)/I75</f>
        <v>-0.45661335165340261</v>
      </c>
      <c r="N75" s="3"/>
    </row>
    <row r="76" spans="2:17" x14ac:dyDescent="0.25">
      <c r="B76" s="19" t="s">
        <v>62</v>
      </c>
      <c r="C76" s="44">
        <v>4.1759500000000003</v>
      </c>
      <c r="D76" s="24">
        <v>44.030614840000005</v>
      </c>
      <c r="E76" s="24">
        <v>42.859701000000001</v>
      </c>
      <c r="F76" s="368">
        <f t="shared" ref="F76" si="35">E76/D76</f>
        <v>0.97340682513167454</v>
      </c>
      <c r="G76" s="44">
        <v>4.1759500000000003</v>
      </c>
      <c r="H76" s="24">
        <v>83.648982529999998</v>
      </c>
      <c r="I76" s="24">
        <v>78.875145590000002</v>
      </c>
      <c r="J76" s="368">
        <f>I76/H76</f>
        <v>0.9429301254407022</v>
      </c>
      <c r="K76" s="26">
        <f t="shared" ref="K76:K78" si="36">(C76-G76)/G76</f>
        <v>0</v>
      </c>
      <c r="L76" s="28">
        <f t="shared" si="34"/>
        <v>-0.47362641471211203</v>
      </c>
      <c r="M76" s="368">
        <f>(E76-I76)/I76</f>
        <v>-0.45661335165340261</v>
      </c>
      <c r="N76" s="3"/>
    </row>
    <row r="77" spans="2:17" x14ac:dyDescent="0.25">
      <c r="B77" s="20" t="s">
        <v>94</v>
      </c>
      <c r="C77" s="61">
        <v>0.24107999999999999</v>
      </c>
      <c r="D77" s="127">
        <v>1.2888898500000001</v>
      </c>
      <c r="E77" s="62">
        <v>1.24972218</v>
      </c>
      <c r="F77" s="370">
        <f>E77/D77</f>
        <v>0.96961131317777072</v>
      </c>
      <c r="G77" s="61">
        <v>0.24107999999999999</v>
      </c>
      <c r="H77" s="127">
        <v>4.8898402800000005</v>
      </c>
      <c r="I77" s="62">
        <v>4.4446052300000005</v>
      </c>
      <c r="J77" s="370">
        <f>I77/H77</f>
        <v>0.90894691349714185</v>
      </c>
      <c r="K77" s="27">
        <f t="shared" si="36"/>
        <v>0</v>
      </c>
      <c r="L77" s="29">
        <f t="shared" si="34"/>
        <v>-0.7364147341843239</v>
      </c>
      <c r="M77" s="370">
        <f t="shared" ref="M77:M78" si="37">(E77-I77)/I77</f>
        <v>-0.71882268158155416</v>
      </c>
      <c r="N77" s="3"/>
    </row>
    <row r="78" spans="2:17" ht="15.75" thickBot="1" x14ac:dyDescent="0.3">
      <c r="B78" s="140" t="s">
        <v>95</v>
      </c>
      <c r="C78" s="425">
        <v>3.9348700000000001</v>
      </c>
      <c r="D78" s="409">
        <v>42.741724990000002</v>
      </c>
      <c r="E78" s="409">
        <v>41.609978820000002</v>
      </c>
      <c r="F78" s="374">
        <f>E78/D78</f>
        <v>0.97352127996086291</v>
      </c>
      <c r="G78" s="425">
        <v>3.9348700000000001</v>
      </c>
      <c r="H78" s="409">
        <v>78.759142249999996</v>
      </c>
      <c r="I78" s="409">
        <v>74.430540359999995</v>
      </c>
      <c r="J78" s="374">
        <f>I78/H78</f>
        <v>0.94504000721262293</v>
      </c>
      <c r="K78" s="615">
        <f t="shared" si="36"/>
        <v>0</v>
      </c>
      <c r="L78" s="373">
        <f t="shared" si="34"/>
        <v>-0.45731093852790144</v>
      </c>
      <c r="M78" s="374">
        <f t="shared" si="37"/>
        <v>-0.44095557255470658</v>
      </c>
      <c r="N78" s="3"/>
    </row>
    <row r="79" spans="2:17" x14ac:dyDescent="0.25">
      <c r="B79" s="5"/>
      <c r="C79" s="778"/>
      <c r="D79" s="778"/>
      <c r="E79" s="778"/>
      <c r="H79" s="3"/>
    </row>
    <row r="80" spans="2:17" ht="15.75" thickBot="1" x14ac:dyDescent="0.3">
      <c r="B80" s="5" t="s">
        <v>136</v>
      </c>
      <c r="C80" s="778"/>
      <c r="D80" s="778"/>
      <c r="E80" s="778"/>
      <c r="H80" s="3"/>
    </row>
    <row r="81" spans="2:17" x14ac:dyDescent="0.25">
      <c r="B81" s="977" t="s">
        <v>28</v>
      </c>
      <c r="C81" s="902">
        <v>2023</v>
      </c>
      <c r="D81" s="903"/>
      <c r="E81" s="903"/>
      <c r="F81" s="896"/>
      <c r="G81" s="902">
        <v>2022</v>
      </c>
      <c r="H81" s="903"/>
      <c r="I81" s="903"/>
      <c r="J81" s="896"/>
      <c r="K81" s="902" t="s">
        <v>209</v>
      </c>
      <c r="L81" s="903"/>
      <c r="M81" s="980"/>
    </row>
    <row r="82" spans="2:17" ht="23.25" customHeight="1" x14ac:dyDescent="0.25">
      <c r="B82" s="978"/>
      <c r="C82" s="981" t="s">
        <v>97</v>
      </c>
      <c r="D82" s="983" t="s">
        <v>98</v>
      </c>
      <c r="E82" s="985" t="s">
        <v>152</v>
      </c>
      <c r="F82" s="986" t="s">
        <v>155</v>
      </c>
      <c r="G82" s="981" t="s">
        <v>99</v>
      </c>
      <c r="H82" s="983" t="s">
        <v>100</v>
      </c>
      <c r="I82" s="985" t="s">
        <v>153</v>
      </c>
      <c r="J82" s="986" t="s">
        <v>154</v>
      </c>
      <c r="K82" s="981" t="s">
        <v>410</v>
      </c>
      <c r="L82" s="983" t="s">
        <v>411</v>
      </c>
      <c r="M82" s="989" t="s">
        <v>412</v>
      </c>
    </row>
    <row r="83" spans="2:17" ht="23.25" customHeight="1" thickBot="1" x14ac:dyDescent="0.3">
      <c r="B83" s="979"/>
      <c r="C83" s="982"/>
      <c r="D83" s="984"/>
      <c r="E83" s="975"/>
      <c r="F83" s="987"/>
      <c r="G83" s="982"/>
      <c r="H83" s="984"/>
      <c r="I83" s="975"/>
      <c r="J83" s="987"/>
      <c r="K83" s="982"/>
      <c r="L83" s="988"/>
      <c r="M83" s="990"/>
    </row>
    <row r="84" spans="2:17" x14ac:dyDescent="0.25">
      <c r="B84" s="316" t="s">
        <v>173</v>
      </c>
      <c r="C84" s="213">
        <v>1419.9956099999999</v>
      </c>
      <c r="D84" s="194">
        <v>1587.27018378</v>
      </c>
      <c r="E84" s="194">
        <v>1361.4998665899998</v>
      </c>
      <c r="F84" s="195">
        <f t="shared" ref="F84:F93" si="38">E84/D84</f>
        <v>0.85776188610036119</v>
      </c>
      <c r="G84" s="213">
        <v>1358.1640199999999</v>
      </c>
      <c r="H84" s="194">
        <v>1399.6288186699999</v>
      </c>
      <c r="I84" s="194">
        <v>1173.6558842100001</v>
      </c>
      <c r="J84" s="195">
        <f t="shared" ref="J84:J93" si="39">I84/H84</f>
        <v>0.83854795539668081</v>
      </c>
      <c r="K84" s="538">
        <f t="shared" ref="K84:K86" si="40">(C84-G84)/G84</f>
        <v>4.5525863658205296E-2</v>
      </c>
      <c r="L84" s="539">
        <f t="shared" ref="L84:L98" si="41">(D84-H84)/H84</f>
        <v>0.13406509112059206</v>
      </c>
      <c r="M84" s="195">
        <f t="shared" ref="M84:M86" si="42">(E84-I84)/I84</f>
        <v>0.1600503051253728</v>
      </c>
      <c r="N84" s="3"/>
    </row>
    <row r="85" spans="2:17" x14ac:dyDescent="0.25">
      <c r="B85" s="540" t="s">
        <v>275</v>
      </c>
      <c r="C85" s="561">
        <v>851.31361000000004</v>
      </c>
      <c r="D85" s="562">
        <v>851.31360999999993</v>
      </c>
      <c r="E85" s="562">
        <v>820.94292215999997</v>
      </c>
      <c r="F85" s="563">
        <f t="shared" si="38"/>
        <v>0.9643249121319698</v>
      </c>
      <c r="G85" s="561">
        <v>770.15401999999995</v>
      </c>
      <c r="H85" s="562">
        <v>800.79155367999988</v>
      </c>
      <c r="I85" s="562">
        <v>779.30278334000002</v>
      </c>
      <c r="J85" s="563">
        <f t="shared" si="39"/>
        <v>0.97316558817179177</v>
      </c>
      <c r="K85" s="564">
        <f t="shared" si="40"/>
        <v>0.10538098600069645</v>
      </c>
      <c r="L85" s="565">
        <f t="shared" si="41"/>
        <v>6.3090146353103144E-2</v>
      </c>
      <c r="M85" s="563">
        <f t="shared" si="42"/>
        <v>5.3432554984001485E-2</v>
      </c>
      <c r="N85" s="3"/>
    </row>
    <row r="86" spans="2:17" ht="15.75" thickBot="1" x14ac:dyDescent="0.3">
      <c r="B86" s="541" t="s">
        <v>276</v>
      </c>
      <c r="C86" s="566">
        <v>568.68200000000002</v>
      </c>
      <c r="D86" s="567">
        <v>735.9565737800001</v>
      </c>
      <c r="E86" s="567">
        <v>540.55694442999993</v>
      </c>
      <c r="F86" s="568">
        <f t="shared" si="38"/>
        <v>0.73449570761166805</v>
      </c>
      <c r="G86" s="566">
        <v>588.01</v>
      </c>
      <c r="H86" s="567">
        <v>598.83726498999999</v>
      </c>
      <c r="I86" s="567">
        <v>394.35310086999999</v>
      </c>
      <c r="J86" s="568">
        <f t="shared" si="39"/>
        <v>0.65853133050526724</v>
      </c>
      <c r="K86" s="680">
        <f t="shared" si="40"/>
        <v>-3.2870189282495153E-2</v>
      </c>
      <c r="L86" s="681">
        <f t="shared" si="41"/>
        <v>0.22897591183188953</v>
      </c>
      <c r="M86" s="682">
        <f t="shared" si="42"/>
        <v>0.37074348657954792</v>
      </c>
      <c r="N86" s="3"/>
    </row>
    <row r="87" spans="2:17" x14ac:dyDescent="0.25">
      <c r="B87" s="120" t="s">
        <v>174</v>
      </c>
      <c r="C87" s="121">
        <v>766.80316000000005</v>
      </c>
      <c r="D87" s="122">
        <v>687.65565979999997</v>
      </c>
      <c r="E87" s="122">
        <v>658.65873595999994</v>
      </c>
      <c r="F87" s="365">
        <f t="shared" si="38"/>
        <v>0.95783220362290977</v>
      </c>
      <c r="G87" s="121">
        <v>704.89923999999996</v>
      </c>
      <c r="H87" s="122">
        <v>633.05497822999985</v>
      </c>
      <c r="I87" s="122">
        <v>612.64522504000001</v>
      </c>
      <c r="J87" s="365">
        <f t="shared" si="39"/>
        <v>0.9677599041286038</v>
      </c>
      <c r="K87" s="138">
        <f>(C87-G87)/G87</f>
        <v>8.7819530065034665E-2</v>
      </c>
      <c r="L87" s="139">
        <f t="shared" si="41"/>
        <v>8.6249509833508875E-2</v>
      </c>
      <c r="M87" s="375">
        <f>(E87-I87)/I87</f>
        <v>7.5106291601302666E-2</v>
      </c>
      <c r="N87" s="3"/>
    </row>
    <row r="88" spans="2:17" x14ac:dyDescent="0.25">
      <c r="B88" s="19" t="s">
        <v>57</v>
      </c>
      <c r="C88" s="44">
        <v>12.345370000000001</v>
      </c>
      <c r="D88" s="24">
        <v>12.345370000000001</v>
      </c>
      <c r="E88" s="24">
        <v>11.335166579999999</v>
      </c>
      <c r="F88" s="43">
        <f t="shared" si="38"/>
        <v>0.91817147481201444</v>
      </c>
      <c r="G88" s="44">
        <v>12.11758</v>
      </c>
      <c r="H88" s="24">
        <v>12.11758</v>
      </c>
      <c r="I88" s="24">
        <v>10.620466480000001</v>
      </c>
      <c r="J88" s="43">
        <f t="shared" si="39"/>
        <v>0.87645111317606328</v>
      </c>
      <c r="K88" s="26">
        <f>(C88-G88)/G88</f>
        <v>1.8798307912966168E-2</v>
      </c>
      <c r="L88" s="28">
        <f t="shared" si="41"/>
        <v>1.8798307912966168E-2</v>
      </c>
      <c r="M88" s="368">
        <f>(E88-I88)/I88</f>
        <v>6.7294605311912642E-2</v>
      </c>
      <c r="N88" s="3"/>
      <c r="O88" s="531"/>
      <c r="P88" s="531"/>
      <c r="Q88" s="531"/>
    </row>
    <row r="89" spans="2:17" x14ac:dyDescent="0.25">
      <c r="B89" s="19" t="s">
        <v>58</v>
      </c>
      <c r="C89" s="44">
        <v>19.00235</v>
      </c>
      <c r="D89" s="24">
        <v>19.00235</v>
      </c>
      <c r="E89" s="24">
        <v>15.138540359999999</v>
      </c>
      <c r="F89" s="43">
        <f t="shared" si="38"/>
        <v>0.79666674700760687</v>
      </c>
      <c r="G89" s="44">
        <v>19.236350000000002</v>
      </c>
      <c r="H89" s="24">
        <v>19.236350000000002</v>
      </c>
      <c r="I89" s="24">
        <v>14.564982199999999</v>
      </c>
      <c r="J89" s="43">
        <f t="shared" si="39"/>
        <v>0.75715934675757091</v>
      </c>
      <c r="K89" s="26">
        <f t="shared" ref="K89:K98" si="43">(C89-G89)/G89</f>
        <v>-1.2164469870843572E-2</v>
      </c>
      <c r="L89" s="28">
        <f t="shared" si="41"/>
        <v>-1.2164469870843572E-2</v>
      </c>
      <c r="M89" s="368">
        <f>(E89-I89)/I89</f>
        <v>3.9379255815362363E-2</v>
      </c>
      <c r="N89" s="3"/>
      <c r="O89" s="531"/>
      <c r="P89" s="531"/>
      <c r="Q89" s="531"/>
    </row>
    <row r="90" spans="2:17" x14ac:dyDescent="0.25">
      <c r="B90" s="19" t="s">
        <v>59</v>
      </c>
      <c r="C90" s="44">
        <v>0.3</v>
      </c>
      <c r="D90" s="24">
        <v>0.3</v>
      </c>
      <c r="E90" s="24">
        <v>0.14108148000000001</v>
      </c>
      <c r="F90" s="43">
        <f t="shared" si="38"/>
        <v>0.47027160000000007</v>
      </c>
      <c r="G90" s="44">
        <v>0.35</v>
      </c>
      <c r="H90" s="24">
        <v>0.35</v>
      </c>
      <c r="I90" s="24">
        <v>0.14590228</v>
      </c>
      <c r="J90" s="43">
        <f t="shared" si="39"/>
        <v>0.41686365714285717</v>
      </c>
      <c r="K90" s="26">
        <f t="shared" si="43"/>
        <v>-0.14285714285714282</v>
      </c>
      <c r="L90" s="28">
        <f t="shared" si="41"/>
        <v>-0.14285714285714282</v>
      </c>
      <c r="M90" s="368">
        <f>(E90-I90)/I90</f>
        <v>-3.3041293117557768E-2</v>
      </c>
      <c r="N90" s="3"/>
      <c r="O90" s="531"/>
      <c r="P90" s="531"/>
      <c r="Q90" s="531"/>
    </row>
    <row r="91" spans="2:17" x14ac:dyDescent="0.25">
      <c r="B91" s="19" t="s">
        <v>60</v>
      </c>
      <c r="C91" s="44">
        <v>8.5000000000000006E-2</v>
      </c>
      <c r="D91" s="24">
        <v>8.5000000000000006E-2</v>
      </c>
      <c r="E91" s="24">
        <v>8.3713350000000006E-2</v>
      </c>
      <c r="F91" s="43">
        <f t="shared" si="38"/>
        <v>0.98486294117647055</v>
      </c>
      <c r="G91" s="44">
        <v>7.0000000000000007E-2</v>
      </c>
      <c r="H91" s="24">
        <v>7.0000000000000007E-2</v>
      </c>
      <c r="I91" s="24">
        <v>8.4551600000000005E-2</v>
      </c>
      <c r="J91" s="43">
        <f t="shared" si="39"/>
        <v>1.2078799999999998</v>
      </c>
      <c r="K91" s="26">
        <f t="shared" si="43"/>
        <v>0.21428571428571425</v>
      </c>
      <c r="L91" s="28">
        <f t="shared" si="41"/>
        <v>0.21428571428571425</v>
      </c>
      <c r="M91" s="368">
        <f>(E91-I91)/I91</f>
        <v>-9.9140643110242586E-3</v>
      </c>
      <c r="N91" s="3"/>
      <c r="O91" s="531"/>
      <c r="P91" s="531"/>
      <c r="Q91" s="531"/>
    </row>
    <row r="92" spans="2:17" x14ac:dyDescent="0.25">
      <c r="B92" s="19" t="s">
        <v>61</v>
      </c>
      <c r="C92" s="44">
        <v>7.0000000000000007E-2</v>
      </c>
      <c r="D92" s="24">
        <v>7.0000000000000007E-2</v>
      </c>
      <c r="E92" s="24">
        <v>0.14996876000000001</v>
      </c>
      <c r="F92" s="43">
        <f t="shared" si="38"/>
        <v>2.1424108571428571</v>
      </c>
      <c r="G92" s="44">
        <v>0.12</v>
      </c>
      <c r="H92" s="24">
        <v>0.12</v>
      </c>
      <c r="I92" s="24">
        <v>0.10672473999999998</v>
      </c>
      <c r="J92" s="43">
        <f t="shared" si="39"/>
        <v>0.88937283333333328</v>
      </c>
      <c r="K92" s="26">
        <f t="shared" si="43"/>
        <v>-0.41666666666666657</v>
      </c>
      <c r="L92" s="28">
        <f t="shared" si="41"/>
        <v>-0.41666666666666657</v>
      </c>
      <c r="M92" s="368">
        <f t="shared" ref="M92:M98" si="44">(E92-I92)/I92</f>
        <v>0.40519208573382354</v>
      </c>
      <c r="N92" s="3"/>
      <c r="O92" s="531"/>
      <c r="P92" s="531"/>
      <c r="Q92" s="531"/>
    </row>
    <row r="93" spans="2:17" x14ac:dyDescent="0.25">
      <c r="B93" s="19" t="s">
        <v>62</v>
      </c>
      <c r="C93" s="128">
        <v>734.98044000000004</v>
      </c>
      <c r="D93" s="129">
        <v>655.83293979999996</v>
      </c>
      <c r="E93" s="129">
        <v>631.81026542999996</v>
      </c>
      <c r="F93" s="43">
        <f t="shared" si="38"/>
        <v>0.96337074137001133</v>
      </c>
      <c r="G93" s="128">
        <v>672.98531000000003</v>
      </c>
      <c r="H93" s="129">
        <v>601.14104822999991</v>
      </c>
      <c r="I93" s="129">
        <v>587.12259774000006</v>
      </c>
      <c r="J93" s="43">
        <f t="shared" si="39"/>
        <v>0.97668026408897579</v>
      </c>
      <c r="K93" s="26">
        <f t="shared" si="43"/>
        <v>9.2119588761900337E-2</v>
      </c>
      <c r="L93" s="28">
        <f t="shared" si="41"/>
        <v>9.0980131420129923E-2</v>
      </c>
      <c r="M93" s="368">
        <f t="shared" si="44"/>
        <v>7.6113009211390081E-2</v>
      </c>
      <c r="N93" s="3"/>
      <c r="O93" s="531"/>
      <c r="P93" s="531"/>
      <c r="Q93" s="531"/>
    </row>
    <row r="94" spans="2:17" x14ac:dyDescent="0.25">
      <c r="B94" s="20" t="s">
        <v>101</v>
      </c>
      <c r="C94" s="61">
        <v>21.950050000000001</v>
      </c>
      <c r="D94" s="62">
        <v>21.950050000000001</v>
      </c>
      <c r="E94" s="62">
        <v>28.352433519999998</v>
      </c>
      <c r="F94" s="63">
        <f t="shared" ref="F94:F99" si="45">E94/D94</f>
        <v>1.2916796781784095</v>
      </c>
      <c r="G94" s="61">
        <v>23.263069999999999</v>
      </c>
      <c r="H94" s="62">
        <v>23.97137609</v>
      </c>
      <c r="I94" s="62">
        <v>25.286613819999999</v>
      </c>
      <c r="J94" s="63">
        <f t="shared" ref="J94:J99" si="46">I94/H94</f>
        <v>1.054867009931427</v>
      </c>
      <c r="K94" s="27">
        <f t="shared" si="43"/>
        <v>-5.6442249453747859E-2</v>
      </c>
      <c r="L94" s="29">
        <f t="shared" si="41"/>
        <v>-8.43224887220064E-2</v>
      </c>
      <c r="M94" s="370">
        <f t="shared" si="44"/>
        <v>0.12124279359125352</v>
      </c>
      <c r="N94" s="3"/>
      <c r="O94" s="531"/>
      <c r="P94" s="531"/>
      <c r="Q94" s="531"/>
    </row>
    <row r="95" spans="2:17" x14ac:dyDescent="0.25">
      <c r="B95" s="20" t="s">
        <v>88</v>
      </c>
      <c r="C95" s="61">
        <v>575.63162</v>
      </c>
      <c r="D95" s="62">
        <v>497.17963737000002</v>
      </c>
      <c r="E95" s="62">
        <v>540.91826462000006</v>
      </c>
      <c r="F95" s="63">
        <f t="shared" si="45"/>
        <v>1.0879734887803738</v>
      </c>
      <c r="G95" s="61">
        <v>504.08326</v>
      </c>
      <c r="H95" s="62">
        <v>526.70390970999995</v>
      </c>
      <c r="I95" s="62">
        <v>516.59279116999994</v>
      </c>
      <c r="J95" s="63">
        <f t="shared" si="46"/>
        <v>0.98080303116495349</v>
      </c>
      <c r="K95" s="27">
        <f t="shared" si="43"/>
        <v>0.14193758388247213</v>
      </c>
      <c r="L95" s="29">
        <f t="shared" si="41"/>
        <v>-5.6054781055746891E-2</v>
      </c>
      <c r="M95" s="370">
        <f t="shared" si="44"/>
        <v>4.7088294428009374E-2</v>
      </c>
      <c r="N95" s="3"/>
    </row>
    <row r="96" spans="2:17" x14ac:dyDescent="0.25">
      <c r="B96" s="20" t="s">
        <v>89</v>
      </c>
      <c r="C96" s="61">
        <v>0.38081999999999999</v>
      </c>
      <c r="D96" s="62">
        <v>0.38081999999999999</v>
      </c>
      <c r="E96" s="62">
        <v>0.23221943</v>
      </c>
      <c r="F96" s="63">
        <f t="shared" si="45"/>
        <v>0.60978790504700386</v>
      </c>
      <c r="G96" s="61">
        <v>0.40360000000000001</v>
      </c>
      <c r="H96" s="62">
        <v>0.41868093000000001</v>
      </c>
      <c r="I96" s="62">
        <v>0.37559073999999998</v>
      </c>
      <c r="J96" s="63">
        <f t="shared" si="46"/>
        <v>0.89708107794639702</v>
      </c>
      <c r="K96" s="27">
        <f t="shared" si="43"/>
        <v>-5.644202180376616E-2</v>
      </c>
      <c r="L96" s="29">
        <f t="shared" si="41"/>
        <v>-9.0429076862898944E-2</v>
      </c>
      <c r="M96" s="370">
        <f t="shared" si="44"/>
        <v>-0.38172216386378421</v>
      </c>
      <c r="N96" s="3"/>
      <c r="O96" s="3"/>
      <c r="P96" s="3"/>
      <c r="Q96" s="3"/>
    </row>
    <row r="97" spans="2:17" x14ac:dyDescent="0.25">
      <c r="B97" s="20" t="s">
        <v>90</v>
      </c>
      <c r="C97" s="61">
        <v>18.421299999999999</v>
      </c>
      <c r="D97" s="62">
        <v>18.421299999999999</v>
      </c>
      <c r="E97" s="62">
        <v>9.5473076999999993</v>
      </c>
      <c r="F97" s="63">
        <f t="shared" si="45"/>
        <v>0.51827545830098853</v>
      </c>
      <c r="G97" s="61">
        <v>19.544429999999998</v>
      </c>
      <c r="H97" s="62">
        <v>12.856223480000001</v>
      </c>
      <c r="I97" s="62">
        <v>8.4465886799999996</v>
      </c>
      <c r="J97" s="63">
        <f t="shared" si="46"/>
        <v>0.65700387778262226</v>
      </c>
      <c r="K97" s="27">
        <f t="shared" si="43"/>
        <v>-5.7465477376418744E-2</v>
      </c>
      <c r="L97" s="29">
        <f t="shared" si="41"/>
        <v>0.43287023818910758</v>
      </c>
      <c r="M97" s="370">
        <f t="shared" si="44"/>
        <v>0.13031521501766791</v>
      </c>
      <c r="N97" s="3"/>
      <c r="O97" s="3"/>
      <c r="P97" s="3"/>
      <c r="Q97" s="3"/>
    </row>
    <row r="98" spans="2:17" x14ac:dyDescent="0.25">
      <c r="B98" s="20" t="s">
        <v>93</v>
      </c>
      <c r="C98" s="61">
        <v>118.59665</v>
      </c>
      <c r="D98" s="62">
        <v>117.90113243</v>
      </c>
      <c r="E98" s="62">
        <v>52.760040159999996</v>
      </c>
      <c r="F98" s="63">
        <f t="shared" si="45"/>
        <v>0.44749392200558014</v>
      </c>
      <c r="G98" s="61">
        <v>125.69095</v>
      </c>
      <c r="H98" s="62">
        <v>37.19085802</v>
      </c>
      <c r="I98" s="62">
        <v>36.421013330000001</v>
      </c>
      <c r="J98" s="63">
        <f t="shared" si="46"/>
        <v>0.97930016323941749</v>
      </c>
      <c r="K98" s="27">
        <f t="shared" si="43"/>
        <v>-5.6442408940341401E-2</v>
      </c>
      <c r="L98" s="29">
        <f t="shared" si="41"/>
        <v>2.1701643550841641</v>
      </c>
      <c r="M98" s="370">
        <f t="shared" si="44"/>
        <v>0.44861538260775224</v>
      </c>
      <c r="N98" s="3"/>
      <c r="O98" s="3"/>
      <c r="P98" s="3"/>
      <c r="Q98" s="3"/>
    </row>
    <row r="99" spans="2:17" ht="15.75" thickBot="1" x14ac:dyDescent="0.3">
      <c r="B99" s="151" t="s">
        <v>64</v>
      </c>
      <c r="C99" s="131">
        <v>0.02</v>
      </c>
      <c r="D99" s="132">
        <v>0.02</v>
      </c>
      <c r="E99" s="132">
        <v>0</v>
      </c>
      <c r="F99" s="368">
        <f t="shared" si="45"/>
        <v>0</v>
      </c>
      <c r="G99" s="131">
        <v>0.02</v>
      </c>
      <c r="H99" s="132">
        <v>0.02</v>
      </c>
      <c r="I99" s="132">
        <v>0</v>
      </c>
      <c r="J99" s="102">
        <f t="shared" si="46"/>
        <v>0</v>
      </c>
      <c r="K99" s="683">
        <f t="shared" ref="K99" si="47">(C99-G99)/G99</f>
        <v>0</v>
      </c>
      <c r="L99" s="684">
        <f t="shared" ref="L99:L106" si="48">(D99-H99)/H99</f>
        <v>0</v>
      </c>
      <c r="M99" s="369">
        <v>0</v>
      </c>
      <c r="N99" s="3"/>
      <c r="O99" s="3"/>
      <c r="P99" s="3"/>
      <c r="Q99" s="3"/>
    </row>
    <row r="100" spans="2:17" x14ac:dyDescent="0.25">
      <c r="B100" s="135" t="s">
        <v>277</v>
      </c>
      <c r="C100" s="136">
        <v>84.510450000000006</v>
      </c>
      <c r="D100" s="137">
        <v>163.65795019999999</v>
      </c>
      <c r="E100" s="137">
        <v>162.28418619999999</v>
      </c>
      <c r="F100" s="375">
        <f t="shared" ref="F100:F106" si="49">E100/D100</f>
        <v>0.99160588288976381</v>
      </c>
      <c r="G100" s="136">
        <v>65.254779999999997</v>
      </c>
      <c r="H100" s="137">
        <v>167.73657544999998</v>
      </c>
      <c r="I100" s="137">
        <v>166.65755830000001</v>
      </c>
      <c r="J100" s="375">
        <f t="shared" ref="J100:J106" si="50">I100/H100</f>
        <v>0.99356719220536605</v>
      </c>
      <c r="K100" s="158">
        <v>0</v>
      </c>
      <c r="L100" s="159">
        <f t="shared" si="48"/>
        <v>-2.4315658281790612E-2</v>
      </c>
      <c r="M100" s="367">
        <f t="shared" ref="M100:M103" si="51">(E100-I100)/I100</f>
        <v>-2.624166671233423E-2</v>
      </c>
      <c r="N100" s="3"/>
      <c r="O100" s="3"/>
      <c r="P100" s="3"/>
      <c r="Q100" s="3"/>
    </row>
    <row r="101" spans="2:17" x14ac:dyDescent="0.25">
      <c r="B101" s="19" t="s">
        <v>62</v>
      </c>
      <c r="C101" s="44">
        <v>84.510450000000006</v>
      </c>
      <c r="D101" s="24">
        <v>163.65795019999999</v>
      </c>
      <c r="E101" s="24">
        <v>162.28418619999999</v>
      </c>
      <c r="F101" s="368">
        <f t="shared" si="49"/>
        <v>0.99160588288976381</v>
      </c>
      <c r="G101" s="44">
        <v>65.254779999999997</v>
      </c>
      <c r="H101" s="24">
        <v>167.73657544999998</v>
      </c>
      <c r="I101" s="24">
        <v>166.65755830000001</v>
      </c>
      <c r="J101" s="368">
        <f t="shared" si="50"/>
        <v>0.99356719220536605</v>
      </c>
      <c r="K101" s="23">
        <v>0</v>
      </c>
      <c r="L101" s="28">
        <f t="shared" si="48"/>
        <v>-2.4315658281790612E-2</v>
      </c>
      <c r="M101" s="368">
        <f t="shared" si="51"/>
        <v>-2.624166671233423E-2</v>
      </c>
      <c r="N101" s="3"/>
      <c r="O101" s="3"/>
      <c r="P101" s="3"/>
      <c r="Q101" s="3"/>
    </row>
    <row r="102" spans="2:17" x14ac:dyDescent="0.25">
      <c r="B102" s="20" t="s">
        <v>94</v>
      </c>
      <c r="C102" s="61">
        <v>6.4167300000000003</v>
      </c>
      <c r="D102" s="127">
        <v>13.71833326</v>
      </c>
      <c r="E102" s="62">
        <v>13.584162060000001</v>
      </c>
      <c r="F102" s="370">
        <f t="shared" si="49"/>
        <v>0.99021956986631776</v>
      </c>
      <c r="G102" s="61">
        <v>5.1974200000000002</v>
      </c>
      <c r="H102" s="127">
        <v>13.645194439999999</v>
      </c>
      <c r="I102" s="62">
        <v>13.341201590000001</v>
      </c>
      <c r="J102" s="370">
        <f t="shared" si="50"/>
        <v>0.97772161830769788</v>
      </c>
      <c r="K102" s="21">
        <v>0</v>
      </c>
      <c r="L102" s="29">
        <f t="shared" si="48"/>
        <v>5.360042344695273E-3</v>
      </c>
      <c r="M102" s="370">
        <f t="shared" si="51"/>
        <v>1.8211288418137146E-2</v>
      </c>
      <c r="N102" s="3"/>
      <c r="O102" s="3"/>
      <c r="P102" s="3"/>
      <c r="Q102" s="3"/>
    </row>
    <row r="103" spans="2:17" ht="15.75" thickBot="1" x14ac:dyDescent="0.3">
      <c r="B103" s="140" t="s">
        <v>95</v>
      </c>
      <c r="C103" s="425">
        <v>78.093720000000005</v>
      </c>
      <c r="D103" s="409">
        <v>149.93961694000001</v>
      </c>
      <c r="E103" s="409">
        <v>148.70002413999998</v>
      </c>
      <c r="F103" s="374">
        <f t="shared" si="49"/>
        <v>0.99173271997556145</v>
      </c>
      <c r="G103" s="425">
        <v>60.057360000000003</v>
      </c>
      <c r="H103" s="409">
        <v>154.09138100999999</v>
      </c>
      <c r="I103" s="409">
        <v>153.31635671000001</v>
      </c>
      <c r="J103" s="374">
        <f t="shared" si="50"/>
        <v>0.9949703591795982</v>
      </c>
      <c r="K103" s="372">
        <v>0</v>
      </c>
      <c r="L103" s="373">
        <f t="shared" si="48"/>
        <v>-2.6943519116948856E-2</v>
      </c>
      <c r="M103" s="374">
        <f t="shared" si="51"/>
        <v>-3.0109850436453315E-2</v>
      </c>
      <c r="N103" s="3"/>
      <c r="O103" s="3"/>
      <c r="P103" s="3"/>
      <c r="Q103" s="3"/>
    </row>
    <row r="104" spans="2:17" x14ac:dyDescent="0.25">
      <c r="B104" s="135" t="s">
        <v>379</v>
      </c>
      <c r="C104" s="136">
        <v>564.50604999999996</v>
      </c>
      <c r="D104" s="137">
        <v>652.30759125000009</v>
      </c>
      <c r="E104" s="137">
        <v>461.68179883999994</v>
      </c>
      <c r="F104" s="375">
        <f t="shared" si="49"/>
        <v>0.70776701824869326</v>
      </c>
      <c r="G104" s="136">
        <v>588.01</v>
      </c>
      <c r="H104" s="137">
        <v>516.97927988000004</v>
      </c>
      <c r="I104" s="137">
        <v>322.17291345000001</v>
      </c>
      <c r="J104" s="375">
        <f t="shared" si="50"/>
        <v>0.62318341563859581</v>
      </c>
      <c r="K104" s="138">
        <f>(C104-G104)/G104</f>
        <v>-3.9972024285301326E-2</v>
      </c>
      <c r="L104" s="139">
        <f t="shared" si="48"/>
        <v>0.26176737953871598</v>
      </c>
      <c r="M104" s="375">
        <f>(E104-I104)/I104</f>
        <v>0.43302487442555027</v>
      </c>
      <c r="N104" s="3"/>
      <c r="O104" s="3"/>
      <c r="P104" s="3"/>
      <c r="Q104" s="3"/>
    </row>
    <row r="105" spans="2:17" x14ac:dyDescent="0.25">
      <c r="B105" s="19" t="s">
        <v>61</v>
      </c>
      <c r="C105" s="44">
        <v>2.5</v>
      </c>
      <c r="D105" s="24">
        <v>4.8802300499999998</v>
      </c>
      <c r="E105" s="24">
        <v>0.85057273</v>
      </c>
      <c r="F105" s="368">
        <f t="shared" si="49"/>
        <v>0.17428947432508843</v>
      </c>
      <c r="G105" s="44">
        <v>3</v>
      </c>
      <c r="H105" s="24">
        <v>3.3928672500000001</v>
      </c>
      <c r="I105" s="24">
        <v>1.0838300000000001</v>
      </c>
      <c r="J105" s="368">
        <f t="shared" si="50"/>
        <v>0.31944367997303758</v>
      </c>
      <c r="K105" s="26">
        <f>(C105-G105)/G105</f>
        <v>-0.16666666666666666</v>
      </c>
      <c r="L105" s="28">
        <f t="shared" si="48"/>
        <v>0.43837930882795356</v>
      </c>
      <c r="M105" s="368">
        <f>(E105-I105)/I105</f>
        <v>-0.21521573493998142</v>
      </c>
      <c r="N105" s="3"/>
      <c r="O105" s="11"/>
      <c r="P105" s="11"/>
      <c r="Q105" s="11"/>
    </row>
    <row r="106" spans="2:17" x14ac:dyDescent="0.25">
      <c r="B106" s="19" t="s">
        <v>62</v>
      </c>
      <c r="C106" s="44">
        <v>562.00604999999996</v>
      </c>
      <c r="D106" s="24">
        <v>647.42736120000006</v>
      </c>
      <c r="E106" s="24">
        <v>460.83122610999993</v>
      </c>
      <c r="F106" s="368">
        <f t="shared" si="49"/>
        <v>0.71178830819855055</v>
      </c>
      <c r="G106" s="44">
        <v>585.01</v>
      </c>
      <c r="H106" s="24">
        <v>513.58641263000004</v>
      </c>
      <c r="I106" s="24">
        <v>321.08908345000003</v>
      </c>
      <c r="J106" s="368">
        <f t="shared" si="50"/>
        <v>0.62518998858585517</v>
      </c>
      <c r="K106" s="26">
        <f t="shared" ref="K106" si="52">(C106-G106)/G106</f>
        <v>-3.9322319276593617E-2</v>
      </c>
      <c r="L106" s="28">
        <f t="shared" si="48"/>
        <v>0.26060064144730838</v>
      </c>
      <c r="M106" s="368">
        <f>(E106-I106)/I106</f>
        <v>0.43521299808300873</v>
      </c>
      <c r="N106" s="3"/>
    </row>
    <row r="107" spans="2:17" x14ac:dyDescent="0.25">
      <c r="B107" s="20" t="s">
        <v>101</v>
      </c>
      <c r="C107" s="61">
        <v>0</v>
      </c>
      <c r="D107" s="127">
        <v>0</v>
      </c>
      <c r="E107" s="62">
        <v>14.93308639</v>
      </c>
      <c r="F107" s="18">
        <v>0</v>
      </c>
      <c r="G107" s="61">
        <v>0</v>
      </c>
      <c r="H107" s="127">
        <v>0</v>
      </c>
      <c r="I107" s="62">
        <v>16.51703054</v>
      </c>
      <c r="J107" s="18">
        <v>0</v>
      </c>
      <c r="K107" s="544">
        <v>0</v>
      </c>
      <c r="L107" s="62">
        <v>0</v>
      </c>
      <c r="M107" s="370">
        <f t="shared" ref="M107:M109" si="53">(E107-I107)/I107</f>
        <v>-9.589763403077177E-2</v>
      </c>
      <c r="N107" s="3"/>
    </row>
    <row r="108" spans="2:17" x14ac:dyDescent="0.25">
      <c r="B108" s="20" t="s">
        <v>88</v>
      </c>
      <c r="C108" s="61">
        <v>562.00604999999996</v>
      </c>
      <c r="D108" s="62">
        <v>647.42736120000006</v>
      </c>
      <c r="E108" s="62">
        <v>347.04631418999998</v>
      </c>
      <c r="F108" s="370">
        <f>E108/D108</f>
        <v>0.53603899833141611</v>
      </c>
      <c r="G108" s="61">
        <v>585.01</v>
      </c>
      <c r="H108" s="62">
        <v>513.55941263</v>
      </c>
      <c r="I108" s="62">
        <v>289.55584991999996</v>
      </c>
      <c r="J108" s="370">
        <f>I108/H108</f>
        <v>0.56382152249366702</v>
      </c>
      <c r="K108" s="27">
        <f t="shared" ref="K108" si="54">(C108-G108)/G108</f>
        <v>-3.9322319276593617E-2</v>
      </c>
      <c r="L108" s="29">
        <f t="shared" ref="L108" si="55">(D108-H108)/H108</f>
        <v>0.26066691657825153</v>
      </c>
      <c r="M108" s="370">
        <f t="shared" si="53"/>
        <v>0.19854706539648151</v>
      </c>
      <c r="N108" s="3"/>
    </row>
    <row r="109" spans="2:17" x14ac:dyDescent="0.25">
      <c r="B109" s="20" t="s">
        <v>89</v>
      </c>
      <c r="C109" s="61">
        <v>0</v>
      </c>
      <c r="D109" s="62">
        <v>0</v>
      </c>
      <c r="E109" s="62">
        <v>1.7942278700000001</v>
      </c>
      <c r="F109" s="547">
        <v>0</v>
      </c>
      <c r="G109" s="61">
        <v>0</v>
      </c>
      <c r="H109" s="62">
        <v>0</v>
      </c>
      <c r="I109" s="62">
        <v>0.99164328000000002</v>
      </c>
      <c r="J109" s="547">
        <v>0</v>
      </c>
      <c r="K109" s="544">
        <v>0</v>
      </c>
      <c r="L109" s="62">
        <v>0</v>
      </c>
      <c r="M109" s="370">
        <f t="shared" si="53"/>
        <v>0.80934808533165281</v>
      </c>
      <c r="N109" s="3"/>
    </row>
    <row r="110" spans="2:17" x14ac:dyDescent="0.25">
      <c r="B110" s="20" t="s">
        <v>90</v>
      </c>
      <c r="C110" s="61">
        <v>0</v>
      </c>
      <c r="D110" s="62">
        <v>0</v>
      </c>
      <c r="E110" s="62">
        <v>21.473563859999999</v>
      </c>
      <c r="F110" s="547">
        <v>0</v>
      </c>
      <c r="G110" s="544">
        <v>0</v>
      </c>
      <c r="H110" s="62">
        <v>0</v>
      </c>
      <c r="I110" s="278">
        <v>5.1469353</v>
      </c>
      <c r="J110" s="534">
        <v>0</v>
      </c>
      <c r="K110" s="544">
        <v>0</v>
      </c>
      <c r="L110" s="62">
        <v>0</v>
      </c>
      <c r="M110" s="534">
        <v>0</v>
      </c>
      <c r="N110" s="3"/>
    </row>
    <row r="111" spans="2:17" ht="15.75" thickBot="1" x14ac:dyDescent="0.3">
      <c r="B111" s="20" t="s">
        <v>93</v>
      </c>
      <c r="C111" s="425">
        <v>0</v>
      </c>
      <c r="D111" s="409">
        <v>0</v>
      </c>
      <c r="E111" s="409">
        <v>75.5840338</v>
      </c>
      <c r="F111" s="547">
        <v>0</v>
      </c>
      <c r="G111" s="425">
        <v>0</v>
      </c>
      <c r="H111" s="409">
        <v>2.7E-2</v>
      </c>
      <c r="I111" s="409">
        <v>8.877624410000001</v>
      </c>
      <c r="J111" s="370">
        <f>I111/H111</f>
        <v>328.80090407407414</v>
      </c>
      <c r="K111" s="425">
        <v>0</v>
      </c>
      <c r="L111" s="409">
        <v>0</v>
      </c>
      <c r="M111" s="370">
        <f t="shared" ref="M111" si="56">(E111-I111)/I111</f>
        <v>7.5139931933660167</v>
      </c>
      <c r="N111" s="3"/>
    </row>
    <row r="112" spans="2:17" x14ac:dyDescent="0.25">
      <c r="B112" s="135" t="s">
        <v>278</v>
      </c>
      <c r="C112" s="136">
        <v>4.1759500000000003</v>
      </c>
      <c r="D112" s="137">
        <v>83.648982529999998</v>
      </c>
      <c r="E112" s="137">
        <v>78.875145590000002</v>
      </c>
      <c r="F112" s="375">
        <f>E112/D112</f>
        <v>0.9429301254407022</v>
      </c>
      <c r="G112" s="136">
        <v>0</v>
      </c>
      <c r="H112" s="137">
        <v>81.857985110000001</v>
      </c>
      <c r="I112" s="137">
        <v>72.180187419999996</v>
      </c>
      <c r="J112" s="375">
        <f>I112/H112</f>
        <v>0.88177332147871623</v>
      </c>
      <c r="K112" s="158">
        <v>0</v>
      </c>
      <c r="L112" s="139">
        <f t="shared" ref="L112:L115" si="57">(D112-H112)/H112</f>
        <v>2.1879324510532122E-2</v>
      </c>
      <c r="M112" s="375">
        <f>(E112-I112)/I112</f>
        <v>9.2753405183663165E-2</v>
      </c>
      <c r="N112" s="3"/>
    </row>
    <row r="113" spans="2:17" x14ac:dyDescent="0.25">
      <c r="B113" s="19" t="s">
        <v>62</v>
      </c>
      <c r="C113" s="44">
        <v>4.1759500000000003</v>
      </c>
      <c r="D113" s="24">
        <v>83.648982529999998</v>
      </c>
      <c r="E113" s="24">
        <v>78.875145590000002</v>
      </c>
      <c r="F113" s="368">
        <f>E113/D113</f>
        <v>0.9429301254407022</v>
      </c>
      <c r="G113" s="44">
        <v>0</v>
      </c>
      <c r="H113" s="24">
        <v>81.857985110000001</v>
      </c>
      <c r="I113" s="24">
        <v>72.180187419999996</v>
      </c>
      <c r="J113" s="368">
        <f>I113/H113</f>
        <v>0.88177332147871623</v>
      </c>
      <c r="K113" s="44">
        <v>0</v>
      </c>
      <c r="L113" s="28">
        <f t="shared" si="57"/>
        <v>2.1879324510532122E-2</v>
      </c>
      <c r="M113" s="368">
        <f>(E113-I113)/I113</f>
        <v>9.2753405183663165E-2</v>
      </c>
      <c r="N113" s="3"/>
    </row>
    <row r="114" spans="2:17" x14ac:dyDescent="0.25">
      <c r="B114" s="20" t="s">
        <v>94</v>
      </c>
      <c r="C114" s="61">
        <v>0.24107999999999999</v>
      </c>
      <c r="D114" s="127">
        <v>4.8898402800000005</v>
      </c>
      <c r="E114" s="62">
        <v>4.4446052300000005</v>
      </c>
      <c r="F114" s="370">
        <f>E114/D114</f>
        <v>0.90894691349714185</v>
      </c>
      <c r="G114" s="61">
        <v>0</v>
      </c>
      <c r="H114" s="127">
        <v>3.9458845899999999</v>
      </c>
      <c r="I114" s="62">
        <v>3.2784096300000005</v>
      </c>
      <c r="J114" s="370">
        <f>I114/H114</f>
        <v>0.83084275660479989</v>
      </c>
      <c r="K114" s="544">
        <v>0</v>
      </c>
      <c r="L114" s="29">
        <f t="shared" si="57"/>
        <v>0.23922536720720475</v>
      </c>
      <c r="M114" s="370">
        <f t="shared" ref="M114:M115" si="58">(E114-I114)/I114</f>
        <v>0.35571991654990343</v>
      </c>
      <c r="N114" s="3"/>
    </row>
    <row r="115" spans="2:17" ht="15.75" thickBot="1" x14ac:dyDescent="0.3">
      <c r="B115" s="140" t="s">
        <v>95</v>
      </c>
      <c r="C115" s="425">
        <v>3.9348700000000001</v>
      </c>
      <c r="D115" s="409">
        <v>78.759142249999996</v>
      </c>
      <c r="E115" s="409">
        <v>74.430540359999995</v>
      </c>
      <c r="F115" s="374">
        <f>E115/D115</f>
        <v>0.94504000721262293</v>
      </c>
      <c r="G115" s="425">
        <v>0</v>
      </c>
      <c r="H115" s="409">
        <v>77.912100519999996</v>
      </c>
      <c r="I115" s="409">
        <v>68.901777790000011</v>
      </c>
      <c r="J115" s="374">
        <f>I115/H115</f>
        <v>0.884352717102178</v>
      </c>
      <c r="K115" s="545">
        <v>0</v>
      </c>
      <c r="L115" s="373">
        <f t="shared" si="57"/>
        <v>1.0871760924768877E-2</v>
      </c>
      <c r="M115" s="374">
        <f t="shared" si="58"/>
        <v>8.0241217967563019E-2</v>
      </c>
      <c r="N115" s="3"/>
    </row>
    <row r="116" spans="2:17" x14ac:dyDescent="0.25">
      <c r="B116" s="5"/>
      <c r="C116" s="679"/>
      <c r="D116" s="531"/>
      <c r="E116" s="531"/>
      <c r="H116" s="3"/>
    </row>
    <row r="117" spans="2:17" ht="15.75" thickBot="1" x14ac:dyDescent="0.3">
      <c r="B117" s="5" t="s">
        <v>136</v>
      </c>
      <c r="C117" s="679"/>
      <c r="D117" s="531"/>
      <c r="E117" s="531"/>
      <c r="H117" s="3"/>
    </row>
    <row r="118" spans="2:17" x14ac:dyDescent="0.25">
      <c r="B118" s="977" t="s">
        <v>28</v>
      </c>
      <c r="C118" s="902">
        <v>2022</v>
      </c>
      <c r="D118" s="903"/>
      <c r="E118" s="903"/>
      <c r="F118" s="896"/>
      <c r="G118" s="902">
        <v>2021</v>
      </c>
      <c r="H118" s="903"/>
      <c r="I118" s="903"/>
      <c r="J118" s="896"/>
      <c r="K118" s="902" t="s">
        <v>209</v>
      </c>
      <c r="L118" s="903"/>
      <c r="M118" s="980"/>
    </row>
    <row r="119" spans="2:17" ht="23.25" customHeight="1" x14ac:dyDescent="0.25">
      <c r="B119" s="978"/>
      <c r="C119" s="981" t="s">
        <v>97</v>
      </c>
      <c r="D119" s="983" t="s">
        <v>98</v>
      </c>
      <c r="E119" s="985" t="s">
        <v>152</v>
      </c>
      <c r="F119" s="986" t="s">
        <v>155</v>
      </c>
      <c r="G119" s="981" t="s">
        <v>99</v>
      </c>
      <c r="H119" s="983" t="s">
        <v>100</v>
      </c>
      <c r="I119" s="985" t="s">
        <v>153</v>
      </c>
      <c r="J119" s="986" t="s">
        <v>154</v>
      </c>
      <c r="K119" s="981" t="s">
        <v>292</v>
      </c>
      <c r="L119" s="983" t="s">
        <v>293</v>
      </c>
      <c r="M119" s="989" t="s">
        <v>294</v>
      </c>
    </row>
    <row r="120" spans="2:17" ht="23.25" customHeight="1" thickBot="1" x14ac:dyDescent="0.3">
      <c r="B120" s="979"/>
      <c r="C120" s="982"/>
      <c r="D120" s="984"/>
      <c r="E120" s="975"/>
      <c r="F120" s="987"/>
      <c r="G120" s="982"/>
      <c r="H120" s="984"/>
      <c r="I120" s="975"/>
      <c r="J120" s="987"/>
      <c r="K120" s="982"/>
      <c r="L120" s="988"/>
      <c r="M120" s="990"/>
    </row>
    <row r="121" spans="2:17" x14ac:dyDescent="0.25">
      <c r="B121" s="316" t="s">
        <v>173</v>
      </c>
      <c r="C121" s="213">
        <f>SUM(C122:C123)</f>
        <v>1358.1640199999999</v>
      </c>
      <c r="D121" s="194">
        <f>SUM(D122:D123)</f>
        <v>1399.6288186699999</v>
      </c>
      <c r="E121" s="194">
        <f>SUM(E122:E123)</f>
        <v>1173.6558842100001</v>
      </c>
      <c r="F121" s="195">
        <f t="shared" ref="F121:F130" si="59">E121/D121</f>
        <v>0.83854795539668081</v>
      </c>
      <c r="G121" s="213">
        <f>SUM(G122:G123)</f>
        <v>825.73452999999995</v>
      </c>
      <c r="H121" s="194">
        <f>SUM(H122:H123)</f>
        <v>830.83310420999999</v>
      </c>
      <c r="I121" s="194">
        <f>SUM(I122:I123)</f>
        <v>761.53313499000001</v>
      </c>
      <c r="J121" s="195">
        <f t="shared" ref="J121:J130" si="60">I121/H121</f>
        <v>0.91658978335258556</v>
      </c>
      <c r="K121" s="538">
        <f t="shared" ref="K121:K122" si="61">(C121-G121)/G121</f>
        <v>0.64479499240512572</v>
      </c>
      <c r="L121" s="539">
        <f t="shared" ref="L121:L122" si="62">(D121-H121)/H121</f>
        <v>0.68460887220044142</v>
      </c>
      <c r="M121" s="195">
        <f t="shared" ref="M121:M122" si="63">(E121-I121)/I121</f>
        <v>0.54117507208062821</v>
      </c>
      <c r="N121" s="3"/>
    </row>
    <row r="122" spans="2:17" x14ac:dyDescent="0.25">
      <c r="B122" s="540" t="s">
        <v>275</v>
      </c>
      <c r="C122" s="561">
        <f>C124+C137</f>
        <v>770.15401999999995</v>
      </c>
      <c r="D122" s="562">
        <f>D124+D137</f>
        <v>800.79155367999988</v>
      </c>
      <c r="E122" s="562">
        <f>E124+E137</f>
        <v>779.30278334000002</v>
      </c>
      <c r="F122" s="563">
        <f t="shared" si="59"/>
        <v>0.97316558817179177</v>
      </c>
      <c r="G122" s="561">
        <f>G124+G137</f>
        <v>685.23452999999995</v>
      </c>
      <c r="H122" s="562">
        <f>H124+H137</f>
        <v>684.33310420999999</v>
      </c>
      <c r="I122" s="562">
        <f>I124+I137</f>
        <v>616.49793366000006</v>
      </c>
      <c r="J122" s="563">
        <f t="shared" si="60"/>
        <v>0.90087404783915948</v>
      </c>
      <c r="K122" s="564">
        <f t="shared" si="61"/>
        <v>0.12392762810712414</v>
      </c>
      <c r="L122" s="565">
        <f t="shared" si="62"/>
        <v>0.17017801528751195</v>
      </c>
      <c r="M122" s="563">
        <f t="shared" si="63"/>
        <v>0.2640801222373394</v>
      </c>
      <c r="N122" s="3"/>
    </row>
    <row r="123" spans="2:17" ht="15.75" thickBot="1" x14ac:dyDescent="0.3">
      <c r="B123" s="541" t="s">
        <v>276</v>
      </c>
      <c r="C123" s="566">
        <f>C141+C149</f>
        <v>588.01</v>
      </c>
      <c r="D123" s="567">
        <f>D141+D149</f>
        <v>598.83726498999999</v>
      </c>
      <c r="E123" s="567">
        <f>E141+E149</f>
        <v>394.35310086999999</v>
      </c>
      <c r="F123" s="568">
        <f t="shared" si="59"/>
        <v>0.65853133050526724</v>
      </c>
      <c r="G123" s="566">
        <f>G141+G149</f>
        <v>140.5</v>
      </c>
      <c r="H123" s="567">
        <f>H141+H149</f>
        <v>146.5</v>
      </c>
      <c r="I123" s="567">
        <f>I141+I149</f>
        <v>145.03520133000001</v>
      </c>
      <c r="J123" s="568">
        <f t="shared" si="60"/>
        <v>0.9900013742662116</v>
      </c>
      <c r="K123" s="680">
        <f t="shared" ref="K123" si="64">(C123-G123)/G123</f>
        <v>3.1851245551601424</v>
      </c>
      <c r="L123" s="681">
        <f t="shared" ref="L123" si="65">(D123-H123)/H123</f>
        <v>3.0876263821843004</v>
      </c>
      <c r="M123" s="682">
        <f t="shared" ref="M123" si="66">(E123-I123)/I123</f>
        <v>1.7190164680967659</v>
      </c>
      <c r="N123" s="3"/>
    </row>
    <row r="124" spans="2:17" x14ac:dyDescent="0.25">
      <c r="B124" s="120" t="s">
        <v>174</v>
      </c>
      <c r="C124" s="121">
        <f>SUM(C125:C130)+C136</f>
        <v>704.89923999999996</v>
      </c>
      <c r="D124" s="122">
        <f>SUM(D125:D130)+D136</f>
        <v>633.05497822999985</v>
      </c>
      <c r="E124" s="122">
        <f>SUM(E125:E130)+E136</f>
        <v>612.64522504000001</v>
      </c>
      <c r="F124" s="365">
        <f t="shared" si="59"/>
        <v>0.9677599041286038</v>
      </c>
      <c r="G124" s="121">
        <f>SUM(G125:G130)+G136</f>
        <v>582.26761999999997</v>
      </c>
      <c r="H124" s="122">
        <f>SUM(H125:H130)+H136</f>
        <v>551.79999457999998</v>
      </c>
      <c r="I124" s="122">
        <f>SUM(I125:I130)+I136</f>
        <v>487.62112387000002</v>
      </c>
      <c r="J124" s="365">
        <f t="shared" si="60"/>
        <v>0.88369178807468196</v>
      </c>
      <c r="K124" s="138">
        <f>(C124-G124)/G124</f>
        <v>0.21061040625958216</v>
      </c>
      <c r="L124" s="139">
        <f t="shared" ref="L124:L135" si="67">(D124-H124)/H124</f>
        <v>0.1472544118305886</v>
      </c>
      <c r="M124" s="375">
        <f>(E124-I124)/I124</f>
        <v>0.2563959907596855</v>
      </c>
      <c r="N124" s="3"/>
    </row>
    <row r="125" spans="2:17" x14ac:dyDescent="0.25">
      <c r="B125" s="19" t="s">
        <v>57</v>
      </c>
      <c r="C125" s="44">
        <v>12.11758</v>
      </c>
      <c r="D125" s="24">
        <v>12.11758</v>
      </c>
      <c r="E125" s="24">
        <v>10.620466480000001</v>
      </c>
      <c r="F125" s="43">
        <f t="shared" si="59"/>
        <v>0.87645111317606328</v>
      </c>
      <c r="G125" s="44">
        <v>11.938499999999999</v>
      </c>
      <c r="H125" s="24">
        <v>11.938499999999999</v>
      </c>
      <c r="I125" s="24">
        <v>9.8779636299999982</v>
      </c>
      <c r="J125" s="43">
        <f t="shared" si="60"/>
        <v>0.82740408175231384</v>
      </c>
      <c r="K125" s="26">
        <f>(C125-G125)/G125</f>
        <v>1.5000209406541927E-2</v>
      </c>
      <c r="L125" s="28">
        <f t="shared" si="67"/>
        <v>1.5000209406541927E-2</v>
      </c>
      <c r="M125" s="368">
        <f>(E125-I125)/I125</f>
        <v>7.5167603142916511E-2</v>
      </c>
      <c r="N125" s="3"/>
      <c r="O125" s="531"/>
      <c r="P125" s="531"/>
      <c r="Q125" s="531"/>
    </row>
    <row r="126" spans="2:17" x14ac:dyDescent="0.25">
      <c r="B126" s="19" t="s">
        <v>58</v>
      </c>
      <c r="C126" s="44">
        <v>19.236350000000002</v>
      </c>
      <c r="D126" s="24">
        <v>19.236350000000002</v>
      </c>
      <c r="E126" s="24">
        <v>14.564982199999999</v>
      </c>
      <c r="F126" s="43">
        <f t="shared" si="59"/>
        <v>0.75715934675757091</v>
      </c>
      <c r="G126" s="44">
        <v>18.311579999999999</v>
      </c>
      <c r="H126" s="24">
        <v>17.410154210000002</v>
      </c>
      <c r="I126" s="24">
        <v>12.506210489999999</v>
      </c>
      <c r="J126" s="43">
        <f t="shared" si="60"/>
        <v>0.71832853053172341</v>
      </c>
      <c r="K126" s="26">
        <f t="shared" ref="K126:K135" si="68">(C126-G126)/G126</f>
        <v>5.0501922826976284E-2</v>
      </c>
      <c r="L126" s="28">
        <f t="shared" si="67"/>
        <v>0.10489256832378165</v>
      </c>
      <c r="M126" s="368">
        <f>(E126-I126)/I126</f>
        <v>0.16461994715715042</v>
      </c>
      <c r="N126" s="3"/>
      <c r="O126" s="531"/>
      <c r="P126" s="531"/>
      <c r="Q126" s="531"/>
    </row>
    <row r="127" spans="2:17" x14ac:dyDescent="0.25">
      <c r="B127" s="19" t="s">
        <v>59</v>
      </c>
      <c r="C127" s="44">
        <v>0.35</v>
      </c>
      <c r="D127" s="24">
        <v>0.35</v>
      </c>
      <c r="E127" s="24">
        <v>0.14590228</v>
      </c>
      <c r="F127" s="43">
        <f t="shared" si="59"/>
        <v>0.41686365714285717</v>
      </c>
      <c r="G127" s="44">
        <v>0.65</v>
      </c>
      <c r="H127" s="24">
        <v>0.65</v>
      </c>
      <c r="I127" s="24">
        <v>0.17173916</v>
      </c>
      <c r="J127" s="43">
        <f t="shared" si="60"/>
        <v>0.26421409230769233</v>
      </c>
      <c r="K127" s="26">
        <f t="shared" si="68"/>
        <v>-0.46153846153846156</v>
      </c>
      <c r="L127" s="28">
        <f t="shared" si="67"/>
        <v>-0.46153846153846156</v>
      </c>
      <c r="M127" s="369">
        <v>0</v>
      </c>
      <c r="N127" s="3"/>
      <c r="O127" s="531"/>
      <c r="P127" s="531"/>
      <c r="Q127" s="531"/>
    </row>
    <row r="128" spans="2:17" x14ac:dyDescent="0.25">
      <c r="B128" s="19" t="s">
        <v>60</v>
      </c>
      <c r="C128" s="44">
        <v>7.0000000000000007E-2</v>
      </c>
      <c r="D128" s="24">
        <v>7.0000000000000007E-2</v>
      </c>
      <c r="E128" s="24">
        <v>8.4551600000000005E-2</v>
      </c>
      <c r="F128" s="43">
        <f t="shared" si="59"/>
        <v>1.2078799999999998</v>
      </c>
      <c r="G128" s="44">
        <v>0.10485999999999999</v>
      </c>
      <c r="H128" s="24">
        <v>0.10485999999999999</v>
      </c>
      <c r="I128" s="24">
        <v>6.8721500000000005E-2</v>
      </c>
      <c r="J128" s="43">
        <f t="shared" si="60"/>
        <v>0.65536429525081064</v>
      </c>
      <c r="K128" s="26">
        <f t="shared" si="68"/>
        <v>-0.33244325767690242</v>
      </c>
      <c r="L128" s="28">
        <f t="shared" si="67"/>
        <v>-0.33244325767690242</v>
      </c>
      <c r="M128" s="369">
        <v>0</v>
      </c>
      <c r="N128" s="3"/>
      <c r="O128" s="531"/>
      <c r="P128" s="531"/>
      <c r="Q128" s="531"/>
    </row>
    <row r="129" spans="2:17" x14ac:dyDescent="0.25">
      <c r="B129" s="19" t="s">
        <v>61</v>
      </c>
      <c r="C129" s="44">
        <v>0.12</v>
      </c>
      <c r="D129" s="24">
        <v>0.12</v>
      </c>
      <c r="E129" s="24">
        <v>0.10672473999999998</v>
      </c>
      <c r="F129" s="43">
        <f t="shared" si="59"/>
        <v>0.88937283333333328</v>
      </c>
      <c r="G129" s="44">
        <v>0.87619999999999998</v>
      </c>
      <c r="H129" s="24">
        <v>0.87619999999999998</v>
      </c>
      <c r="I129" s="24">
        <v>2.9633990000000002E-2</v>
      </c>
      <c r="J129" s="43">
        <f t="shared" si="60"/>
        <v>3.3821034010499892E-2</v>
      </c>
      <c r="K129" s="26">
        <f t="shared" si="68"/>
        <v>-0.86304496690253363</v>
      </c>
      <c r="L129" s="28">
        <f t="shared" si="67"/>
        <v>-0.86304496690253363</v>
      </c>
      <c r="M129" s="368">
        <f t="shared" ref="M129:M135" si="69">(E129-I129)/I129</f>
        <v>2.6014299795606322</v>
      </c>
      <c r="N129" s="3"/>
      <c r="O129" s="531"/>
      <c r="P129" s="531"/>
      <c r="Q129" s="531"/>
    </row>
    <row r="130" spans="2:17" x14ac:dyDescent="0.25">
      <c r="B130" s="19" t="s">
        <v>62</v>
      </c>
      <c r="C130" s="128">
        <v>672.98531000000003</v>
      </c>
      <c r="D130" s="129">
        <v>601.14104822999991</v>
      </c>
      <c r="E130" s="129">
        <v>587.12259774000006</v>
      </c>
      <c r="F130" s="43">
        <f t="shared" si="59"/>
        <v>0.97668026408897579</v>
      </c>
      <c r="G130" s="128">
        <v>550.36648000000002</v>
      </c>
      <c r="H130" s="129">
        <v>520.80028037</v>
      </c>
      <c r="I130" s="129">
        <v>464.96519192000005</v>
      </c>
      <c r="J130" s="43">
        <f t="shared" si="60"/>
        <v>0.89278982643724347</v>
      </c>
      <c r="K130" s="26">
        <f t="shared" si="68"/>
        <v>0.22279487297264178</v>
      </c>
      <c r="L130" s="28">
        <f t="shared" si="67"/>
        <v>0.15426406414935531</v>
      </c>
      <c r="M130" s="368">
        <f t="shared" si="69"/>
        <v>0.26272376501038791</v>
      </c>
      <c r="N130" s="3"/>
      <c r="O130" s="531"/>
      <c r="P130" s="531"/>
      <c r="Q130" s="531"/>
    </row>
    <row r="131" spans="2:17" x14ac:dyDescent="0.25">
      <c r="B131" s="20" t="s">
        <v>101</v>
      </c>
      <c r="C131" s="61">
        <v>23.263069999999999</v>
      </c>
      <c r="D131" s="62">
        <v>23.97137609</v>
      </c>
      <c r="E131" s="62">
        <v>25.286613819999999</v>
      </c>
      <c r="F131" s="63">
        <f t="shared" ref="F131:F136" si="70">E131/D131</f>
        <v>1.054867009931427</v>
      </c>
      <c r="G131" s="61">
        <v>15.32338</v>
      </c>
      <c r="H131" s="62">
        <v>15.32338</v>
      </c>
      <c r="I131" s="62">
        <v>18.517271309999998</v>
      </c>
      <c r="J131" s="63">
        <f t="shared" ref="J131:J136" si="71">I131/H131</f>
        <v>1.2084325592656449</v>
      </c>
      <c r="K131" s="27">
        <f t="shared" si="68"/>
        <v>0.51814221144421135</v>
      </c>
      <c r="L131" s="29">
        <f t="shared" si="67"/>
        <v>0.56436609220681078</v>
      </c>
      <c r="M131" s="370">
        <f t="shared" si="69"/>
        <v>0.3655691163494651</v>
      </c>
      <c r="N131" s="3"/>
      <c r="O131" s="531"/>
      <c r="P131" s="531"/>
      <c r="Q131" s="531"/>
    </row>
    <row r="132" spans="2:17" x14ac:dyDescent="0.25">
      <c r="B132" s="20" t="s">
        <v>88</v>
      </c>
      <c r="C132" s="61">
        <v>504.08326</v>
      </c>
      <c r="D132" s="62">
        <v>526.70390970999995</v>
      </c>
      <c r="E132" s="62">
        <v>516.59279116999994</v>
      </c>
      <c r="F132" s="63">
        <f t="shared" si="70"/>
        <v>0.98080303116495349</v>
      </c>
      <c r="G132" s="61">
        <v>201.24815000000001</v>
      </c>
      <c r="H132" s="62">
        <v>201.24815000000001</v>
      </c>
      <c r="I132" s="62">
        <v>399.54443322000003</v>
      </c>
      <c r="J132" s="63">
        <f t="shared" si="71"/>
        <v>1.9853322041469699</v>
      </c>
      <c r="K132" s="27">
        <f t="shared" si="68"/>
        <v>1.5047845657214736</v>
      </c>
      <c r="L132" s="29">
        <f t="shared" si="67"/>
        <v>1.617186342880667</v>
      </c>
      <c r="M132" s="370">
        <f t="shared" si="69"/>
        <v>0.29295454577275992</v>
      </c>
      <c r="N132" s="3"/>
    </row>
    <row r="133" spans="2:17" x14ac:dyDescent="0.25">
      <c r="B133" s="20" t="s">
        <v>89</v>
      </c>
      <c r="C133" s="61">
        <v>0.40360000000000001</v>
      </c>
      <c r="D133" s="62">
        <v>0.41868093000000001</v>
      </c>
      <c r="E133" s="62">
        <v>0.37559073999999998</v>
      </c>
      <c r="F133" s="63">
        <f t="shared" si="70"/>
        <v>0.89708107794639702</v>
      </c>
      <c r="G133" s="61">
        <v>2.7639300000000002</v>
      </c>
      <c r="H133" s="62">
        <v>2.7639300000000002</v>
      </c>
      <c r="I133" s="62">
        <v>1.0965516799999999</v>
      </c>
      <c r="J133" s="63">
        <f t="shared" si="71"/>
        <v>0.39673641517694003</v>
      </c>
      <c r="K133" s="27">
        <f t="shared" si="68"/>
        <v>-0.85397604136139482</v>
      </c>
      <c r="L133" s="29">
        <f t="shared" si="67"/>
        <v>-0.84851970563653933</v>
      </c>
      <c r="M133" s="370">
        <f t="shared" si="69"/>
        <v>-0.65748012898033215</v>
      </c>
      <c r="N133" s="3"/>
      <c r="O133" s="3"/>
      <c r="P133" s="3"/>
      <c r="Q133" s="3"/>
    </row>
    <row r="134" spans="2:17" x14ac:dyDescent="0.25">
      <c r="B134" s="20" t="s">
        <v>90</v>
      </c>
      <c r="C134" s="61">
        <v>19.544429999999998</v>
      </c>
      <c r="D134" s="62">
        <v>12.856223480000001</v>
      </c>
      <c r="E134" s="62">
        <v>8.4465886799999996</v>
      </c>
      <c r="F134" s="63">
        <f t="shared" si="70"/>
        <v>0.65700387778262226</v>
      </c>
      <c r="G134" s="61">
        <v>78.598190000000002</v>
      </c>
      <c r="H134" s="62">
        <v>78.598190000000002</v>
      </c>
      <c r="I134" s="62">
        <v>13.38591823</v>
      </c>
      <c r="J134" s="63">
        <f t="shared" si="71"/>
        <v>0.17030822503673429</v>
      </c>
      <c r="K134" s="27">
        <f t="shared" si="68"/>
        <v>-0.75133740357125278</v>
      </c>
      <c r="L134" s="29">
        <f t="shared" si="67"/>
        <v>-0.83643104911194521</v>
      </c>
      <c r="M134" s="370">
        <f t="shared" si="69"/>
        <v>-0.36899445111880086</v>
      </c>
      <c r="N134" s="3"/>
      <c r="O134" s="3"/>
      <c r="P134" s="3"/>
      <c r="Q134" s="3"/>
    </row>
    <row r="135" spans="2:17" x14ac:dyDescent="0.25">
      <c r="B135" s="20" t="s">
        <v>93</v>
      </c>
      <c r="C135" s="61">
        <v>125.69095</v>
      </c>
      <c r="D135" s="127">
        <v>37.19085802</v>
      </c>
      <c r="E135" s="62">
        <v>36.421013330000001</v>
      </c>
      <c r="F135" s="63">
        <f t="shared" si="70"/>
        <v>0.97930016323941749</v>
      </c>
      <c r="G135" s="61">
        <v>252.43283</v>
      </c>
      <c r="H135" s="127">
        <v>222.86663037</v>
      </c>
      <c r="I135" s="62">
        <v>32.421017480000003</v>
      </c>
      <c r="J135" s="63">
        <f t="shared" si="71"/>
        <v>0.14547273149944023</v>
      </c>
      <c r="K135" s="27">
        <f t="shared" si="68"/>
        <v>-0.50208160325263551</v>
      </c>
      <c r="L135" s="29">
        <f t="shared" si="67"/>
        <v>-0.83312504901134699</v>
      </c>
      <c r="M135" s="370">
        <f t="shared" si="69"/>
        <v>0.12337662914088153</v>
      </c>
      <c r="N135" s="3"/>
      <c r="O135" s="3"/>
      <c r="P135" s="3"/>
      <c r="Q135" s="3"/>
    </row>
    <row r="136" spans="2:17" ht="15.75" thickBot="1" x14ac:dyDescent="0.3">
      <c r="B136" s="151" t="s">
        <v>64</v>
      </c>
      <c r="C136" s="131">
        <v>0.02</v>
      </c>
      <c r="D136" s="132">
        <v>0.02</v>
      </c>
      <c r="E136" s="132">
        <v>0</v>
      </c>
      <c r="F136" s="102">
        <f t="shared" si="70"/>
        <v>0</v>
      </c>
      <c r="G136" s="131">
        <v>0.02</v>
      </c>
      <c r="H136" s="132">
        <v>0.02</v>
      </c>
      <c r="I136" s="132">
        <v>1.66318E-3</v>
      </c>
      <c r="J136" s="102">
        <f t="shared" si="71"/>
        <v>8.3158999999999997E-2</v>
      </c>
      <c r="K136" s="683">
        <f t="shared" ref="K136" si="72">(C136-G136)/G136</f>
        <v>0</v>
      </c>
      <c r="L136" s="684">
        <f t="shared" ref="L136" si="73">(D136-H136)/H136</f>
        <v>0</v>
      </c>
      <c r="M136" s="414">
        <f t="shared" ref="M136" si="74">(E136-I136)/I136</f>
        <v>-1</v>
      </c>
      <c r="N136" s="3"/>
      <c r="O136" s="3"/>
      <c r="P136" s="3"/>
      <c r="Q136" s="3"/>
    </row>
    <row r="137" spans="2:17" x14ac:dyDescent="0.25">
      <c r="B137" s="135" t="s">
        <v>277</v>
      </c>
      <c r="C137" s="136">
        <v>65.254779999999997</v>
      </c>
      <c r="D137" s="137">
        <v>167.73657544999998</v>
      </c>
      <c r="E137" s="137">
        <v>166.65755830000001</v>
      </c>
      <c r="F137" s="375">
        <f t="shared" ref="F137:F143" si="75">E137/D137</f>
        <v>0.99356719220536605</v>
      </c>
      <c r="G137" s="136">
        <v>102.96691</v>
      </c>
      <c r="H137" s="137">
        <v>132.53310962999998</v>
      </c>
      <c r="I137" s="137">
        <v>128.87680979000001</v>
      </c>
      <c r="J137" s="375">
        <f t="shared" ref="J137:J143" si="76">I137/H137</f>
        <v>0.97241217798173252</v>
      </c>
      <c r="K137" s="158">
        <v>0</v>
      </c>
      <c r="L137" s="159">
        <f t="shared" ref="L137:L145" si="77">(D137-H137)/H137</f>
        <v>0.26562016026243901</v>
      </c>
      <c r="M137" s="367">
        <f t="shared" ref="M137:M140" si="78">(E137-I137)/I137</f>
        <v>0.29315397061397103</v>
      </c>
      <c r="N137" s="3"/>
      <c r="O137" s="3"/>
      <c r="P137" s="3"/>
      <c r="Q137" s="3"/>
    </row>
    <row r="138" spans="2:17" x14ac:dyDescent="0.25">
      <c r="B138" s="19" t="s">
        <v>62</v>
      </c>
      <c r="C138" s="44">
        <v>65.254779999999997</v>
      </c>
      <c r="D138" s="24">
        <v>167.73657544999998</v>
      </c>
      <c r="E138" s="24">
        <v>166.65755830000001</v>
      </c>
      <c r="F138" s="368">
        <f t="shared" si="75"/>
        <v>0.99356719220536605</v>
      </c>
      <c r="G138" s="44">
        <v>102.96691</v>
      </c>
      <c r="H138" s="24">
        <v>132.53310962999998</v>
      </c>
      <c r="I138" s="24">
        <v>128.87680979000001</v>
      </c>
      <c r="J138" s="368">
        <f t="shared" si="76"/>
        <v>0.97241217798173252</v>
      </c>
      <c r="K138" s="23">
        <v>0</v>
      </c>
      <c r="L138" s="28">
        <f t="shared" si="77"/>
        <v>0.26562016026243901</v>
      </c>
      <c r="M138" s="368">
        <f t="shared" si="78"/>
        <v>0.29315397061397103</v>
      </c>
      <c r="N138" s="3"/>
      <c r="O138" s="3"/>
      <c r="P138" s="3"/>
      <c r="Q138" s="3"/>
    </row>
    <row r="139" spans="2:17" x14ac:dyDescent="0.25">
      <c r="B139" s="20" t="s">
        <v>94</v>
      </c>
      <c r="C139" s="61">
        <v>5.1974200000000002</v>
      </c>
      <c r="D139" s="127">
        <v>13.645194439999999</v>
      </c>
      <c r="E139" s="62">
        <v>13.341201590000001</v>
      </c>
      <c r="F139" s="370">
        <f t="shared" si="75"/>
        <v>0.97772161830769788</v>
      </c>
      <c r="G139" s="61">
        <v>14.45227</v>
      </c>
      <c r="H139" s="127">
        <v>17.4090366</v>
      </c>
      <c r="I139" s="62">
        <v>16.797375370000001</v>
      </c>
      <c r="J139" s="370">
        <f t="shared" si="76"/>
        <v>0.9648653027704015</v>
      </c>
      <c r="K139" s="21">
        <v>0</v>
      </c>
      <c r="L139" s="29">
        <f t="shared" si="77"/>
        <v>-0.21620048521237534</v>
      </c>
      <c r="M139" s="370">
        <f t="shared" si="78"/>
        <v>-0.20575677472640774</v>
      </c>
      <c r="N139" s="3"/>
      <c r="O139" s="3"/>
      <c r="P139" s="3"/>
      <c r="Q139" s="3"/>
    </row>
    <row r="140" spans="2:17" ht="15.75" thickBot="1" x14ac:dyDescent="0.3">
      <c r="B140" s="140" t="s">
        <v>95</v>
      </c>
      <c r="C140" s="425">
        <v>60.057360000000003</v>
      </c>
      <c r="D140" s="409">
        <v>154.09138100999999</v>
      </c>
      <c r="E140" s="409">
        <v>153.31635671000001</v>
      </c>
      <c r="F140" s="374">
        <f t="shared" si="75"/>
        <v>0.9949703591795982</v>
      </c>
      <c r="G140" s="425">
        <v>88.51464</v>
      </c>
      <c r="H140" s="409">
        <v>115.12407303000001</v>
      </c>
      <c r="I140" s="409">
        <v>112.07943442</v>
      </c>
      <c r="J140" s="374">
        <f t="shared" si="76"/>
        <v>0.97355341476489798</v>
      </c>
      <c r="K140" s="372">
        <v>0</v>
      </c>
      <c r="L140" s="373">
        <f t="shared" si="77"/>
        <v>0.33848097061198967</v>
      </c>
      <c r="M140" s="374">
        <f t="shared" si="78"/>
        <v>0.3679258599349382</v>
      </c>
      <c r="N140" s="3"/>
      <c r="O140" s="3"/>
      <c r="P140" s="3"/>
      <c r="Q140" s="3"/>
    </row>
    <row r="141" spans="2:17" x14ac:dyDescent="0.25">
      <c r="B141" s="135" t="s">
        <v>379</v>
      </c>
      <c r="C141" s="136">
        <f>SUM(C142:C143)</f>
        <v>588.01</v>
      </c>
      <c r="D141" s="137">
        <f>SUM(D142:D143)</f>
        <v>516.97927988000004</v>
      </c>
      <c r="E141" s="137">
        <f>SUM(E142:E143)</f>
        <v>322.17291345000001</v>
      </c>
      <c r="F141" s="375">
        <f t="shared" si="75"/>
        <v>0.62318341563859581</v>
      </c>
      <c r="G141" s="136">
        <f>SUM(G142:G143)</f>
        <v>140.5</v>
      </c>
      <c r="H141" s="137">
        <f>SUM(H142:H143)</f>
        <v>120.35780225999999</v>
      </c>
      <c r="I141" s="137">
        <f>SUM(I142:I143)</f>
        <v>119.53967924000001</v>
      </c>
      <c r="J141" s="375">
        <f t="shared" si="76"/>
        <v>0.99320257594740191</v>
      </c>
      <c r="K141" s="138">
        <f>(C141-G141)/G141</f>
        <v>3.1851245551601424</v>
      </c>
      <c r="L141" s="139">
        <f t="shared" si="77"/>
        <v>3.2953532730949031</v>
      </c>
      <c r="M141" s="375">
        <f>(E141-I141)/I141</f>
        <v>1.6951127483216091</v>
      </c>
      <c r="N141" s="3"/>
      <c r="O141" s="3"/>
      <c r="P141" s="3"/>
      <c r="Q141" s="3"/>
    </row>
    <row r="142" spans="2:17" x14ac:dyDescent="0.25">
      <c r="B142" s="19" t="s">
        <v>61</v>
      </c>
      <c r="C142" s="44">
        <v>3</v>
      </c>
      <c r="D142" s="24">
        <v>3.3928672500000001</v>
      </c>
      <c r="E142" s="24">
        <v>1.0838300000000001</v>
      </c>
      <c r="F142" s="368">
        <f t="shared" si="75"/>
        <v>0.31944367997303758</v>
      </c>
      <c r="G142" s="44">
        <v>0.5</v>
      </c>
      <c r="H142" s="24">
        <v>0.5</v>
      </c>
      <c r="I142" s="24">
        <v>3.5418459999999999E-2</v>
      </c>
      <c r="J142" s="368">
        <f t="shared" si="76"/>
        <v>7.0836919999999998E-2</v>
      </c>
      <c r="K142" s="26">
        <f>(C142-G142)/G142</f>
        <v>5</v>
      </c>
      <c r="L142" s="28">
        <f t="shared" si="77"/>
        <v>5.7857345000000002</v>
      </c>
      <c r="M142" s="368">
        <f>(E142-I142)/I142</f>
        <v>29.600709347611389</v>
      </c>
      <c r="N142" s="3"/>
      <c r="O142" s="11"/>
      <c r="P142" s="11"/>
      <c r="Q142" s="11"/>
    </row>
    <row r="143" spans="2:17" x14ac:dyDescent="0.25">
      <c r="B143" s="19" t="s">
        <v>62</v>
      </c>
      <c r="C143" s="44">
        <v>585.01</v>
      </c>
      <c r="D143" s="24">
        <v>513.58641263000004</v>
      </c>
      <c r="E143" s="24">
        <v>321.08908345000003</v>
      </c>
      <c r="F143" s="368">
        <f t="shared" si="75"/>
        <v>0.62518998858585517</v>
      </c>
      <c r="G143" s="44">
        <v>140</v>
      </c>
      <c r="H143" s="24">
        <v>119.85780225999999</v>
      </c>
      <c r="I143" s="24">
        <v>119.50426078000001</v>
      </c>
      <c r="J143" s="368">
        <f t="shared" si="76"/>
        <v>0.99705032569149687</v>
      </c>
      <c r="K143" s="26">
        <f t="shared" ref="K143:K145" si="79">(C143-G143)/G143</f>
        <v>3.1786428571428571</v>
      </c>
      <c r="L143" s="28">
        <f t="shared" si="77"/>
        <v>3.2849643739996948</v>
      </c>
      <c r="M143" s="368">
        <f>(E143-I143)/I143</f>
        <v>1.6868421372950482</v>
      </c>
      <c r="N143" s="3"/>
    </row>
    <row r="144" spans="2:17" x14ac:dyDescent="0.25">
      <c r="B144" s="20" t="s">
        <v>101</v>
      </c>
      <c r="C144" s="61">
        <v>0</v>
      </c>
      <c r="D144" s="127">
        <v>0</v>
      </c>
      <c r="E144" s="62">
        <v>16.51703054</v>
      </c>
      <c r="F144" s="18">
        <v>0</v>
      </c>
      <c r="G144" s="61">
        <v>0</v>
      </c>
      <c r="H144" s="127">
        <v>0</v>
      </c>
      <c r="I144" s="62">
        <v>11.29682073</v>
      </c>
      <c r="J144" s="18">
        <v>0</v>
      </c>
      <c r="K144" s="544">
        <v>0</v>
      </c>
      <c r="L144" s="62">
        <v>0</v>
      </c>
      <c r="M144" s="370">
        <f t="shared" ref="M144:M148" si="80">(E144-I144)/I144</f>
        <v>0.46209548108850973</v>
      </c>
      <c r="N144" s="3"/>
    </row>
    <row r="145" spans="2:14" x14ac:dyDescent="0.25">
      <c r="B145" s="20" t="s">
        <v>88</v>
      </c>
      <c r="C145" s="61">
        <v>585.01</v>
      </c>
      <c r="D145" s="62">
        <v>513.55941263</v>
      </c>
      <c r="E145" s="62">
        <v>289.55584991999996</v>
      </c>
      <c r="F145" s="370">
        <f>E145/D145</f>
        <v>0.56382152249366702</v>
      </c>
      <c r="G145" s="61">
        <v>140</v>
      </c>
      <c r="H145" s="62">
        <v>119.85780225999999</v>
      </c>
      <c r="I145" s="62">
        <v>100.10599009000001</v>
      </c>
      <c r="J145" s="370">
        <f>I145/H145</f>
        <v>0.83520628780466355</v>
      </c>
      <c r="K145" s="27">
        <f t="shared" si="79"/>
        <v>3.1786428571428571</v>
      </c>
      <c r="L145" s="29">
        <f t="shared" si="77"/>
        <v>3.2847391070626166</v>
      </c>
      <c r="M145" s="370">
        <f t="shared" si="80"/>
        <v>1.8924927435378802</v>
      </c>
      <c r="N145" s="3"/>
    </row>
    <row r="146" spans="2:14" x14ac:dyDescent="0.25">
      <c r="B146" s="20" t="s">
        <v>89</v>
      </c>
      <c r="C146" s="61">
        <v>0</v>
      </c>
      <c r="D146" s="62">
        <v>0</v>
      </c>
      <c r="E146" s="62">
        <v>0.99164328000000002</v>
      </c>
      <c r="F146" s="547">
        <v>0</v>
      </c>
      <c r="G146" s="61">
        <v>0</v>
      </c>
      <c r="H146" s="62">
        <v>0</v>
      </c>
      <c r="I146" s="62">
        <v>0.62951451000000003</v>
      </c>
      <c r="J146" s="547">
        <v>0</v>
      </c>
      <c r="K146" s="544">
        <v>0</v>
      </c>
      <c r="L146" s="62">
        <v>0</v>
      </c>
      <c r="M146" s="370">
        <f t="shared" si="80"/>
        <v>0.57525087070669745</v>
      </c>
      <c r="N146" s="3"/>
    </row>
    <row r="147" spans="2:14" x14ac:dyDescent="0.25">
      <c r="B147" s="20" t="s">
        <v>90</v>
      </c>
      <c r="C147" s="61">
        <v>0</v>
      </c>
      <c r="D147" s="62">
        <v>0</v>
      </c>
      <c r="E147" s="62">
        <v>5.1469353</v>
      </c>
      <c r="F147" s="547">
        <v>0</v>
      </c>
      <c r="G147" s="544">
        <v>0</v>
      </c>
      <c r="H147" s="62">
        <v>0</v>
      </c>
      <c r="I147" s="278">
        <v>0</v>
      </c>
      <c r="J147" s="534">
        <v>0</v>
      </c>
      <c r="K147" s="544">
        <v>0</v>
      </c>
      <c r="L147" s="62">
        <v>0</v>
      </c>
      <c r="M147" s="534">
        <v>0</v>
      </c>
      <c r="N147" s="3"/>
    </row>
    <row r="148" spans="2:14" ht="15.75" thickBot="1" x14ac:dyDescent="0.3">
      <c r="B148" s="20" t="s">
        <v>93</v>
      </c>
      <c r="C148" s="425">
        <v>0</v>
      </c>
      <c r="D148" s="409">
        <v>2.7E-2</v>
      </c>
      <c r="E148" s="409">
        <v>8.877624410000001</v>
      </c>
      <c r="F148" s="370">
        <f>E148/D148</f>
        <v>328.80090407407414</v>
      </c>
      <c r="G148" s="425">
        <v>0</v>
      </c>
      <c r="H148" s="409">
        <v>0</v>
      </c>
      <c r="I148" s="409">
        <v>7.4719354500000001</v>
      </c>
      <c r="J148" s="547">
        <v>0</v>
      </c>
      <c r="K148" s="425">
        <v>0</v>
      </c>
      <c r="L148" s="409">
        <v>0</v>
      </c>
      <c r="M148" s="370">
        <f t="shared" si="80"/>
        <v>0.18812916270576197</v>
      </c>
      <c r="N148" s="3"/>
    </row>
    <row r="149" spans="2:14" x14ac:dyDescent="0.25">
      <c r="B149" s="135" t="s">
        <v>278</v>
      </c>
      <c r="C149" s="136">
        <v>0</v>
      </c>
      <c r="D149" s="137">
        <v>81.857985110000001</v>
      </c>
      <c r="E149" s="137">
        <v>72.180187419999996</v>
      </c>
      <c r="F149" s="375">
        <f>E149/D149</f>
        <v>0.88177332147871623</v>
      </c>
      <c r="G149" s="136">
        <v>0</v>
      </c>
      <c r="H149" s="137">
        <v>26.142197740000004</v>
      </c>
      <c r="I149" s="137">
        <v>25.495522090000001</v>
      </c>
      <c r="J149" s="375">
        <f>I149/H149</f>
        <v>0.97526314901174016</v>
      </c>
      <c r="K149" s="158">
        <v>0</v>
      </c>
      <c r="L149" s="139">
        <f t="shared" ref="L149:L150" si="81">(D149-H149)/H149</f>
        <v>2.1312587382333827</v>
      </c>
      <c r="M149" s="375">
        <f>(E149-I149)/I149</f>
        <v>1.8310927371952472</v>
      </c>
      <c r="N149" s="3"/>
    </row>
    <row r="150" spans="2:14" x14ac:dyDescent="0.25">
      <c r="B150" s="19" t="s">
        <v>62</v>
      </c>
      <c r="C150" s="44">
        <v>0</v>
      </c>
      <c r="D150" s="24">
        <v>81.857985110000001</v>
      </c>
      <c r="E150" s="24">
        <v>72.180187419999996</v>
      </c>
      <c r="F150" s="368">
        <f>E150/D150</f>
        <v>0.88177332147871623</v>
      </c>
      <c r="G150" s="44">
        <v>0</v>
      </c>
      <c r="H150" s="24">
        <v>26.142197740000004</v>
      </c>
      <c r="I150" s="24">
        <v>25.495522090000001</v>
      </c>
      <c r="J150" s="368">
        <f>I150/H150</f>
        <v>0.97526314901174016</v>
      </c>
      <c r="K150" s="44">
        <v>0</v>
      </c>
      <c r="L150" s="28">
        <f t="shared" si="81"/>
        <v>2.1312587382333827</v>
      </c>
      <c r="M150" s="368">
        <f>(E150-I150)/I150</f>
        <v>1.8310927371952472</v>
      </c>
      <c r="N150" s="3"/>
    </row>
    <row r="151" spans="2:14" x14ac:dyDescent="0.25">
      <c r="B151" s="20" t="s">
        <v>94</v>
      </c>
      <c r="C151" s="61">
        <v>0</v>
      </c>
      <c r="D151" s="127">
        <v>3.9458845899999999</v>
      </c>
      <c r="E151" s="62">
        <v>3.2784096300000005</v>
      </c>
      <c r="F151" s="370">
        <f>E151/D151</f>
        <v>0.83084275660479989</v>
      </c>
      <c r="G151" s="61">
        <v>0</v>
      </c>
      <c r="H151" s="127">
        <v>2.0292619799999998</v>
      </c>
      <c r="I151" s="62">
        <v>1.8003568199999997</v>
      </c>
      <c r="J151" s="370">
        <f>I151/H151</f>
        <v>0.8871978274584339</v>
      </c>
      <c r="K151" s="544">
        <v>0</v>
      </c>
      <c r="L151" s="29">
        <f t="shared" ref="L151:L152" si="82">(D151-H151)/H151</f>
        <v>0.9444924454751773</v>
      </c>
      <c r="M151" s="370">
        <f t="shared" ref="M151:M152" si="83">(E151-I151)/I151</f>
        <v>0.82097770485297517</v>
      </c>
      <c r="N151" s="3"/>
    </row>
    <row r="152" spans="2:14" ht="15.75" thickBot="1" x14ac:dyDescent="0.3">
      <c r="B152" s="140" t="s">
        <v>95</v>
      </c>
      <c r="C152" s="425">
        <v>0</v>
      </c>
      <c r="D152" s="409">
        <v>77.912100519999996</v>
      </c>
      <c r="E152" s="409">
        <v>68.901777790000011</v>
      </c>
      <c r="F152" s="374">
        <f>E152/D152</f>
        <v>0.884352717102178</v>
      </c>
      <c r="G152" s="425">
        <v>0</v>
      </c>
      <c r="H152" s="409">
        <v>24.112935760000003</v>
      </c>
      <c r="I152" s="409">
        <v>23.69516527</v>
      </c>
      <c r="J152" s="374">
        <f>I152/H152</f>
        <v>0.98267442446004338</v>
      </c>
      <c r="K152" s="545">
        <v>0</v>
      </c>
      <c r="L152" s="373">
        <f t="shared" si="82"/>
        <v>2.2311329195031204</v>
      </c>
      <c r="M152" s="374">
        <f t="shared" si="83"/>
        <v>1.90784119903292</v>
      </c>
      <c r="N152" s="3"/>
    </row>
    <row r="153" spans="2:14" x14ac:dyDescent="0.25">
      <c r="B153" s="281"/>
      <c r="C153" s="251"/>
      <c r="D153" s="251"/>
      <c r="E153" s="251"/>
      <c r="F153" s="396"/>
      <c r="G153" s="251"/>
      <c r="H153" s="251"/>
      <c r="I153" s="251"/>
      <c r="J153" s="283"/>
      <c r="K153" s="251"/>
      <c r="L153" s="251"/>
      <c r="M153" s="251"/>
      <c r="N153" s="3"/>
    </row>
    <row r="154" spans="2:14" ht="15.75" thickBot="1" x14ac:dyDescent="0.3">
      <c r="B154" s="5" t="s">
        <v>136</v>
      </c>
      <c r="C154" s="531"/>
      <c r="D154" s="531"/>
      <c r="E154" s="531"/>
    </row>
    <row r="155" spans="2:14" x14ac:dyDescent="0.25">
      <c r="B155" s="977" t="s">
        <v>28</v>
      </c>
      <c r="C155" s="902">
        <v>2021</v>
      </c>
      <c r="D155" s="903"/>
      <c r="E155" s="903"/>
      <c r="F155" s="896"/>
      <c r="G155" s="991">
        <v>2020</v>
      </c>
      <c r="H155" s="906"/>
      <c r="I155" s="906"/>
      <c r="J155" s="992"/>
      <c r="K155" s="902" t="s">
        <v>209</v>
      </c>
      <c r="L155" s="903"/>
      <c r="M155" s="980"/>
    </row>
    <row r="156" spans="2:14" ht="23.25" customHeight="1" x14ac:dyDescent="0.25">
      <c r="B156" s="978"/>
      <c r="C156" s="981" t="s">
        <v>97</v>
      </c>
      <c r="D156" s="983" t="s">
        <v>98</v>
      </c>
      <c r="E156" s="985" t="s">
        <v>152</v>
      </c>
      <c r="F156" s="986" t="s">
        <v>155</v>
      </c>
      <c r="G156" s="981" t="s">
        <v>99</v>
      </c>
      <c r="H156" s="983" t="s">
        <v>100</v>
      </c>
      <c r="I156" s="985" t="s">
        <v>153</v>
      </c>
      <c r="J156" s="986" t="s">
        <v>154</v>
      </c>
      <c r="K156" s="981" t="s">
        <v>228</v>
      </c>
      <c r="L156" s="983" t="s">
        <v>229</v>
      </c>
      <c r="M156" s="989" t="s">
        <v>230</v>
      </c>
    </row>
    <row r="157" spans="2:14" ht="23.25" customHeight="1" thickBot="1" x14ac:dyDescent="0.3">
      <c r="B157" s="979"/>
      <c r="C157" s="982"/>
      <c r="D157" s="984"/>
      <c r="E157" s="975"/>
      <c r="F157" s="987"/>
      <c r="G157" s="982"/>
      <c r="H157" s="984"/>
      <c r="I157" s="975"/>
      <c r="J157" s="987"/>
      <c r="K157" s="982"/>
      <c r="L157" s="988"/>
      <c r="M157" s="990"/>
    </row>
    <row r="158" spans="2:14" x14ac:dyDescent="0.25">
      <c r="B158" s="316" t="s">
        <v>173</v>
      </c>
      <c r="C158" s="213">
        <f>SUM(C159:C160)</f>
        <v>825.73452999999995</v>
      </c>
      <c r="D158" s="194">
        <f>SUM(D159:D160)</f>
        <v>830.83310420999999</v>
      </c>
      <c r="E158" s="194">
        <f>SUM(E159:E160)</f>
        <v>761.53313499000001</v>
      </c>
      <c r="F158" s="195">
        <f t="shared" ref="F158:F167" si="84">E158/D158</f>
        <v>0.91658978335258556</v>
      </c>
      <c r="G158" s="213">
        <f>G161+G174</f>
        <v>640.10499000000004</v>
      </c>
      <c r="H158" s="194">
        <f>H161+H174</f>
        <v>491.16444564000005</v>
      </c>
      <c r="I158" s="194">
        <f>I161+I174</f>
        <v>450.52486569000007</v>
      </c>
      <c r="J158" s="195">
        <f>I158/H158</f>
        <v>0.91725870976461754</v>
      </c>
      <c r="K158" s="538">
        <f t="shared" ref="K158:M159" si="85">(C158-G158)/G158</f>
        <v>0.28999858288872249</v>
      </c>
      <c r="L158" s="539">
        <f t="shared" si="85"/>
        <v>0.69155791219253016</v>
      </c>
      <c r="M158" s="195">
        <f t="shared" si="85"/>
        <v>0.69032431500462488</v>
      </c>
      <c r="N158" s="3"/>
    </row>
    <row r="159" spans="2:14" x14ac:dyDescent="0.25">
      <c r="B159" s="540" t="s">
        <v>275</v>
      </c>
      <c r="C159" s="561">
        <f>C161+C174</f>
        <v>685.23452999999995</v>
      </c>
      <c r="D159" s="562">
        <f>D161+D174</f>
        <v>684.33310420999999</v>
      </c>
      <c r="E159" s="562">
        <f>E161+E174</f>
        <v>616.49793366000006</v>
      </c>
      <c r="F159" s="563">
        <f t="shared" si="84"/>
        <v>0.90087404783915948</v>
      </c>
      <c r="G159" s="561">
        <f>G161+G174</f>
        <v>640.10499000000004</v>
      </c>
      <c r="H159" s="562">
        <f>H161+H174</f>
        <v>491.16444564000005</v>
      </c>
      <c r="I159" s="562">
        <f>I161+I174</f>
        <v>450.52486569000007</v>
      </c>
      <c r="J159" s="563">
        <f>I159/H159</f>
        <v>0.91725870976461754</v>
      </c>
      <c r="K159" s="564">
        <f t="shared" si="85"/>
        <v>7.0503340397330611E-2</v>
      </c>
      <c r="L159" s="565">
        <f t="shared" si="85"/>
        <v>0.39328713689423539</v>
      </c>
      <c r="M159" s="563">
        <f t="shared" si="85"/>
        <v>0.36839935064583929</v>
      </c>
      <c r="N159" s="3"/>
    </row>
    <row r="160" spans="2:14" ht="15.75" thickBot="1" x14ac:dyDescent="0.3">
      <c r="B160" s="541" t="s">
        <v>276</v>
      </c>
      <c r="C160" s="566">
        <f>C178+C185</f>
        <v>140.5</v>
      </c>
      <c r="D160" s="567">
        <f>D178+D185</f>
        <v>146.5</v>
      </c>
      <c r="E160" s="567">
        <f>E178+E185</f>
        <v>145.03520133000001</v>
      </c>
      <c r="F160" s="568">
        <f t="shared" si="84"/>
        <v>0.9900013742662116</v>
      </c>
      <c r="G160" s="569">
        <v>0</v>
      </c>
      <c r="H160" s="542">
        <v>0</v>
      </c>
      <c r="I160" s="542">
        <v>0</v>
      </c>
      <c r="J160" s="570">
        <v>0</v>
      </c>
      <c r="K160" s="569">
        <v>0</v>
      </c>
      <c r="L160" s="542">
        <v>0</v>
      </c>
      <c r="M160" s="570">
        <v>0</v>
      </c>
      <c r="N160" s="3"/>
    </row>
    <row r="161" spans="2:14" x14ac:dyDescent="0.25">
      <c r="B161" s="120" t="s">
        <v>174</v>
      </c>
      <c r="C161" s="121">
        <f>SUM(C162:C167)+C173</f>
        <v>582.26761999999997</v>
      </c>
      <c r="D161" s="122">
        <f>SUM(D162:D167)+D173</f>
        <v>551.79999457999998</v>
      </c>
      <c r="E161" s="122">
        <f>SUM(E162:E167)+E173</f>
        <v>487.62112387000002</v>
      </c>
      <c r="F161" s="365">
        <f t="shared" si="84"/>
        <v>0.88369178807468196</v>
      </c>
      <c r="G161" s="121">
        <f>SUM(G162:G167)+G173</f>
        <v>640.10499000000004</v>
      </c>
      <c r="H161" s="122">
        <f>SUM(H162:H167)+H173</f>
        <v>394.54045423000008</v>
      </c>
      <c r="I161" s="122">
        <f>SUM(I162:I167)+I173</f>
        <v>359.56595594000004</v>
      </c>
      <c r="J161" s="365">
        <f>I161/H161</f>
        <v>0.91135383478417298</v>
      </c>
      <c r="K161" s="144">
        <f>(C161-G161)/G161</f>
        <v>-9.0356067994408346E-2</v>
      </c>
      <c r="L161" s="145">
        <f t="shared" ref="L161:L172" si="86">(D161-H161)/H161</f>
        <v>0.39858914000824958</v>
      </c>
      <c r="M161" s="365">
        <f>(E161-I161)/I161</f>
        <v>0.35613818776371658</v>
      </c>
      <c r="N161" s="3"/>
    </row>
    <row r="162" spans="2:14" x14ac:dyDescent="0.25">
      <c r="B162" s="19" t="s">
        <v>57</v>
      </c>
      <c r="C162" s="44">
        <v>11.938499999999999</v>
      </c>
      <c r="D162" s="24">
        <v>11.938499999999999</v>
      </c>
      <c r="E162" s="24">
        <v>9.8779636299999982</v>
      </c>
      <c r="F162" s="43">
        <f t="shared" si="84"/>
        <v>0.82740408175231384</v>
      </c>
      <c r="G162" s="44">
        <v>11.62496</v>
      </c>
      <c r="H162" s="24">
        <v>11.62496</v>
      </c>
      <c r="I162" s="24">
        <v>9.4784357499999992</v>
      </c>
      <c r="J162" s="43">
        <f>I162/H162</f>
        <v>0.81535211734061874</v>
      </c>
      <c r="K162" s="26">
        <f>(C162-G162)/G162</f>
        <v>2.6971275600088062E-2</v>
      </c>
      <c r="L162" s="28">
        <f t="shared" si="86"/>
        <v>2.6971275600088062E-2</v>
      </c>
      <c r="M162" s="368">
        <f>(E162-I162)/I162</f>
        <v>4.2151246317199451E-2</v>
      </c>
      <c r="N162" s="3"/>
    </row>
    <row r="163" spans="2:14" x14ac:dyDescent="0.25">
      <c r="B163" s="19" t="s">
        <v>58</v>
      </c>
      <c r="C163" s="44">
        <v>18.311579999999999</v>
      </c>
      <c r="D163" s="24">
        <v>17.410154210000002</v>
      </c>
      <c r="E163" s="24">
        <v>12.506210489999999</v>
      </c>
      <c r="F163" s="43">
        <f t="shared" si="84"/>
        <v>0.71832853053172341</v>
      </c>
      <c r="G163" s="44">
        <v>13.862130000000001</v>
      </c>
      <c r="H163" s="24">
        <v>12.753228</v>
      </c>
      <c r="I163" s="24">
        <v>9.6135734900000003</v>
      </c>
      <c r="J163" s="43">
        <f t="shared" ref="J163:J172" si="87">I163/H163</f>
        <v>0.75381491572172943</v>
      </c>
      <c r="K163" s="26">
        <f t="shared" ref="K163:K172" si="88">(C163-G163)/G163</f>
        <v>0.32097881061568451</v>
      </c>
      <c r="L163" s="28">
        <f t="shared" si="86"/>
        <v>0.36515666543403769</v>
      </c>
      <c r="M163" s="368">
        <f>(E163-I163)/I163</f>
        <v>0.30089092292360464</v>
      </c>
      <c r="N163" s="3"/>
    </row>
    <row r="164" spans="2:14" x14ac:dyDescent="0.25">
      <c r="B164" s="19" t="s">
        <v>59</v>
      </c>
      <c r="C164" s="44">
        <v>0.65</v>
      </c>
      <c r="D164" s="24">
        <v>0.65</v>
      </c>
      <c r="E164" s="24">
        <v>0.17173916</v>
      </c>
      <c r="F164" s="43">
        <f t="shared" si="84"/>
        <v>0.26421409230769233</v>
      </c>
      <c r="G164" s="44">
        <v>0.05</v>
      </c>
      <c r="H164" s="24">
        <v>0.05</v>
      </c>
      <c r="I164" s="24">
        <v>0.11444624</v>
      </c>
      <c r="J164" s="43">
        <f t="shared" si="87"/>
        <v>2.2889247999999998</v>
      </c>
      <c r="K164" s="26">
        <f t="shared" si="88"/>
        <v>11.999999999999998</v>
      </c>
      <c r="L164" s="28">
        <f t="shared" si="86"/>
        <v>11.999999999999998</v>
      </c>
      <c r="M164" s="369">
        <v>0</v>
      </c>
      <c r="N164" s="3"/>
    </row>
    <row r="165" spans="2:14" x14ac:dyDescent="0.25">
      <c r="B165" s="19" t="s">
        <v>60</v>
      </c>
      <c r="C165" s="44">
        <v>0.10485999999999999</v>
      </c>
      <c r="D165" s="24">
        <v>0.10485999999999999</v>
      </c>
      <c r="E165" s="24">
        <v>6.8721500000000005E-2</v>
      </c>
      <c r="F165" s="43">
        <f t="shared" si="84"/>
        <v>0.65536429525081064</v>
      </c>
      <c r="G165" s="44">
        <v>0.01</v>
      </c>
      <c r="H165" s="24">
        <v>0.01</v>
      </c>
      <c r="I165" s="24">
        <v>2.621449E-2</v>
      </c>
      <c r="J165" s="43">
        <f t="shared" si="87"/>
        <v>2.6214490000000001</v>
      </c>
      <c r="K165" s="26">
        <f t="shared" si="88"/>
        <v>9.4860000000000007</v>
      </c>
      <c r="L165" s="28">
        <f t="shared" si="86"/>
        <v>9.4860000000000007</v>
      </c>
      <c r="M165" s="369">
        <v>0</v>
      </c>
      <c r="N165" s="3"/>
    </row>
    <row r="166" spans="2:14" x14ac:dyDescent="0.25">
      <c r="B166" s="19" t="s">
        <v>61</v>
      </c>
      <c r="C166" s="44">
        <v>0.87619999999999998</v>
      </c>
      <c r="D166" s="24">
        <v>0.87619999999999998</v>
      </c>
      <c r="E166" s="24">
        <v>2.9633990000000002E-2</v>
      </c>
      <c r="F166" s="43">
        <f t="shared" si="84"/>
        <v>3.3821034010499892E-2</v>
      </c>
      <c r="G166" s="128">
        <v>0.12</v>
      </c>
      <c r="H166" s="129">
        <v>0.12</v>
      </c>
      <c r="I166" s="129">
        <v>3.6752410000000006E-2</v>
      </c>
      <c r="J166" s="43">
        <f t="shared" si="87"/>
        <v>0.30627008333333339</v>
      </c>
      <c r="K166" s="26">
        <f t="shared" si="88"/>
        <v>6.3016666666666667</v>
      </c>
      <c r="L166" s="28">
        <f t="shared" si="86"/>
        <v>6.3016666666666667</v>
      </c>
      <c r="M166" s="368">
        <f t="shared" ref="M166:M172" si="89">(E166-I166)/I166</f>
        <v>-0.19368580182905018</v>
      </c>
      <c r="N166" s="3"/>
    </row>
    <row r="167" spans="2:14" x14ac:dyDescent="0.25">
      <c r="B167" s="19" t="s">
        <v>62</v>
      </c>
      <c r="C167" s="128">
        <v>550.36648000000002</v>
      </c>
      <c r="D167" s="129">
        <v>520.80028037</v>
      </c>
      <c r="E167" s="129">
        <v>464.96519192000005</v>
      </c>
      <c r="F167" s="43">
        <f t="shared" si="84"/>
        <v>0.89278982643724347</v>
      </c>
      <c r="G167" s="128">
        <f>SUM(G168:G172)</f>
        <v>614.43790000000001</v>
      </c>
      <c r="H167" s="129">
        <f>SUM(H168:H172)</f>
        <v>369.98226623000005</v>
      </c>
      <c r="I167" s="129">
        <f>SUM(I168:I172)</f>
        <v>340.29653356000006</v>
      </c>
      <c r="J167" s="43">
        <f t="shared" si="87"/>
        <v>0.91976444446246564</v>
      </c>
      <c r="K167" s="26">
        <f t="shared" si="88"/>
        <v>-0.10427647773680626</v>
      </c>
      <c r="L167" s="28">
        <f t="shared" si="86"/>
        <v>0.40763579205237827</v>
      </c>
      <c r="M167" s="368">
        <f t="shared" si="89"/>
        <v>0.3663530070547098</v>
      </c>
      <c r="N167" s="3"/>
    </row>
    <row r="168" spans="2:14" x14ac:dyDescent="0.25">
      <c r="B168" s="20" t="s">
        <v>101</v>
      </c>
      <c r="C168" s="61">
        <v>15.32338</v>
      </c>
      <c r="D168" s="62">
        <v>15.32338</v>
      </c>
      <c r="E168" s="62">
        <v>18.517271309999998</v>
      </c>
      <c r="F168" s="63">
        <f t="shared" ref="F168:F173" si="90">E168/D168</f>
        <v>1.2084325592656449</v>
      </c>
      <c r="G168" s="61">
        <v>10.668659999999999</v>
      </c>
      <c r="H168" s="62">
        <v>10.668659999999999</v>
      </c>
      <c r="I168" s="62">
        <v>14.28078565</v>
      </c>
      <c r="J168" s="63">
        <f t="shared" si="87"/>
        <v>1.3385735087630501</v>
      </c>
      <c r="K168" s="27">
        <f t="shared" si="88"/>
        <v>0.43629846672403111</v>
      </c>
      <c r="L168" s="29">
        <f t="shared" si="86"/>
        <v>0.43629846672403111</v>
      </c>
      <c r="M168" s="370">
        <f t="shared" si="89"/>
        <v>0.29665634397362428</v>
      </c>
      <c r="N168" s="3"/>
    </row>
    <row r="169" spans="2:14" x14ac:dyDescent="0.25">
      <c r="B169" s="20" t="s">
        <v>88</v>
      </c>
      <c r="C169" s="61">
        <v>201.24815000000001</v>
      </c>
      <c r="D169" s="62">
        <v>201.24815000000001</v>
      </c>
      <c r="E169" s="62">
        <v>399.54443322000003</v>
      </c>
      <c r="F169" s="63">
        <f t="shared" si="90"/>
        <v>1.9853322041469699</v>
      </c>
      <c r="G169" s="61">
        <v>262.29478</v>
      </c>
      <c r="H169" s="62">
        <v>270.06041879000003</v>
      </c>
      <c r="I169" s="62">
        <v>281.86083208000002</v>
      </c>
      <c r="J169" s="63">
        <f t="shared" si="87"/>
        <v>1.0436954565310663</v>
      </c>
      <c r="K169" s="27">
        <f t="shared" si="88"/>
        <v>-0.23274054481755219</v>
      </c>
      <c r="L169" s="29">
        <f t="shared" si="86"/>
        <v>-0.25480323661761295</v>
      </c>
      <c r="M169" s="370">
        <f t="shared" si="89"/>
        <v>0.41752378388849037</v>
      </c>
      <c r="N169" s="3"/>
    </row>
    <row r="170" spans="2:14" x14ac:dyDescent="0.25">
      <c r="B170" s="20" t="s">
        <v>89</v>
      </c>
      <c r="C170" s="61">
        <v>2.7639300000000002</v>
      </c>
      <c r="D170" s="62">
        <v>2.7639300000000002</v>
      </c>
      <c r="E170" s="62">
        <v>1.0965516799999999</v>
      </c>
      <c r="F170" s="63">
        <f t="shared" si="90"/>
        <v>0.39673641517694003</v>
      </c>
      <c r="G170" s="61">
        <v>6.06393</v>
      </c>
      <c r="H170" s="62">
        <v>6.06393</v>
      </c>
      <c r="I170" s="62">
        <v>0.24322067</v>
      </c>
      <c r="J170" s="63">
        <f t="shared" si="87"/>
        <v>4.0109412542690959E-2</v>
      </c>
      <c r="K170" s="27">
        <f t="shared" si="88"/>
        <v>-0.54420153266940741</v>
      </c>
      <c r="L170" s="29">
        <f t="shared" si="86"/>
        <v>-0.54420153266940741</v>
      </c>
      <c r="M170" s="370">
        <f t="shared" si="89"/>
        <v>3.5084641860414245</v>
      </c>
      <c r="N170" s="3"/>
    </row>
    <row r="171" spans="2:14" x14ac:dyDescent="0.25">
      <c r="B171" s="20" t="s">
        <v>90</v>
      </c>
      <c r="C171" s="61">
        <v>78.598190000000002</v>
      </c>
      <c r="D171" s="62">
        <v>78.598190000000002</v>
      </c>
      <c r="E171" s="62">
        <v>13.38591823</v>
      </c>
      <c r="F171" s="63">
        <f t="shared" si="90"/>
        <v>0.17030822503673429</v>
      </c>
      <c r="G171" s="61">
        <v>80.428139999999999</v>
      </c>
      <c r="H171" s="62">
        <v>25.417710570000001</v>
      </c>
      <c r="I171" s="62">
        <v>12.800457659999999</v>
      </c>
      <c r="J171" s="63">
        <f t="shared" si="87"/>
        <v>0.50360387985171706</v>
      </c>
      <c r="K171" s="27">
        <f t="shared" si="88"/>
        <v>-2.2752608726249252E-2</v>
      </c>
      <c r="L171" s="29">
        <f t="shared" si="86"/>
        <v>2.0922607991597726</v>
      </c>
      <c r="M171" s="370">
        <f t="shared" si="89"/>
        <v>4.573747170224228E-2</v>
      </c>
      <c r="N171" s="3"/>
    </row>
    <row r="172" spans="2:14" x14ac:dyDescent="0.25">
      <c r="B172" s="20" t="s">
        <v>93</v>
      </c>
      <c r="C172" s="61">
        <v>252.43283</v>
      </c>
      <c r="D172" s="127">
        <v>222.86663037</v>
      </c>
      <c r="E172" s="62">
        <v>32.421017480000003</v>
      </c>
      <c r="F172" s="63">
        <f t="shared" si="90"/>
        <v>0.14547273149944023</v>
      </c>
      <c r="G172" s="61">
        <v>254.98239000000001</v>
      </c>
      <c r="H172" s="127">
        <v>57.771546869999995</v>
      </c>
      <c r="I172" s="62">
        <v>31.111237500000001</v>
      </c>
      <c r="J172" s="63">
        <f t="shared" si="87"/>
        <v>0.53852180157141782</v>
      </c>
      <c r="K172" s="27">
        <f t="shared" si="88"/>
        <v>-9.9989650265652225E-3</v>
      </c>
      <c r="L172" s="29">
        <f t="shared" si="86"/>
        <v>2.8577230911179168</v>
      </c>
      <c r="M172" s="370">
        <f t="shared" si="89"/>
        <v>4.2099899754871592E-2</v>
      </c>
      <c r="N172" s="3"/>
    </row>
    <row r="173" spans="2:14" ht="15.75" thickBot="1" x14ac:dyDescent="0.3">
      <c r="B173" s="151" t="s">
        <v>64</v>
      </c>
      <c r="C173" s="131">
        <v>0.02</v>
      </c>
      <c r="D173" s="132">
        <v>0.02</v>
      </c>
      <c r="E173" s="132">
        <v>1.66318E-3</v>
      </c>
      <c r="F173" s="102">
        <f t="shared" si="90"/>
        <v>8.3158999999999997E-2</v>
      </c>
      <c r="G173" s="131">
        <v>0</v>
      </c>
      <c r="H173" s="132">
        <v>0</v>
      </c>
      <c r="I173" s="132">
        <v>0</v>
      </c>
      <c r="J173" s="132">
        <v>0</v>
      </c>
      <c r="K173" s="535">
        <v>0</v>
      </c>
      <c r="L173" s="155">
        <v>0</v>
      </c>
      <c r="M173" s="536">
        <v>0</v>
      </c>
      <c r="N173" s="3"/>
    </row>
    <row r="174" spans="2:14" x14ac:dyDescent="0.25">
      <c r="B174" s="135" t="s">
        <v>277</v>
      </c>
      <c r="C174" s="136">
        <v>102.96691</v>
      </c>
      <c r="D174" s="137">
        <v>132.53310962999998</v>
      </c>
      <c r="E174" s="137">
        <v>128.87680979000001</v>
      </c>
      <c r="F174" s="375">
        <f t="shared" ref="F174:F180" si="91">E174/D174</f>
        <v>0.97241217798173252</v>
      </c>
      <c r="G174" s="537">
        <v>0</v>
      </c>
      <c r="H174" s="137">
        <v>96.623991410000002</v>
      </c>
      <c r="I174" s="137">
        <v>90.958909750000004</v>
      </c>
      <c r="J174" s="375">
        <f>I174/H174</f>
        <v>0.94136982360869748</v>
      </c>
      <c r="K174" s="158">
        <v>0</v>
      </c>
      <c r="L174" s="159">
        <f t="shared" ref="L174:M177" si="92">(D174-H174)/H174</f>
        <v>0.37163770297615345</v>
      </c>
      <c r="M174" s="367">
        <f t="shared" si="92"/>
        <v>0.41686845350518292</v>
      </c>
      <c r="N174" s="3"/>
    </row>
    <row r="175" spans="2:14" x14ac:dyDescent="0.25">
      <c r="B175" s="19" t="s">
        <v>62</v>
      </c>
      <c r="C175" s="44">
        <v>102.96691</v>
      </c>
      <c r="D175" s="24">
        <v>132.53310962999998</v>
      </c>
      <c r="E175" s="24">
        <v>128.87680979000001</v>
      </c>
      <c r="F175" s="368">
        <f t="shared" si="91"/>
        <v>0.97241217798173252</v>
      </c>
      <c r="G175" s="44">
        <v>0</v>
      </c>
      <c r="H175" s="24">
        <f>SUM(H176:H177)</f>
        <v>96.623991410000002</v>
      </c>
      <c r="I175" s="24">
        <f>SUM(I176:I177)</f>
        <v>90.958909750000004</v>
      </c>
      <c r="J175" s="368">
        <f>I175/H175</f>
        <v>0.94136982360869748</v>
      </c>
      <c r="K175" s="23">
        <v>0</v>
      </c>
      <c r="L175" s="28">
        <f t="shared" si="92"/>
        <v>0.37163770297615345</v>
      </c>
      <c r="M175" s="368">
        <f t="shared" si="92"/>
        <v>0.41686845350518292</v>
      </c>
      <c r="N175" s="3"/>
    </row>
    <row r="176" spans="2:14" x14ac:dyDescent="0.25">
      <c r="B176" s="20" t="s">
        <v>94</v>
      </c>
      <c r="C176" s="61">
        <v>14.45227</v>
      </c>
      <c r="D176" s="127">
        <v>17.4090366</v>
      </c>
      <c r="E176" s="62">
        <v>16.797375370000001</v>
      </c>
      <c r="F176" s="370">
        <f t="shared" si="91"/>
        <v>0.9648653027704015</v>
      </c>
      <c r="G176" s="61">
        <v>0</v>
      </c>
      <c r="H176" s="127">
        <v>12.88544302</v>
      </c>
      <c r="I176" s="62">
        <v>11.809020390000001</v>
      </c>
      <c r="J176" s="370">
        <f>I176/H176</f>
        <v>0.91646211710926495</v>
      </c>
      <c r="K176" s="21">
        <v>0</v>
      </c>
      <c r="L176" s="29">
        <f t="shared" si="92"/>
        <v>0.35106232459208064</v>
      </c>
      <c r="M176" s="370">
        <f t="shared" si="92"/>
        <v>0.42241903352323706</v>
      </c>
      <c r="N176" s="3"/>
    </row>
    <row r="177" spans="2:14" ht="15.75" thickBot="1" x14ac:dyDescent="0.3">
      <c r="B177" s="140" t="s">
        <v>95</v>
      </c>
      <c r="C177" s="425">
        <v>88.51464</v>
      </c>
      <c r="D177" s="409">
        <v>115.12407303000001</v>
      </c>
      <c r="E177" s="409">
        <v>112.07943442</v>
      </c>
      <c r="F177" s="374">
        <f t="shared" si="91"/>
        <v>0.97355341476489798</v>
      </c>
      <c r="G177" s="425">
        <v>0</v>
      </c>
      <c r="H177" s="409">
        <v>83.738548390000005</v>
      </c>
      <c r="I177" s="409">
        <v>79.149889360000003</v>
      </c>
      <c r="J177" s="374">
        <f>I177/H177</f>
        <v>0.94520254866815945</v>
      </c>
      <c r="K177" s="372">
        <v>0</v>
      </c>
      <c r="L177" s="373">
        <f t="shared" si="92"/>
        <v>0.37480378205060977</v>
      </c>
      <c r="M177" s="374">
        <f t="shared" si="92"/>
        <v>0.41604031700190358</v>
      </c>
      <c r="N177" s="3"/>
    </row>
    <row r="178" spans="2:14" x14ac:dyDescent="0.25">
      <c r="B178" s="135" t="s">
        <v>279</v>
      </c>
      <c r="C178" s="136">
        <f>SUM(C179:C180)</f>
        <v>140.5</v>
      </c>
      <c r="D178" s="137">
        <f>SUM(D179:D180)</f>
        <v>120.35780225999999</v>
      </c>
      <c r="E178" s="137">
        <f>SUM(E179:E180)</f>
        <v>119.53967924000001</v>
      </c>
      <c r="F178" s="375">
        <f t="shared" si="91"/>
        <v>0.99320257594740191</v>
      </c>
      <c r="G178" s="136">
        <v>0</v>
      </c>
      <c r="H178" s="137">
        <v>0</v>
      </c>
      <c r="I178" s="137">
        <v>0</v>
      </c>
      <c r="J178" s="546">
        <v>0</v>
      </c>
      <c r="K178" s="549">
        <v>0</v>
      </c>
      <c r="L178" s="552">
        <v>0</v>
      </c>
      <c r="M178" s="553">
        <v>0</v>
      </c>
      <c r="N178" s="3"/>
    </row>
    <row r="179" spans="2:14" x14ac:dyDescent="0.25">
      <c r="B179" s="19" t="s">
        <v>61</v>
      </c>
      <c r="C179" s="44">
        <v>0.5</v>
      </c>
      <c r="D179" s="24">
        <v>0.5</v>
      </c>
      <c r="E179" s="24">
        <v>3.5418459999999999E-2</v>
      </c>
      <c r="F179" s="368">
        <f t="shared" si="91"/>
        <v>7.0836919999999998E-2</v>
      </c>
      <c r="G179" s="131">
        <v>0</v>
      </c>
      <c r="H179" s="132">
        <v>0</v>
      </c>
      <c r="I179" s="132">
        <v>0</v>
      </c>
      <c r="J179" s="132">
        <v>0</v>
      </c>
      <c r="K179" s="550">
        <v>0</v>
      </c>
      <c r="L179" s="133">
        <v>0</v>
      </c>
      <c r="M179" s="554">
        <v>0</v>
      </c>
      <c r="N179" s="3"/>
    </row>
    <row r="180" spans="2:14" x14ac:dyDescent="0.25">
      <c r="B180" s="19" t="s">
        <v>62</v>
      </c>
      <c r="C180" s="44">
        <v>140</v>
      </c>
      <c r="D180" s="24">
        <v>119.85780225999999</v>
      </c>
      <c r="E180" s="24">
        <v>119.50426078000001</v>
      </c>
      <c r="F180" s="368">
        <f t="shared" si="91"/>
        <v>0.99705032569149687</v>
      </c>
      <c r="G180" s="152">
        <v>0</v>
      </c>
      <c r="H180" s="153">
        <v>0</v>
      </c>
      <c r="I180" s="153">
        <v>0</v>
      </c>
      <c r="J180" s="543">
        <v>0</v>
      </c>
      <c r="K180" s="551">
        <v>0</v>
      </c>
      <c r="L180" s="153">
        <v>0</v>
      </c>
      <c r="M180" s="543">
        <v>0</v>
      </c>
      <c r="N180" s="3"/>
    </row>
    <row r="181" spans="2:14" x14ac:dyDescent="0.25">
      <c r="B181" s="20" t="s">
        <v>101</v>
      </c>
      <c r="C181" s="61">
        <v>0</v>
      </c>
      <c r="D181" s="127">
        <v>0</v>
      </c>
      <c r="E181" s="62">
        <v>11.29682073</v>
      </c>
      <c r="F181" s="18">
        <v>0</v>
      </c>
      <c r="G181" s="126">
        <v>0</v>
      </c>
      <c r="H181" s="62">
        <v>0</v>
      </c>
      <c r="I181" s="62">
        <v>0</v>
      </c>
      <c r="J181" s="18">
        <v>0</v>
      </c>
      <c r="K181" s="544">
        <v>0</v>
      </c>
      <c r="L181" s="62">
        <v>0</v>
      </c>
      <c r="M181" s="280">
        <v>0</v>
      </c>
      <c r="N181" s="3"/>
    </row>
    <row r="182" spans="2:14" x14ac:dyDescent="0.25">
      <c r="B182" s="20" t="s">
        <v>88</v>
      </c>
      <c r="C182" s="61">
        <v>140</v>
      </c>
      <c r="D182" s="62">
        <v>119.85780225999999</v>
      </c>
      <c r="E182" s="62">
        <v>100.10599009000001</v>
      </c>
      <c r="F182" s="370">
        <f>E182/D182</f>
        <v>0.83520628780466355</v>
      </c>
      <c r="G182" s="544">
        <v>0</v>
      </c>
      <c r="H182" s="62">
        <v>0</v>
      </c>
      <c r="I182" s="62">
        <v>0</v>
      </c>
      <c r="J182" s="555">
        <v>0</v>
      </c>
      <c r="K182" s="544">
        <v>0</v>
      </c>
      <c r="L182" s="62">
        <v>0</v>
      </c>
      <c r="M182" s="280">
        <v>0</v>
      </c>
      <c r="N182" s="3"/>
    </row>
    <row r="183" spans="2:14" x14ac:dyDescent="0.25">
      <c r="B183" s="20" t="s">
        <v>89</v>
      </c>
      <c r="C183" s="61">
        <v>0</v>
      </c>
      <c r="D183" s="62">
        <v>0</v>
      </c>
      <c r="E183" s="62">
        <v>0.62951451000000003</v>
      </c>
      <c r="F183" s="547">
        <v>0</v>
      </c>
      <c r="G183" s="557">
        <v>0</v>
      </c>
      <c r="H183" s="558">
        <v>0</v>
      </c>
      <c r="I183" s="558">
        <v>0</v>
      </c>
      <c r="J183" s="559">
        <v>0</v>
      </c>
      <c r="K183" s="544">
        <v>0</v>
      </c>
      <c r="L183" s="62">
        <v>0</v>
      </c>
      <c r="M183" s="280">
        <v>0</v>
      </c>
      <c r="N183" s="3"/>
    </row>
    <row r="184" spans="2:14" ht="15.75" thickBot="1" x14ac:dyDescent="0.3">
      <c r="B184" s="20" t="s">
        <v>93</v>
      </c>
      <c r="C184" s="425">
        <v>0</v>
      </c>
      <c r="D184" s="409">
        <v>0</v>
      </c>
      <c r="E184" s="409">
        <v>7.4719354500000001</v>
      </c>
      <c r="F184" s="547">
        <v>0</v>
      </c>
      <c r="G184" s="126">
        <v>0</v>
      </c>
      <c r="H184" s="62">
        <v>0</v>
      </c>
      <c r="I184" s="62">
        <v>0</v>
      </c>
      <c r="J184" s="18">
        <v>0</v>
      </c>
      <c r="K184" s="117">
        <v>0</v>
      </c>
      <c r="L184" s="452">
        <v>0</v>
      </c>
      <c r="M184" s="560">
        <v>0</v>
      </c>
      <c r="N184" s="3"/>
    </row>
    <row r="185" spans="2:14" x14ac:dyDescent="0.25">
      <c r="B185" s="135" t="s">
        <v>278</v>
      </c>
      <c r="C185" s="136">
        <v>0</v>
      </c>
      <c r="D185" s="137">
        <v>26.142197740000004</v>
      </c>
      <c r="E185" s="137">
        <v>25.495522090000001</v>
      </c>
      <c r="F185" s="375">
        <f>E185/D185</f>
        <v>0.97526314901174016</v>
      </c>
      <c r="G185" s="136">
        <v>0</v>
      </c>
      <c r="H185" s="137">
        <v>0</v>
      </c>
      <c r="I185" s="137">
        <v>0</v>
      </c>
      <c r="J185" s="546">
        <v>0</v>
      </c>
      <c r="K185" s="549">
        <v>0</v>
      </c>
      <c r="L185" s="552">
        <v>0</v>
      </c>
      <c r="M185" s="553">
        <v>0</v>
      </c>
      <c r="N185" s="3"/>
    </row>
    <row r="186" spans="2:14" x14ac:dyDescent="0.25">
      <c r="B186" s="19" t="s">
        <v>62</v>
      </c>
      <c r="C186" s="44">
        <v>0</v>
      </c>
      <c r="D186" s="24">
        <v>26.142197740000004</v>
      </c>
      <c r="E186" s="24">
        <v>25.495522090000001</v>
      </c>
      <c r="F186" s="368">
        <f>E186/D186</f>
        <v>0.97526314901174016</v>
      </c>
      <c r="G186" s="152">
        <v>0</v>
      </c>
      <c r="H186" s="153">
        <v>0</v>
      </c>
      <c r="I186" s="153">
        <v>0</v>
      </c>
      <c r="J186" s="543">
        <v>0</v>
      </c>
      <c r="K186" s="551">
        <v>0</v>
      </c>
      <c r="L186" s="153">
        <v>0</v>
      </c>
      <c r="M186" s="543">
        <v>0</v>
      </c>
      <c r="N186" s="3"/>
    </row>
    <row r="187" spans="2:14" x14ac:dyDescent="0.25">
      <c r="B187" s="20" t="s">
        <v>94</v>
      </c>
      <c r="C187" s="61">
        <v>0</v>
      </c>
      <c r="D187" s="127">
        <v>2.0292619799999998</v>
      </c>
      <c r="E187" s="62">
        <v>1.8003568199999997</v>
      </c>
      <c r="F187" s="370">
        <f>E187/D187</f>
        <v>0.8871978274584339</v>
      </c>
      <c r="G187" s="544">
        <v>0</v>
      </c>
      <c r="H187" s="62">
        <v>0</v>
      </c>
      <c r="I187" s="62">
        <v>0</v>
      </c>
      <c r="J187" s="547">
        <v>0</v>
      </c>
      <c r="K187" s="544">
        <v>0</v>
      </c>
      <c r="L187" s="62">
        <v>0</v>
      </c>
      <c r="M187" s="280">
        <v>0</v>
      </c>
      <c r="N187" s="3"/>
    </row>
    <row r="188" spans="2:14" ht="15.75" thickBot="1" x14ac:dyDescent="0.3">
      <c r="B188" s="140" t="s">
        <v>95</v>
      </c>
      <c r="C188" s="425">
        <v>0</v>
      </c>
      <c r="D188" s="409">
        <v>24.112935760000003</v>
      </c>
      <c r="E188" s="409">
        <v>23.69516527</v>
      </c>
      <c r="F188" s="374">
        <f>E188/D188</f>
        <v>0.98267442446004338</v>
      </c>
      <c r="G188" s="545">
        <v>0</v>
      </c>
      <c r="H188" s="409">
        <v>0</v>
      </c>
      <c r="I188" s="409">
        <v>0</v>
      </c>
      <c r="J188" s="548">
        <v>0</v>
      </c>
      <c r="K188" s="545">
        <v>0</v>
      </c>
      <c r="L188" s="409">
        <v>0</v>
      </c>
      <c r="M188" s="430">
        <v>0</v>
      </c>
      <c r="N188" s="3"/>
    </row>
    <row r="189" spans="2:14" x14ac:dyDescent="0.25">
      <c r="B189" s="17"/>
    </row>
    <row r="190" spans="2:14" ht="15.75" thickBot="1" x14ac:dyDescent="0.3">
      <c r="B190" s="5" t="s">
        <v>136</v>
      </c>
    </row>
    <row r="191" spans="2:14" x14ac:dyDescent="0.25">
      <c r="B191" s="977" t="s">
        <v>28</v>
      </c>
      <c r="C191" s="902">
        <v>2020</v>
      </c>
      <c r="D191" s="903"/>
      <c r="E191" s="903"/>
      <c r="F191" s="896"/>
      <c r="G191" s="991">
        <v>2019</v>
      </c>
      <c r="H191" s="906"/>
      <c r="I191" s="906"/>
      <c r="J191" s="992"/>
      <c r="K191" s="902" t="s">
        <v>209</v>
      </c>
      <c r="L191" s="903"/>
      <c r="M191" s="980"/>
    </row>
    <row r="192" spans="2:14" ht="23.25" customHeight="1" x14ac:dyDescent="0.25">
      <c r="B192" s="978"/>
      <c r="C192" s="981" t="s">
        <v>97</v>
      </c>
      <c r="D192" s="983" t="s">
        <v>98</v>
      </c>
      <c r="E192" s="985" t="s">
        <v>152</v>
      </c>
      <c r="F192" s="986" t="s">
        <v>155</v>
      </c>
      <c r="G192" s="981" t="s">
        <v>99</v>
      </c>
      <c r="H192" s="983" t="s">
        <v>100</v>
      </c>
      <c r="I192" s="985" t="s">
        <v>153</v>
      </c>
      <c r="J192" s="986" t="s">
        <v>154</v>
      </c>
      <c r="K192" s="981" t="s">
        <v>189</v>
      </c>
      <c r="L192" s="983" t="s">
        <v>191</v>
      </c>
      <c r="M192" s="989" t="s">
        <v>190</v>
      </c>
    </row>
    <row r="193" spans="2:14" ht="23.25" customHeight="1" thickBot="1" x14ac:dyDescent="0.3">
      <c r="B193" s="979"/>
      <c r="C193" s="982"/>
      <c r="D193" s="984"/>
      <c r="E193" s="975"/>
      <c r="F193" s="987"/>
      <c r="G193" s="982"/>
      <c r="H193" s="984"/>
      <c r="I193" s="975"/>
      <c r="J193" s="987"/>
      <c r="K193" s="982"/>
      <c r="L193" s="984"/>
      <c r="M193" s="990"/>
    </row>
    <row r="194" spans="2:14" ht="15.75" thickBot="1" x14ac:dyDescent="0.3">
      <c r="B194" s="33" t="s">
        <v>173</v>
      </c>
      <c r="C194" s="103">
        <f>C195+C208</f>
        <v>640.10499000000004</v>
      </c>
      <c r="D194" s="104">
        <f>D195+D208</f>
        <v>491.16444564000005</v>
      </c>
      <c r="E194" s="104">
        <f>E195+E208</f>
        <v>450.52486569000007</v>
      </c>
      <c r="F194" s="364">
        <f>E194/D194</f>
        <v>0.91725870976461754</v>
      </c>
      <c r="G194" s="150">
        <v>640.10499000000004</v>
      </c>
      <c r="H194" s="104">
        <v>686.95036166</v>
      </c>
      <c r="I194" s="104">
        <v>586.72583580999992</v>
      </c>
      <c r="J194" s="364">
        <v>0.85410223002458319</v>
      </c>
      <c r="K194" s="38">
        <f>(C194-G194)/G194</f>
        <v>0</v>
      </c>
      <c r="L194" s="34">
        <f>(D194-H194)/H194</f>
        <v>-0.28500737017866579</v>
      </c>
      <c r="M194" s="364">
        <f>(E194-I194)/I194</f>
        <v>-0.23213733196522465</v>
      </c>
      <c r="N194" s="3"/>
    </row>
    <row r="195" spans="2:14" x14ac:dyDescent="0.25">
      <c r="B195" s="120" t="s">
        <v>174</v>
      </c>
      <c r="C195" s="121">
        <f>SUM(C196:C201)</f>
        <v>640.10499000000004</v>
      </c>
      <c r="D195" s="122">
        <f>SUM(D196:D201)</f>
        <v>394.54045423000008</v>
      </c>
      <c r="E195" s="122">
        <f>SUM(E196:E201)</f>
        <v>359.56595594000004</v>
      </c>
      <c r="F195" s="365">
        <f>E195/D195</f>
        <v>0.91135383478417298</v>
      </c>
      <c r="G195" s="121">
        <v>640.10499000000004</v>
      </c>
      <c r="H195" s="122">
        <v>560.00330882000003</v>
      </c>
      <c r="I195" s="122">
        <v>467.61083182999994</v>
      </c>
      <c r="J195" s="365">
        <v>0.83501440878147115</v>
      </c>
      <c r="K195" s="144">
        <f>(C195-G195)/G195</f>
        <v>0</v>
      </c>
      <c r="L195" s="145">
        <f t="shared" ref="L195:L206" si="93">(D195-H195)/H195</f>
        <v>-0.29546763739423565</v>
      </c>
      <c r="M195" s="365">
        <f>(E195-I195)/I195</f>
        <v>-0.23105725645226211</v>
      </c>
      <c r="N195" s="3"/>
    </row>
    <row r="196" spans="2:14" x14ac:dyDescent="0.25">
      <c r="B196" s="19" t="s">
        <v>57</v>
      </c>
      <c r="C196" s="44">
        <v>11.62496</v>
      </c>
      <c r="D196" s="24">
        <v>11.62496</v>
      </c>
      <c r="E196" s="24">
        <v>9.4784357499999992</v>
      </c>
      <c r="F196" s="43">
        <f>E196/D196</f>
        <v>0.81535211734061874</v>
      </c>
      <c r="G196" s="44">
        <v>11.62496</v>
      </c>
      <c r="H196" s="24">
        <v>11.62496</v>
      </c>
      <c r="I196" s="24">
        <v>9.7118523299999993</v>
      </c>
      <c r="J196" s="43">
        <v>0.8354310320207553</v>
      </c>
      <c r="K196" s="26">
        <f>(C196-G196)/G196</f>
        <v>0</v>
      </c>
      <c r="L196" s="28">
        <f t="shared" si="93"/>
        <v>0</v>
      </c>
      <c r="M196" s="43">
        <f>(E196-I196)/I196</f>
        <v>-2.4034197809924909E-2</v>
      </c>
      <c r="N196" s="3"/>
    </row>
    <row r="197" spans="2:14" x14ac:dyDescent="0.25">
      <c r="B197" s="19" t="s">
        <v>58</v>
      </c>
      <c r="C197" s="44">
        <v>13.862130000000001</v>
      </c>
      <c r="D197" s="24">
        <v>12.753228</v>
      </c>
      <c r="E197" s="24">
        <v>9.6135734900000003</v>
      </c>
      <c r="F197" s="43">
        <f t="shared" ref="F197:F206" si="94">E197/D197</f>
        <v>0.75381491572172943</v>
      </c>
      <c r="G197" s="44">
        <v>13.862130000000001</v>
      </c>
      <c r="H197" s="24">
        <v>13.411417109999999</v>
      </c>
      <c r="I197" s="24">
        <v>9.7905985199999996</v>
      </c>
      <c r="J197" s="43">
        <v>0.730019686935231</v>
      </c>
      <c r="K197" s="26">
        <f t="shared" ref="K197:K206" si="95">(C197-G197)/G197</f>
        <v>0</v>
      </c>
      <c r="L197" s="28">
        <f t="shared" si="93"/>
        <v>-4.9076775750209939E-2</v>
      </c>
      <c r="M197" s="43">
        <f>(E197-I197)/I197</f>
        <v>-1.8081124421390263E-2</v>
      </c>
      <c r="N197" s="3"/>
    </row>
    <row r="198" spans="2:14" x14ac:dyDescent="0.25">
      <c r="B198" s="19" t="s">
        <v>59</v>
      </c>
      <c r="C198" s="44">
        <v>0.05</v>
      </c>
      <c r="D198" s="24">
        <v>0.05</v>
      </c>
      <c r="E198" s="24">
        <v>0.11444624</v>
      </c>
      <c r="F198" s="43">
        <f t="shared" si="94"/>
        <v>2.2889247999999998</v>
      </c>
      <c r="G198" s="44">
        <v>0.05</v>
      </c>
      <c r="H198" s="24">
        <v>0.05</v>
      </c>
      <c r="I198" s="24">
        <v>0.51733912999999998</v>
      </c>
      <c r="J198" s="43">
        <v>10.346782599999999</v>
      </c>
      <c r="K198" s="26">
        <f t="shared" si="95"/>
        <v>0</v>
      </c>
      <c r="L198" s="28">
        <f t="shared" si="93"/>
        <v>0</v>
      </c>
      <c r="M198" s="32">
        <v>0</v>
      </c>
      <c r="N198" s="3"/>
    </row>
    <row r="199" spans="2:14" x14ac:dyDescent="0.25">
      <c r="B199" s="19" t="s">
        <v>60</v>
      </c>
      <c r="C199" s="44">
        <v>0.01</v>
      </c>
      <c r="D199" s="24">
        <v>0.01</v>
      </c>
      <c r="E199" s="24">
        <v>2.621449E-2</v>
      </c>
      <c r="F199" s="43">
        <f t="shared" si="94"/>
        <v>2.6214490000000001</v>
      </c>
      <c r="G199" s="44">
        <v>0.01</v>
      </c>
      <c r="H199" s="24">
        <v>0.01</v>
      </c>
      <c r="I199" s="24">
        <v>0</v>
      </c>
      <c r="J199" s="43">
        <v>0</v>
      </c>
      <c r="K199" s="26">
        <f t="shared" si="95"/>
        <v>0</v>
      </c>
      <c r="L199" s="28">
        <f t="shared" si="93"/>
        <v>0</v>
      </c>
      <c r="M199" s="32">
        <v>0</v>
      </c>
      <c r="N199" s="3"/>
    </row>
    <row r="200" spans="2:14" x14ac:dyDescent="0.25">
      <c r="B200" s="19" t="s">
        <v>61</v>
      </c>
      <c r="C200" s="128">
        <v>0.12</v>
      </c>
      <c r="D200" s="129">
        <v>0.12</v>
      </c>
      <c r="E200" s="129">
        <v>3.6752410000000006E-2</v>
      </c>
      <c r="F200" s="43">
        <f t="shared" si="94"/>
        <v>0.30627008333333339</v>
      </c>
      <c r="G200" s="44">
        <v>0.12</v>
      </c>
      <c r="H200" s="24">
        <v>0.12</v>
      </c>
      <c r="I200" s="24">
        <v>0.12447717999999999</v>
      </c>
      <c r="J200" s="43">
        <v>1.0373098333333333</v>
      </c>
      <c r="K200" s="26">
        <f t="shared" si="95"/>
        <v>0</v>
      </c>
      <c r="L200" s="28">
        <f t="shared" si="93"/>
        <v>0</v>
      </c>
      <c r="M200" s="43">
        <f t="shared" ref="M200:M211" si="96">(E200-I200)/I200</f>
        <v>-0.70474580159993971</v>
      </c>
      <c r="N200" s="3"/>
    </row>
    <row r="201" spans="2:14" x14ac:dyDescent="0.25">
      <c r="B201" s="19" t="s">
        <v>62</v>
      </c>
      <c r="C201" s="128">
        <f>SUM(C202:C206)</f>
        <v>614.43790000000001</v>
      </c>
      <c r="D201" s="129">
        <f>SUM(D202:D206)</f>
        <v>369.98226623000005</v>
      </c>
      <c r="E201" s="129">
        <f>SUM(E202:E206)</f>
        <v>340.29653356000006</v>
      </c>
      <c r="F201" s="43">
        <f t="shared" si="94"/>
        <v>0.91976444446246564</v>
      </c>
      <c r="G201" s="44">
        <v>614.43790000000001</v>
      </c>
      <c r="H201" s="24">
        <v>534.78693171000009</v>
      </c>
      <c r="I201" s="24">
        <v>447.46423187999994</v>
      </c>
      <c r="J201" s="43">
        <v>0.83671497066919209</v>
      </c>
      <c r="K201" s="26">
        <f t="shared" si="95"/>
        <v>0</v>
      </c>
      <c r="L201" s="28">
        <f t="shared" si="93"/>
        <v>-0.30816883455441085</v>
      </c>
      <c r="M201" s="43">
        <f t="shared" si="96"/>
        <v>-0.23950003304116585</v>
      </c>
      <c r="N201" s="3"/>
    </row>
    <row r="202" spans="2:14" x14ac:dyDescent="0.25">
      <c r="B202" s="20" t="s">
        <v>101</v>
      </c>
      <c r="C202" s="61">
        <v>10.668659999999999</v>
      </c>
      <c r="D202" s="62">
        <v>10.668659999999999</v>
      </c>
      <c r="E202" s="62">
        <v>14.28078565</v>
      </c>
      <c r="F202" s="63">
        <f t="shared" si="94"/>
        <v>1.3385735087630501</v>
      </c>
      <c r="G202" s="61">
        <v>10.668659999999999</v>
      </c>
      <c r="H202" s="62">
        <v>10.668659999999999</v>
      </c>
      <c r="I202" s="62">
        <v>18.732765820000001</v>
      </c>
      <c r="J202" s="63">
        <v>1.7558686676677298</v>
      </c>
      <c r="K202" s="27">
        <f t="shared" si="95"/>
        <v>0</v>
      </c>
      <c r="L202" s="29">
        <f t="shared" si="93"/>
        <v>0</v>
      </c>
      <c r="M202" s="63">
        <f t="shared" si="96"/>
        <v>-0.23765738667628314</v>
      </c>
      <c r="N202" s="3"/>
    </row>
    <row r="203" spans="2:14" x14ac:dyDescent="0.25">
      <c r="B203" s="20" t="s">
        <v>88</v>
      </c>
      <c r="C203" s="61">
        <v>262.29478</v>
      </c>
      <c r="D203" s="62">
        <v>270.06041879000003</v>
      </c>
      <c r="E203" s="62">
        <v>281.86083208000002</v>
      </c>
      <c r="F203" s="63">
        <f t="shared" si="94"/>
        <v>1.0436954565310663</v>
      </c>
      <c r="G203" s="61">
        <v>262.29478</v>
      </c>
      <c r="H203" s="62">
        <v>309.59086454999999</v>
      </c>
      <c r="I203" s="62">
        <v>369.72489738999997</v>
      </c>
      <c r="J203" s="63">
        <v>1.1942371036283861</v>
      </c>
      <c r="K203" s="27">
        <f t="shared" si="95"/>
        <v>0</v>
      </c>
      <c r="L203" s="29">
        <f t="shared" si="93"/>
        <v>-0.12768608601374173</v>
      </c>
      <c r="M203" s="63">
        <f t="shared" si="96"/>
        <v>-0.23764714232192366</v>
      </c>
      <c r="N203" s="3"/>
    </row>
    <row r="204" spans="2:14" x14ac:dyDescent="0.25">
      <c r="B204" s="20" t="s">
        <v>89</v>
      </c>
      <c r="C204" s="61">
        <v>6.06393</v>
      </c>
      <c r="D204" s="62">
        <v>6.06393</v>
      </c>
      <c r="E204" s="62">
        <v>0.24322067</v>
      </c>
      <c r="F204" s="63">
        <f t="shared" si="94"/>
        <v>4.0109412542690959E-2</v>
      </c>
      <c r="G204" s="61">
        <v>6.06393</v>
      </c>
      <c r="H204" s="62">
        <v>6.06393</v>
      </c>
      <c r="I204" s="62">
        <v>0.75075013000000002</v>
      </c>
      <c r="J204" s="63">
        <v>0.1238058701205324</v>
      </c>
      <c r="K204" s="27">
        <f t="shared" si="95"/>
        <v>0</v>
      </c>
      <c r="L204" s="29">
        <f t="shared" si="93"/>
        <v>0</v>
      </c>
      <c r="M204" s="63">
        <f t="shared" si="96"/>
        <v>-0.67602979968847954</v>
      </c>
      <c r="N204" s="3"/>
    </row>
    <row r="205" spans="2:14" x14ac:dyDescent="0.25">
      <c r="B205" s="20" t="s">
        <v>90</v>
      </c>
      <c r="C205" s="61">
        <v>80.428139999999999</v>
      </c>
      <c r="D205" s="62">
        <v>25.417710570000001</v>
      </c>
      <c r="E205" s="62">
        <v>12.800457659999999</v>
      </c>
      <c r="F205" s="63">
        <f t="shared" si="94"/>
        <v>0.50360387985171706</v>
      </c>
      <c r="G205" s="61">
        <v>80.428139999999999</v>
      </c>
      <c r="H205" s="62">
        <v>80.428139999999999</v>
      </c>
      <c r="I205" s="62">
        <v>13.92862921</v>
      </c>
      <c r="J205" s="63">
        <v>0.17318104347557958</v>
      </c>
      <c r="K205" s="27">
        <f t="shared" si="95"/>
        <v>0</v>
      </c>
      <c r="L205" s="29">
        <f t="shared" si="93"/>
        <v>-0.68396993179252941</v>
      </c>
      <c r="M205" s="63">
        <f t="shared" si="96"/>
        <v>-8.0996595787763179E-2</v>
      </c>
      <c r="N205" s="3"/>
    </row>
    <row r="206" spans="2:14" x14ac:dyDescent="0.25">
      <c r="B206" s="20" t="s">
        <v>93</v>
      </c>
      <c r="C206" s="61">
        <v>254.98239000000001</v>
      </c>
      <c r="D206" s="127">
        <v>57.771546869999995</v>
      </c>
      <c r="E206" s="62">
        <v>31.111237500000001</v>
      </c>
      <c r="F206" s="63">
        <f t="shared" si="94"/>
        <v>0.53852180157141782</v>
      </c>
      <c r="G206" s="61">
        <v>254.98239000000001</v>
      </c>
      <c r="H206" s="62">
        <v>128.03533715999998</v>
      </c>
      <c r="I206" s="62">
        <v>44.327189329999996</v>
      </c>
      <c r="J206" s="63">
        <v>0.34621058774271285</v>
      </c>
      <c r="K206" s="27">
        <f t="shared" si="95"/>
        <v>0</v>
      </c>
      <c r="L206" s="29">
        <f t="shared" si="93"/>
        <v>-0.54878435788546798</v>
      </c>
      <c r="M206" s="63">
        <f t="shared" si="96"/>
        <v>-0.29814549556959236</v>
      </c>
      <c r="N206" s="3"/>
    </row>
    <row r="207" spans="2:14" ht="15.75" thickBot="1" x14ac:dyDescent="0.3">
      <c r="B207" s="151" t="s">
        <v>64</v>
      </c>
      <c r="C207" s="152">
        <v>0</v>
      </c>
      <c r="D207" s="31">
        <v>0</v>
      </c>
      <c r="E207" s="31">
        <v>0</v>
      </c>
      <c r="F207" s="31">
        <v>0</v>
      </c>
      <c r="G207" s="152">
        <v>0</v>
      </c>
      <c r="H207" s="153">
        <v>0</v>
      </c>
      <c r="I207" s="153">
        <v>2.33279E-3</v>
      </c>
      <c r="J207" s="31">
        <v>0</v>
      </c>
      <c r="K207" s="154">
        <v>0</v>
      </c>
      <c r="L207" s="155">
        <v>0</v>
      </c>
      <c r="M207" s="102">
        <f t="shared" si="96"/>
        <v>-1</v>
      </c>
      <c r="N207" s="3"/>
    </row>
    <row r="208" spans="2:14" x14ac:dyDescent="0.25">
      <c r="B208" s="135" t="s">
        <v>96</v>
      </c>
      <c r="C208" s="156">
        <v>0</v>
      </c>
      <c r="D208" s="157">
        <v>96.623991410000002</v>
      </c>
      <c r="E208" s="157">
        <v>90.958909750000004</v>
      </c>
      <c r="F208" s="366">
        <f>E208/D208</f>
        <v>0.94136982360869748</v>
      </c>
      <c r="G208" s="156">
        <v>0</v>
      </c>
      <c r="H208" s="157">
        <v>126.94705283999998</v>
      </c>
      <c r="I208" s="157">
        <v>119.11500398</v>
      </c>
      <c r="J208" s="366">
        <v>0.93830460270809712</v>
      </c>
      <c r="K208" s="158">
        <v>0</v>
      </c>
      <c r="L208" s="159">
        <f>(D208-H208)/H208</f>
        <v>-0.23886384718374046</v>
      </c>
      <c r="M208" s="367">
        <f t="shared" si="96"/>
        <v>-0.2363773940244131</v>
      </c>
      <c r="N208" s="3"/>
    </row>
    <row r="209" spans="2:14" x14ac:dyDescent="0.25">
      <c r="B209" s="19" t="s">
        <v>62</v>
      </c>
      <c r="C209" s="44">
        <v>0</v>
      </c>
      <c r="D209" s="24">
        <f>SUM(D210:D211)</f>
        <v>96.623991410000002</v>
      </c>
      <c r="E209" s="24">
        <f>SUM(E210:E211)</f>
        <v>90.958909750000004</v>
      </c>
      <c r="F209" s="43">
        <f>E209/D209</f>
        <v>0.94136982360869748</v>
      </c>
      <c r="G209" s="44">
        <v>0</v>
      </c>
      <c r="H209" s="24">
        <v>126.94705283999998</v>
      </c>
      <c r="I209" s="24">
        <v>119.11500398</v>
      </c>
      <c r="J209" s="43">
        <v>0.93830460270809712</v>
      </c>
      <c r="K209" s="23">
        <v>0</v>
      </c>
      <c r="L209" s="28">
        <f>(D209-H209)/H209</f>
        <v>-0.23886384718374046</v>
      </c>
      <c r="M209" s="43">
        <f t="shared" si="96"/>
        <v>-0.2363773940244131</v>
      </c>
      <c r="N209" s="3"/>
    </row>
    <row r="210" spans="2:14" x14ac:dyDescent="0.25">
      <c r="B210" s="20" t="s">
        <v>94</v>
      </c>
      <c r="C210" s="61">
        <v>0</v>
      </c>
      <c r="D210" s="127">
        <v>12.88544302</v>
      </c>
      <c r="E210" s="62">
        <v>11.809020390000001</v>
      </c>
      <c r="F210" s="63">
        <f>E210/D210</f>
        <v>0.91646211710926495</v>
      </c>
      <c r="G210" s="61">
        <v>0</v>
      </c>
      <c r="H210" s="62">
        <v>22.067268250000001</v>
      </c>
      <c r="I210" s="62">
        <v>21.137781620000002</v>
      </c>
      <c r="J210" s="63">
        <v>0.95787939769119368</v>
      </c>
      <c r="K210" s="21">
        <v>0</v>
      </c>
      <c r="L210" s="29">
        <f>(D210-H210)/H210</f>
        <v>-0.41608345564023314</v>
      </c>
      <c r="M210" s="63">
        <f t="shared" si="96"/>
        <v>-0.44133113860791229</v>
      </c>
      <c r="N210" s="3"/>
    </row>
    <row r="211" spans="2:14" ht="15.75" thickBot="1" x14ac:dyDescent="0.3">
      <c r="B211" s="140" t="s">
        <v>95</v>
      </c>
      <c r="C211" s="64">
        <v>0</v>
      </c>
      <c r="D211" s="65">
        <v>83.738548390000005</v>
      </c>
      <c r="E211" s="65">
        <v>79.149889360000003</v>
      </c>
      <c r="F211" s="66">
        <f>E211/D211</f>
        <v>0.94520254866815945</v>
      </c>
      <c r="G211" s="64">
        <v>0</v>
      </c>
      <c r="H211" s="65">
        <v>104.87978458999999</v>
      </c>
      <c r="I211" s="65">
        <v>97.977222359999999</v>
      </c>
      <c r="J211" s="66">
        <v>0.93418596103163498</v>
      </c>
      <c r="K211" s="149">
        <v>0</v>
      </c>
      <c r="L211" s="143">
        <f>(D211-H211)/H211</f>
        <v>-0.20157589265315617</v>
      </c>
      <c r="M211" s="66">
        <f t="shared" si="96"/>
        <v>-0.19216030569658615</v>
      </c>
      <c r="N211" s="3"/>
    </row>
    <row r="212" spans="2:14" x14ac:dyDescent="0.25">
      <c r="B212" s="281"/>
      <c r="C212" s="251"/>
      <c r="D212" s="251"/>
      <c r="E212" s="251"/>
      <c r="F212" s="282"/>
      <c r="G212" s="251"/>
      <c r="H212" s="251"/>
      <c r="I212" s="251"/>
      <c r="J212" s="282"/>
      <c r="K212" s="283"/>
      <c r="L212" s="282"/>
      <c r="M212" s="282"/>
      <c r="N212" s="3"/>
    </row>
    <row r="213" spans="2:14" ht="15.75" thickBot="1" x14ac:dyDescent="0.3">
      <c r="B213" s="5" t="s">
        <v>136</v>
      </c>
    </row>
    <row r="214" spans="2:14" x14ac:dyDescent="0.25">
      <c r="B214" s="977" t="s">
        <v>28</v>
      </c>
      <c r="C214" s="902">
        <v>2019</v>
      </c>
      <c r="D214" s="903"/>
      <c r="E214" s="903"/>
      <c r="F214" s="896"/>
      <c r="G214" s="991">
        <v>2018</v>
      </c>
      <c r="H214" s="906"/>
      <c r="I214" s="906"/>
      <c r="J214" s="992"/>
      <c r="K214" s="902" t="s">
        <v>209</v>
      </c>
      <c r="L214" s="903"/>
      <c r="M214" s="980"/>
    </row>
    <row r="215" spans="2:14" ht="23.25" customHeight="1" x14ac:dyDescent="0.25">
      <c r="B215" s="978"/>
      <c r="C215" s="981" t="s">
        <v>97</v>
      </c>
      <c r="D215" s="983" t="s">
        <v>98</v>
      </c>
      <c r="E215" s="985" t="s">
        <v>152</v>
      </c>
      <c r="F215" s="986" t="s">
        <v>155</v>
      </c>
      <c r="G215" s="981" t="s">
        <v>99</v>
      </c>
      <c r="H215" s="983" t="s">
        <v>100</v>
      </c>
      <c r="I215" s="985" t="s">
        <v>153</v>
      </c>
      <c r="J215" s="986" t="s">
        <v>154</v>
      </c>
      <c r="K215" s="981" t="s">
        <v>214</v>
      </c>
      <c r="L215" s="983" t="s">
        <v>215</v>
      </c>
      <c r="M215" s="989" t="s">
        <v>213</v>
      </c>
    </row>
    <row r="216" spans="2:14" ht="23.25" customHeight="1" thickBot="1" x14ac:dyDescent="0.3">
      <c r="B216" s="979"/>
      <c r="C216" s="982"/>
      <c r="D216" s="984"/>
      <c r="E216" s="975"/>
      <c r="F216" s="987"/>
      <c r="G216" s="982"/>
      <c r="H216" s="984"/>
      <c r="I216" s="975"/>
      <c r="J216" s="987"/>
      <c r="K216" s="982"/>
      <c r="L216" s="984"/>
      <c r="M216" s="990"/>
    </row>
    <row r="217" spans="2:14" ht="15.75" thickBot="1" x14ac:dyDescent="0.3">
      <c r="B217" s="33" t="s">
        <v>173</v>
      </c>
      <c r="C217" s="103">
        <v>640.10499000000004</v>
      </c>
      <c r="D217" s="104">
        <v>686.95036166</v>
      </c>
      <c r="E217" s="104">
        <v>586.72583580999992</v>
      </c>
      <c r="F217" s="364">
        <f>E217/D217</f>
        <v>0.85410223002458319</v>
      </c>
      <c r="G217" s="150">
        <v>640.10499000000004</v>
      </c>
      <c r="H217" s="104">
        <v>644.42021998999996</v>
      </c>
      <c r="I217" s="104">
        <v>541.50612381000008</v>
      </c>
      <c r="J217" s="364">
        <f>I217/H217</f>
        <v>0.84029970974281831</v>
      </c>
      <c r="K217" s="38">
        <f t="shared" ref="K217:M224" si="97">(C217-G217)/G217</f>
        <v>0</v>
      </c>
      <c r="L217" s="34">
        <f>(D217-H217)/H217</f>
        <v>6.5997528244318607E-2</v>
      </c>
      <c r="M217" s="364">
        <f>(E217-I217)/I217</f>
        <v>8.3507295691943498E-2</v>
      </c>
      <c r="N217" s="3"/>
    </row>
    <row r="218" spans="2:14" x14ac:dyDescent="0.25">
      <c r="B218" s="120" t="s">
        <v>174</v>
      </c>
      <c r="C218" s="121">
        <v>640.10499000000004</v>
      </c>
      <c r="D218" s="122">
        <v>560.00330882000003</v>
      </c>
      <c r="E218" s="122">
        <v>467.61083182999994</v>
      </c>
      <c r="F218" s="365">
        <f>E218/D218</f>
        <v>0.83501440878147115</v>
      </c>
      <c r="G218" s="121">
        <v>640.10499000000004</v>
      </c>
      <c r="H218" s="122">
        <v>526.46532390999994</v>
      </c>
      <c r="I218" s="122">
        <v>431.80296421000008</v>
      </c>
      <c r="J218" s="365">
        <f>I218/H218</f>
        <v>0.82019260262584259</v>
      </c>
      <c r="K218" s="144">
        <f t="shared" si="97"/>
        <v>0</v>
      </c>
      <c r="L218" s="145">
        <f t="shared" si="97"/>
        <v>6.370407201924938E-2</v>
      </c>
      <c r="M218" s="365">
        <f t="shared" si="97"/>
        <v>8.2926405300416839E-2</v>
      </c>
      <c r="N218" s="3"/>
    </row>
    <row r="219" spans="2:14" x14ac:dyDescent="0.25">
      <c r="B219" s="19" t="s">
        <v>57</v>
      </c>
      <c r="C219" s="44">
        <v>11.62496</v>
      </c>
      <c r="D219" s="24">
        <v>11.62496</v>
      </c>
      <c r="E219" s="24">
        <v>9.7118523299999993</v>
      </c>
      <c r="F219" s="43">
        <f>E219/D219</f>
        <v>0.8354310320207553</v>
      </c>
      <c r="G219" s="44">
        <v>11.62496</v>
      </c>
      <c r="H219" s="24">
        <v>11.62496</v>
      </c>
      <c r="I219" s="24">
        <v>9.5828302800000014</v>
      </c>
      <c r="J219" s="43">
        <f>I219/H219</f>
        <v>0.82433232286390679</v>
      </c>
      <c r="K219" s="26">
        <f>(C219-G219)/G219</f>
        <v>0</v>
      </c>
      <c r="L219" s="28">
        <f t="shared" si="97"/>
        <v>0</v>
      </c>
      <c r="M219" s="43">
        <f t="shared" si="97"/>
        <v>1.3463877187648353E-2</v>
      </c>
      <c r="N219" s="3"/>
    </row>
    <row r="220" spans="2:14" x14ac:dyDescent="0.25">
      <c r="B220" s="19" t="s">
        <v>58</v>
      </c>
      <c r="C220" s="44">
        <v>13.862130000000001</v>
      </c>
      <c r="D220" s="24">
        <v>13.411417109999999</v>
      </c>
      <c r="E220" s="24">
        <v>9.7905985199999996</v>
      </c>
      <c r="F220" s="43">
        <f t="shared" ref="F220:F229" si="98">E220/D220</f>
        <v>0.730019686935231</v>
      </c>
      <c r="G220" s="44">
        <v>13.862130000000001</v>
      </c>
      <c r="H220" s="24">
        <v>13.862130000000001</v>
      </c>
      <c r="I220" s="24">
        <v>7.8503490099999995</v>
      </c>
      <c r="J220" s="43">
        <f>I220/H220</f>
        <v>0.56631621619476946</v>
      </c>
      <c r="K220" s="26">
        <f t="shared" ref="K220:M235" si="99">(C220-G220)/G220</f>
        <v>0</v>
      </c>
      <c r="L220" s="28">
        <f t="shared" si="97"/>
        <v>-3.2513970796695886E-2</v>
      </c>
      <c r="M220" s="43">
        <f t="shared" si="97"/>
        <v>0.24715455421516352</v>
      </c>
      <c r="N220" s="3"/>
    </row>
    <row r="221" spans="2:14" x14ac:dyDescent="0.25">
      <c r="B221" s="19" t="s">
        <v>59</v>
      </c>
      <c r="C221" s="44">
        <v>0.05</v>
      </c>
      <c r="D221" s="24">
        <v>0.05</v>
      </c>
      <c r="E221" s="24">
        <v>0.51733912999999998</v>
      </c>
      <c r="F221" s="43">
        <f t="shared" si="98"/>
        <v>10.346782599999999</v>
      </c>
      <c r="G221" s="44">
        <v>0.05</v>
      </c>
      <c r="H221" s="24">
        <v>0.05</v>
      </c>
      <c r="I221" s="24">
        <v>0</v>
      </c>
      <c r="J221" s="43">
        <f t="shared" ref="J221:J235" si="100">I221/H221</f>
        <v>0</v>
      </c>
      <c r="K221" s="26">
        <f t="shared" si="99"/>
        <v>0</v>
      </c>
      <c r="L221" s="28">
        <f t="shared" si="97"/>
        <v>0</v>
      </c>
      <c r="M221" s="313">
        <v>0</v>
      </c>
      <c r="N221" s="3"/>
    </row>
    <row r="222" spans="2:14" x14ac:dyDescent="0.25">
      <c r="B222" s="19" t="s">
        <v>60</v>
      </c>
      <c r="C222" s="44">
        <v>0.01</v>
      </c>
      <c r="D222" s="24">
        <v>0.01</v>
      </c>
      <c r="E222" s="24">
        <v>0</v>
      </c>
      <c r="F222" s="43">
        <f t="shared" si="98"/>
        <v>0</v>
      </c>
      <c r="G222" s="44">
        <v>0.01</v>
      </c>
      <c r="H222" s="24">
        <v>0.01</v>
      </c>
      <c r="I222" s="24">
        <v>0</v>
      </c>
      <c r="J222" s="43">
        <f t="shared" si="100"/>
        <v>0</v>
      </c>
      <c r="K222" s="26">
        <f t="shared" si="99"/>
        <v>0</v>
      </c>
      <c r="L222" s="28">
        <f t="shared" si="97"/>
        <v>0</v>
      </c>
      <c r="M222" s="313">
        <v>0</v>
      </c>
      <c r="N222" s="3"/>
    </row>
    <row r="223" spans="2:14" x14ac:dyDescent="0.25">
      <c r="B223" s="19" t="s">
        <v>61</v>
      </c>
      <c r="C223" s="128">
        <v>0.12</v>
      </c>
      <c r="D223" s="129">
        <v>0.12</v>
      </c>
      <c r="E223" s="129">
        <v>0.12447717999999999</v>
      </c>
      <c r="F223" s="43">
        <f t="shared" si="98"/>
        <v>1.0373098333333333</v>
      </c>
      <c r="G223" s="44">
        <v>0.12</v>
      </c>
      <c r="H223" s="24">
        <v>0.12</v>
      </c>
      <c r="I223" s="24">
        <v>5.1908999999999997E-2</v>
      </c>
      <c r="J223" s="43">
        <f t="shared" si="100"/>
        <v>0.43257499999999999</v>
      </c>
      <c r="K223" s="26">
        <f t="shared" si="99"/>
        <v>0</v>
      </c>
      <c r="L223" s="28">
        <f t="shared" si="97"/>
        <v>0</v>
      </c>
      <c r="M223" s="43">
        <f t="shared" si="97"/>
        <v>1.3979884027817913</v>
      </c>
      <c r="N223" s="3"/>
    </row>
    <row r="224" spans="2:14" x14ac:dyDescent="0.25">
      <c r="B224" s="19" t="s">
        <v>62</v>
      </c>
      <c r="C224" s="128">
        <v>614.43790000000001</v>
      </c>
      <c r="D224" s="129">
        <v>534.78693171000009</v>
      </c>
      <c r="E224" s="129">
        <v>447.46423187999994</v>
      </c>
      <c r="F224" s="43">
        <f t="shared" si="98"/>
        <v>0.83671497066919209</v>
      </c>
      <c r="G224" s="44">
        <v>614.43790000000001</v>
      </c>
      <c r="H224" s="24">
        <v>500.79823390999996</v>
      </c>
      <c r="I224" s="24">
        <v>414.31113800000008</v>
      </c>
      <c r="J224" s="43">
        <f t="shared" si="100"/>
        <v>0.82730151575266386</v>
      </c>
      <c r="K224" s="26">
        <f t="shared" si="99"/>
        <v>0</v>
      </c>
      <c r="L224" s="28">
        <f t="shared" si="97"/>
        <v>6.7869044853916843E-2</v>
      </c>
      <c r="M224" s="43">
        <f t="shared" si="97"/>
        <v>8.0019798743619225E-2</v>
      </c>
      <c r="N224" s="3"/>
    </row>
    <row r="225" spans="2:14" x14ac:dyDescent="0.25">
      <c r="B225" s="20" t="s">
        <v>101</v>
      </c>
      <c r="C225" s="61">
        <v>10.668659999999999</v>
      </c>
      <c r="D225" s="62">
        <v>10.668659999999999</v>
      </c>
      <c r="E225" s="62">
        <v>18.732765820000001</v>
      </c>
      <c r="F225" s="63">
        <f t="shared" si="98"/>
        <v>1.7558686676677298</v>
      </c>
      <c r="G225" s="61">
        <v>10.668659999999999</v>
      </c>
      <c r="H225" s="62">
        <v>10.668659999999999</v>
      </c>
      <c r="I225" s="62">
        <v>18.269002100000002</v>
      </c>
      <c r="J225" s="63">
        <f t="shared" si="100"/>
        <v>1.7123989423226538</v>
      </c>
      <c r="K225" s="27">
        <f t="shared" si="99"/>
        <v>0</v>
      </c>
      <c r="L225" s="29">
        <f t="shared" si="99"/>
        <v>0</v>
      </c>
      <c r="M225" s="63">
        <f t="shared" si="99"/>
        <v>2.5385279253977384E-2</v>
      </c>
      <c r="N225" s="3"/>
    </row>
    <row r="226" spans="2:14" x14ac:dyDescent="0.25">
      <c r="B226" s="20" t="s">
        <v>88</v>
      </c>
      <c r="C226" s="61">
        <v>262.29478</v>
      </c>
      <c r="D226" s="62">
        <v>309.59086454999999</v>
      </c>
      <c r="E226" s="62">
        <v>369.72489738999997</v>
      </c>
      <c r="F226" s="63">
        <f t="shared" si="98"/>
        <v>1.1942371036283861</v>
      </c>
      <c r="G226" s="61">
        <v>262.29478</v>
      </c>
      <c r="H226" s="62">
        <v>262.29478</v>
      </c>
      <c r="I226" s="62">
        <v>336.93209153000004</v>
      </c>
      <c r="J226" s="63">
        <f t="shared" si="100"/>
        <v>1.2845550778021584</v>
      </c>
      <c r="K226" s="27">
        <f t="shared" si="99"/>
        <v>0</v>
      </c>
      <c r="L226" s="29">
        <f t="shared" si="99"/>
        <v>0.18031652993628006</v>
      </c>
      <c r="M226" s="63">
        <f t="shared" si="99"/>
        <v>9.7327641635703607E-2</v>
      </c>
      <c r="N226" s="3"/>
    </row>
    <row r="227" spans="2:14" x14ac:dyDescent="0.25">
      <c r="B227" s="20" t="s">
        <v>89</v>
      </c>
      <c r="C227" s="61">
        <v>6.06393</v>
      </c>
      <c r="D227" s="62">
        <v>6.06393</v>
      </c>
      <c r="E227" s="62">
        <v>0.75075013000000002</v>
      </c>
      <c r="F227" s="63">
        <f t="shared" si="98"/>
        <v>0.1238058701205324</v>
      </c>
      <c r="G227" s="61">
        <v>6.06393</v>
      </c>
      <c r="H227" s="62">
        <v>6.06393</v>
      </c>
      <c r="I227" s="62">
        <v>0.63216107999999993</v>
      </c>
      <c r="J227" s="63">
        <f t="shared" si="100"/>
        <v>0.10424940261513571</v>
      </c>
      <c r="K227" s="27">
        <f t="shared" si="99"/>
        <v>0</v>
      </c>
      <c r="L227" s="29">
        <f t="shared" si="99"/>
        <v>0</v>
      </c>
      <c r="M227" s="63">
        <f t="shared" si="99"/>
        <v>0.18759308940689626</v>
      </c>
      <c r="N227" s="3"/>
    </row>
    <row r="228" spans="2:14" x14ac:dyDescent="0.25">
      <c r="B228" s="20" t="s">
        <v>90</v>
      </c>
      <c r="C228" s="61">
        <v>80.428139999999999</v>
      </c>
      <c r="D228" s="62">
        <v>80.428139999999999</v>
      </c>
      <c r="E228" s="62">
        <v>13.92862921</v>
      </c>
      <c r="F228" s="63">
        <f t="shared" si="98"/>
        <v>0.17318104347557958</v>
      </c>
      <c r="G228" s="61">
        <v>80.428139999999999</v>
      </c>
      <c r="H228" s="62">
        <v>80.428139999999999</v>
      </c>
      <c r="I228" s="62">
        <v>15.029079869999999</v>
      </c>
      <c r="J228" s="63">
        <f t="shared" si="100"/>
        <v>0.1868634518963139</v>
      </c>
      <c r="K228" s="27">
        <f t="shared" si="99"/>
        <v>0</v>
      </c>
      <c r="L228" s="29">
        <f t="shared" si="99"/>
        <v>0</v>
      </c>
      <c r="M228" s="63">
        <f t="shared" si="99"/>
        <v>-7.3221426029988768E-2</v>
      </c>
      <c r="N228" s="3"/>
    </row>
    <row r="229" spans="2:14" x14ac:dyDescent="0.25">
      <c r="B229" s="20" t="s">
        <v>93</v>
      </c>
      <c r="C229" s="61">
        <v>254.98239000000001</v>
      </c>
      <c r="D229" s="127">
        <v>128.03533715999998</v>
      </c>
      <c r="E229" s="62">
        <v>44.327189329999996</v>
      </c>
      <c r="F229" s="63">
        <f t="shared" si="98"/>
        <v>0.34621058774271285</v>
      </c>
      <c r="G229" s="61">
        <v>254.98239000000001</v>
      </c>
      <c r="H229" s="62">
        <v>141.34272390999999</v>
      </c>
      <c r="I229" s="62">
        <v>43.279301420000003</v>
      </c>
      <c r="J229" s="63">
        <f t="shared" si="100"/>
        <v>0.30620112746347034</v>
      </c>
      <c r="K229" s="27">
        <f t="shared" si="99"/>
        <v>0</v>
      </c>
      <c r="L229" s="29">
        <f t="shared" si="99"/>
        <v>-9.414978275410546E-2</v>
      </c>
      <c r="M229" s="63">
        <f t="shared" si="99"/>
        <v>2.4212218673098741E-2</v>
      </c>
      <c r="N229" s="3"/>
    </row>
    <row r="230" spans="2:14" x14ac:dyDescent="0.25">
      <c r="B230" s="20" t="s">
        <v>102</v>
      </c>
      <c r="C230" s="126">
        <v>0</v>
      </c>
      <c r="D230" s="62">
        <v>0</v>
      </c>
      <c r="E230" s="62">
        <v>0</v>
      </c>
      <c r="F230" s="18">
        <v>0</v>
      </c>
      <c r="G230" s="61">
        <v>0</v>
      </c>
      <c r="H230" s="62">
        <v>0</v>
      </c>
      <c r="I230" s="62">
        <v>0.16950200000000001</v>
      </c>
      <c r="J230" s="35">
        <v>0</v>
      </c>
      <c r="K230" s="21">
        <v>0</v>
      </c>
      <c r="L230" s="22">
        <v>0</v>
      </c>
      <c r="M230" s="63">
        <f t="shared" si="99"/>
        <v>-1</v>
      </c>
      <c r="N230" s="3"/>
    </row>
    <row r="231" spans="2:14" ht="15.75" thickBot="1" x14ac:dyDescent="0.3">
      <c r="B231" s="151" t="s">
        <v>64</v>
      </c>
      <c r="C231" s="152">
        <v>0</v>
      </c>
      <c r="D231" s="31">
        <v>0</v>
      </c>
      <c r="E231" s="153">
        <v>2.33279E-3</v>
      </c>
      <c r="F231" s="31">
        <v>0</v>
      </c>
      <c r="G231" s="152">
        <v>0</v>
      </c>
      <c r="H231" s="153">
        <v>0</v>
      </c>
      <c r="I231" s="153">
        <v>6.7379199999999997E-3</v>
      </c>
      <c r="J231" s="31">
        <v>0</v>
      </c>
      <c r="K231" s="154">
        <v>0</v>
      </c>
      <c r="L231" s="155">
        <v>0</v>
      </c>
      <c r="M231" s="102">
        <f t="shared" si="99"/>
        <v>-0.65378187927431619</v>
      </c>
      <c r="N231" s="3"/>
    </row>
    <row r="232" spans="2:14" x14ac:dyDescent="0.25">
      <c r="B232" s="135" t="s">
        <v>96</v>
      </c>
      <c r="C232" s="156">
        <v>0</v>
      </c>
      <c r="D232" s="157">
        <v>126.94705283999998</v>
      </c>
      <c r="E232" s="157">
        <v>119.11500398</v>
      </c>
      <c r="F232" s="366">
        <f>E232/D232</f>
        <v>0.93830460270809712</v>
      </c>
      <c r="G232" s="156">
        <v>0</v>
      </c>
      <c r="H232" s="157">
        <v>117.95489607999998</v>
      </c>
      <c r="I232" s="157">
        <v>109.70315960000001</v>
      </c>
      <c r="J232" s="366">
        <f t="shared" si="100"/>
        <v>0.93004328981474882</v>
      </c>
      <c r="K232" s="158">
        <v>0</v>
      </c>
      <c r="L232" s="159">
        <f>(D232-H232)/H232</f>
        <v>7.6233857676423142E-2</v>
      </c>
      <c r="M232" s="367">
        <f t="shared" si="99"/>
        <v>8.5793740256137438E-2</v>
      </c>
      <c r="N232" s="3"/>
    </row>
    <row r="233" spans="2:14" x14ac:dyDescent="0.25">
      <c r="B233" s="19" t="s">
        <v>62</v>
      </c>
      <c r="C233" s="44">
        <v>0</v>
      </c>
      <c r="D233" s="24">
        <v>126.94705283999998</v>
      </c>
      <c r="E233" s="24">
        <v>119.11500398</v>
      </c>
      <c r="F233" s="43">
        <f>E233/D233</f>
        <v>0.93830460270809712</v>
      </c>
      <c r="G233" s="44">
        <v>0</v>
      </c>
      <c r="H233" s="24">
        <v>117.95489607999998</v>
      </c>
      <c r="I233" s="24">
        <v>109.70315960000001</v>
      </c>
      <c r="J233" s="43">
        <f t="shared" si="100"/>
        <v>0.93004328981474882</v>
      </c>
      <c r="K233" s="23">
        <v>0</v>
      </c>
      <c r="L233" s="28">
        <f>(D233-H233)/H233</f>
        <v>7.6233857676423142E-2</v>
      </c>
      <c r="M233" s="43">
        <f t="shared" si="99"/>
        <v>8.5793740256137438E-2</v>
      </c>
      <c r="N233" s="3"/>
    </row>
    <row r="234" spans="2:14" x14ac:dyDescent="0.25">
      <c r="B234" s="20" t="s">
        <v>94</v>
      </c>
      <c r="C234" s="61">
        <v>0</v>
      </c>
      <c r="D234" s="127">
        <v>22.067268250000001</v>
      </c>
      <c r="E234" s="62">
        <v>21.137781620000002</v>
      </c>
      <c r="F234" s="63">
        <f>E234/D234</f>
        <v>0.95787939769119368</v>
      </c>
      <c r="G234" s="61">
        <v>0</v>
      </c>
      <c r="H234" s="62">
        <v>14.77711491</v>
      </c>
      <c r="I234" s="62">
        <v>13.45079621</v>
      </c>
      <c r="J234" s="63">
        <f t="shared" si="100"/>
        <v>0.91024508450547059</v>
      </c>
      <c r="K234" s="21">
        <v>0</v>
      </c>
      <c r="L234" s="29">
        <f>(D234-H234)/H234</f>
        <v>0.49334077622057293</v>
      </c>
      <c r="M234" s="63">
        <f t="shared" si="99"/>
        <v>0.57148924792162936</v>
      </c>
      <c r="N234" s="3"/>
    </row>
    <row r="235" spans="2:14" ht="15.75" thickBot="1" x14ac:dyDescent="0.3">
      <c r="B235" s="140" t="s">
        <v>95</v>
      </c>
      <c r="C235" s="64">
        <v>0</v>
      </c>
      <c r="D235" s="65">
        <v>104.87978458999999</v>
      </c>
      <c r="E235" s="65">
        <v>97.977222359999999</v>
      </c>
      <c r="F235" s="66">
        <f>E235/D235</f>
        <v>0.93418596103163498</v>
      </c>
      <c r="G235" s="64">
        <v>0</v>
      </c>
      <c r="H235" s="65">
        <v>103.17778116999999</v>
      </c>
      <c r="I235" s="65">
        <v>96.252363389999999</v>
      </c>
      <c r="J235" s="66">
        <f t="shared" si="100"/>
        <v>0.93287878745338215</v>
      </c>
      <c r="K235" s="149">
        <v>0</v>
      </c>
      <c r="L235" s="143">
        <f>(D235-H235)/H235</f>
        <v>1.6495832733558261E-2</v>
      </c>
      <c r="M235" s="141">
        <f t="shared" si="99"/>
        <v>1.792017265083801E-2</v>
      </c>
      <c r="N235" s="3"/>
    </row>
    <row r="237" spans="2:14" ht="15.75" thickBot="1" x14ac:dyDescent="0.3">
      <c r="B237" s="5" t="s">
        <v>136</v>
      </c>
    </row>
    <row r="238" spans="2:14" x14ac:dyDescent="0.25">
      <c r="B238" s="977" t="s">
        <v>28</v>
      </c>
      <c r="C238" s="902">
        <v>2018</v>
      </c>
      <c r="D238" s="903"/>
      <c r="E238" s="903"/>
      <c r="F238" s="896"/>
      <c r="G238" s="991">
        <v>2017</v>
      </c>
      <c r="H238" s="906"/>
      <c r="I238" s="906"/>
      <c r="J238" s="992"/>
      <c r="K238" s="902" t="s">
        <v>209</v>
      </c>
      <c r="L238" s="903"/>
      <c r="M238" s="980"/>
    </row>
    <row r="239" spans="2:14" ht="23.25" customHeight="1" x14ac:dyDescent="0.25">
      <c r="B239" s="978"/>
      <c r="C239" s="981" t="s">
        <v>97</v>
      </c>
      <c r="D239" s="983" t="s">
        <v>98</v>
      </c>
      <c r="E239" s="985" t="s">
        <v>152</v>
      </c>
      <c r="F239" s="986" t="s">
        <v>155</v>
      </c>
      <c r="G239" s="981" t="s">
        <v>99</v>
      </c>
      <c r="H239" s="983" t="s">
        <v>100</v>
      </c>
      <c r="I239" s="985" t="s">
        <v>153</v>
      </c>
      <c r="J239" s="986" t="s">
        <v>154</v>
      </c>
      <c r="K239" s="981" t="s">
        <v>216</v>
      </c>
      <c r="L239" s="983" t="s">
        <v>217</v>
      </c>
      <c r="M239" s="989" t="s">
        <v>218</v>
      </c>
    </row>
    <row r="240" spans="2:14" ht="23.25" customHeight="1" thickBot="1" x14ac:dyDescent="0.3">
      <c r="B240" s="979"/>
      <c r="C240" s="982"/>
      <c r="D240" s="984"/>
      <c r="E240" s="975"/>
      <c r="F240" s="987"/>
      <c r="G240" s="982"/>
      <c r="H240" s="984"/>
      <c r="I240" s="975"/>
      <c r="J240" s="987"/>
      <c r="K240" s="982"/>
      <c r="L240" s="984"/>
      <c r="M240" s="990"/>
    </row>
    <row r="241" spans="2:15" ht="15.75" thickBot="1" x14ac:dyDescent="0.3">
      <c r="B241" s="33" t="s">
        <v>173</v>
      </c>
      <c r="C241" s="103">
        <v>640.10499000000004</v>
      </c>
      <c r="D241" s="104">
        <v>644.42021998999996</v>
      </c>
      <c r="E241" s="104">
        <v>541.50612381000008</v>
      </c>
      <c r="F241" s="364">
        <f>E241/D241</f>
        <v>0.84029970974281831</v>
      </c>
      <c r="G241" s="150">
        <v>609.94514000000004</v>
      </c>
      <c r="H241" s="104">
        <v>609.92534000000001</v>
      </c>
      <c r="I241" s="104">
        <v>511.20397509999998</v>
      </c>
      <c r="J241" s="364">
        <f>I241/H241</f>
        <v>0.83814188651351984</v>
      </c>
      <c r="K241" s="38">
        <f>(C241-G241)/G241</f>
        <v>4.9446824020927531E-2</v>
      </c>
      <c r="L241" s="34">
        <f>(D241-H241)/H241</f>
        <v>5.6555905662158519E-2</v>
      </c>
      <c r="M241" s="364">
        <f>(E241-I241)/I241</f>
        <v>5.9276042804777669E-2</v>
      </c>
      <c r="N241" s="3"/>
    </row>
    <row r="242" spans="2:15" x14ac:dyDescent="0.25">
      <c r="B242" s="120" t="s">
        <v>174</v>
      </c>
      <c r="C242" s="121">
        <v>640.10499000000004</v>
      </c>
      <c r="D242" s="122">
        <v>526.46532390999994</v>
      </c>
      <c r="E242" s="122">
        <v>431.80296421000008</v>
      </c>
      <c r="F242" s="365">
        <f>E242/D242</f>
        <v>0.82019260262584259</v>
      </c>
      <c r="G242" s="121">
        <v>609.94514000000004</v>
      </c>
      <c r="H242" s="122">
        <v>482.15649080000003</v>
      </c>
      <c r="I242" s="122">
        <v>396.94265972999995</v>
      </c>
      <c r="J242" s="365">
        <f>I242/H242</f>
        <v>0.82326519979309576</v>
      </c>
      <c r="K242" s="123">
        <f t="shared" ref="K242:M254" si="101">(C242-G242)/G242</f>
        <v>4.9446824020927531E-2</v>
      </c>
      <c r="L242" s="124">
        <f t="shared" si="101"/>
        <v>9.1897203408964054E-2</v>
      </c>
      <c r="M242" s="365">
        <f t="shared" si="101"/>
        <v>8.7822015662695679E-2</v>
      </c>
      <c r="N242" s="3"/>
    </row>
    <row r="243" spans="2:15" x14ac:dyDescent="0.25">
      <c r="B243" s="19" t="s">
        <v>57</v>
      </c>
      <c r="C243" s="44">
        <v>11.62496</v>
      </c>
      <c r="D243" s="24">
        <v>11.62496</v>
      </c>
      <c r="E243" s="24">
        <v>9.5828302800000014</v>
      </c>
      <c r="F243" s="43">
        <f>E243/D243</f>
        <v>0.82433232286390679</v>
      </c>
      <c r="G243" s="44">
        <v>9.9093099999999996</v>
      </c>
      <c r="H243" s="24">
        <v>9.9093099999999996</v>
      </c>
      <c r="I243" s="24">
        <v>9.2063450599999985</v>
      </c>
      <c r="J243" s="43">
        <f>I243/H243</f>
        <v>0.92906015252323304</v>
      </c>
      <c r="K243" s="26">
        <f t="shared" si="101"/>
        <v>0.17313516279135482</v>
      </c>
      <c r="L243" s="28">
        <f t="shared" si="101"/>
        <v>0.17313516279135482</v>
      </c>
      <c r="M243" s="368">
        <f t="shared" si="101"/>
        <v>4.0894102659237382E-2</v>
      </c>
    </row>
    <row r="244" spans="2:15" x14ac:dyDescent="0.25">
      <c r="B244" s="19" t="s">
        <v>58</v>
      </c>
      <c r="C244" s="44">
        <v>13.862130000000001</v>
      </c>
      <c r="D244" s="24">
        <v>13.862130000000001</v>
      </c>
      <c r="E244" s="24">
        <v>7.8503490099999995</v>
      </c>
      <c r="F244" s="43">
        <f t="shared" ref="F244:F253" si="102">E244/D244</f>
        <v>0.56631621619476946</v>
      </c>
      <c r="G244" s="44">
        <v>8.9660100000000007</v>
      </c>
      <c r="H244" s="24">
        <v>8.9660100000000007</v>
      </c>
      <c r="I244" s="24">
        <v>7.8808784899999988</v>
      </c>
      <c r="J244" s="43">
        <f t="shared" ref="J244:J253" si="103">I244/H244</f>
        <v>0.87897275265140218</v>
      </c>
      <c r="K244" s="26">
        <f t="shared" si="101"/>
        <v>0.54607567914824984</v>
      </c>
      <c r="L244" s="28">
        <f t="shared" si="101"/>
        <v>0.54607567914824984</v>
      </c>
      <c r="M244" s="368">
        <f t="shared" si="101"/>
        <v>-3.8738676200550499E-3</v>
      </c>
    </row>
    <row r="245" spans="2:15" x14ac:dyDescent="0.25">
      <c r="B245" s="19" t="s">
        <v>59</v>
      </c>
      <c r="C245" s="44">
        <v>0.05</v>
      </c>
      <c r="D245" s="24">
        <v>0.05</v>
      </c>
      <c r="E245" s="24">
        <v>0</v>
      </c>
      <c r="F245" s="43">
        <f t="shared" si="102"/>
        <v>0</v>
      </c>
      <c r="G245" s="44">
        <v>0.05</v>
      </c>
      <c r="H245" s="24">
        <v>0.05</v>
      </c>
      <c r="I245" s="24">
        <v>0</v>
      </c>
      <c r="J245" s="43">
        <f t="shared" si="103"/>
        <v>0</v>
      </c>
      <c r="K245" s="26">
        <f t="shared" si="101"/>
        <v>0</v>
      </c>
      <c r="L245" s="28">
        <f t="shared" si="101"/>
        <v>0</v>
      </c>
      <c r="M245" s="369">
        <v>0</v>
      </c>
    </row>
    <row r="246" spans="2:15" x14ac:dyDescent="0.25">
      <c r="B246" s="19" t="s">
        <v>60</v>
      </c>
      <c r="C246" s="44">
        <v>0.01</v>
      </c>
      <c r="D246" s="24">
        <v>0.01</v>
      </c>
      <c r="E246" s="24">
        <v>0</v>
      </c>
      <c r="F246" s="43">
        <f t="shared" si="102"/>
        <v>0</v>
      </c>
      <c r="G246" s="44">
        <v>0.01</v>
      </c>
      <c r="H246" s="24">
        <v>0.01</v>
      </c>
      <c r="I246" s="24">
        <v>0</v>
      </c>
      <c r="J246" s="43">
        <f t="shared" si="103"/>
        <v>0</v>
      </c>
      <c r="K246" s="26">
        <f t="shared" si="101"/>
        <v>0</v>
      </c>
      <c r="L246" s="28">
        <f t="shared" si="101"/>
        <v>0</v>
      </c>
      <c r="M246" s="369">
        <v>0</v>
      </c>
    </row>
    <row r="247" spans="2:15" x14ac:dyDescent="0.25">
      <c r="B247" s="19" t="s">
        <v>61</v>
      </c>
      <c r="C247" s="128">
        <v>0.12</v>
      </c>
      <c r="D247" s="129">
        <v>0.12</v>
      </c>
      <c r="E247" s="129">
        <v>5.1908999999999997E-2</v>
      </c>
      <c r="F247" s="43">
        <f t="shared" si="102"/>
        <v>0.43257499999999999</v>
      </c>
      <c r="G247" s="44">
        <v>0.32200000000000001</v>
      </c>
      <c r="H247" s="24">
        <v>0.32200000000000001</v>
      </c>
      <c r="I247" s="24">
        <v>3.0249999999999998E-4</v>
      </c>
      <c r="J247" s="43">
        <f>I247/H247</f>
        <v>9.3944099378881984E-4</v>
      </c>
      <c r="K247" s="26">
        <f t="shared" si="101"/>
        <v>-0.62732919254658392</v>
      </c>
      <c r="L247" s="28">
        <f t="shared" si="101"/>
        <v>-0.62732919254658392</v>
      </c>
      <c r="M247" s="368">
        <f>(E247-I247)/I247</f>
        <v>170.60000000000002</v>
      </c>
      <c r="O247" s="16"/>
    </row>
    <row r="248" spans="2:15" x14ac:dyDescent="0.25">
      <c r="B248" s="19" t="s">
        <v>62</v>
      </c>
      <c r="C248" s="128">
        <v>614.43790000000001</v>
      </c>
      <c r="D248" s="129">
        <v>500.79823390999996</v>
      </c>
      <c r="E248" s="129">
        <v>414.31113800000008</v>
      </c>
      <c r="F248" s="43">
        <f t="shared" si="102"/>
        <v>0.82730151575266386</v>
      </c>
      <c r="G248" s="44">
        <v>590.68781999999999</v>
      </c>
      <c r="H248" s="24">
        <v>462.89917080000004</v>
      </c>
      <c r="I248" s="24">
        <v>379.85513367999994</v>
      </c>
      <c r="J248" s="43">
        <f t="shared" si="103"/>
        <v>0.82060016012454673</v>
      </c>
      <c r="K248" s="26">
        <f t="shared" si="101"/>
        <v>4.0207499115184099E-2</v>
      </c>
      <c r="L248" s="28">
        <f t="shared" si="101"/>
        <v>8.1873257721549422E-2</v>
      </c>
      <c r="M248" s="368">
        <f t="shared" si="101"/>
        <v>9.0708276037218968E-2</v>
      </c>
    </row>
    <row r="249" spans="2:15" x14ac:dyDescent="0.25">
      <c r="B249" s="20" t="s">
        <v>101</v>
      </c>
      <c r="C249" s="61">
        <v>10.668659999999999</v>
      </c>
      <c r="D249" s="62">
        <v>10.668659999999999</v>
      </c>
      <c r="E249" s="62">
        <v>18.269002100000002</v>
      </c>
      <c r="F249" s="63">
        <f t="shared" si="102"/>
        <v>1.7123989423226538</v>
      </c>
      <c r="G249" s="61">
        <v>10.668659999999999</v>
      </c>
      <c r="H249" s="62">
        <v>10.668659999999999</v>
      </c>
      <c r="I249" s="62">
        <v>17.641762010000001</v>
      </c>
      <c r="J249" s="63">
        <f t="shared" si="103"/>
        <v>1.6536061707843348</v>
      </c>
      <c r="K249" s="27">
        <f t="shared" si="101"/>
        <v>0</v>
      </c>
      <c r="L249" s="29">
        <f t="shared" si="101"/>
        <v>0</v>
      </c>
      <c r="M249" s="370">
        <f t="shared" si="101"/>
        <v>3.5554276814552761E-2</v>
      </c>
    </row>
    <row r="250" spans="2:15" x14ac:dyDescent="0.25">
      <c r="B250" s="20" t="s">
        <v>88</v>
      </c>
      <c r="C250" s="61">
        <v>262.29478</v>
      </c>
      <c r="D250" s="62">
        <v>262.29478</v>
      </c>
      <c r="E250" s="62">
        <v>336.93209153000004</v>
      </c>
      <c r="F250" s="63">
        <f t="shared" si="102"/>
        <v>1.2845550778021584</v>
      </c>
      <c r="G250" s="61">
        <v>265.64764000000002</v>
      </c>
      <c r="H250" s="62">
        <v>265.64764000000002</v>
      </c>
      <c r="I250" s="62">
        <v>286.62183192999998</v>
      </c>
      <c r="J250" s="63">
        <f t="shared" si="103"/>
        <v>1.0789549341752103</v>
      </c>
      <c r="K250" s="27">
        <f t="shared" si="101"/>
        <v>-1.2621456000889075E-2</v>
      </c>
      <c r="L250" s="29">
        <f t="shared" si="101"/>
        <v>-1.2621456000889075E-2</v>
      </c>
      <c r="M250" s="370">
        <f t="shared" si="101"/>
        <v>0.1755283582594889</v>
      </c>
    </row>
    <row r="251" spans="2:15" x14ac:dyDescent="0.25">
      <c r="B251" s="20" t="s">
        <v>89</v>
      </c>
      <c r="C251" s="61">
        <v>6.06393</v>
      </c>
      <c r="D251" s="62">
        <v>6.06393</v>
      </c>
      <c r="E251" s="62">
        <v>0.63216107999999993</v>
      </c>
      <c r="F251" s="63">
        <f t="shared" si="102"/>
        <v>0.10424940261513571</v>
      </c>
      <c r="G251" s="61">
        <v>6.06393</v>
      </c>
      <c r="H251" s="62">
        <v>6.06393</v>
      </c>
      <c r="I251" s="62">
        <v>0.30479596000000003</v>
      </c>
      <c r="J251" s="63">
        <f t="shared" si="103"/>
        <v>5.0263766237407102E-2</v>
      </c>
      <c r="K251" s="27">
        <f t="shared" si="101"/>
        <v>0</v>
      </c>
      <c r="L251" s="29">
        <f t="shared" si="101"/>
        <v>0</v>
      </c>
      <c r="M251" s="370">
        <f t="shared" si="101"/>
        <v>1.0740467819849051</v>
      </c>
    </row>
    <row r="252" spans="2:15" x14ac:dyDescent="0.25">
      <c r="B252" s="20" t="s">
        <v>90</v>
      </c>
      <c r="C252" s="61">
        <v>80.428139999999999</v>
      </c>
      <c r="D252" s="62">
        <v>80.428139999999999</v>
      </c>
      <c r="E252" s="62">
        <v>15.029079869999999</v>
      </c>
      <c r="F252" s="63">
        <f t="shared" si="102"/>
        <v>0.1868634518963139</v>
      </c>
      <c r="G252" s="61">
        <v>80.428139999999999</v>
      </c>
      <c r="H252" s="62">
        <v>77.163541620000004</v>
      </c>
      <c r="I252" s="62">
        <v>24.916913469999997</v>
      </c>
      <c r="J252" s="63">
        <f t="shared" si="103"/>
        <v>0.32291044380396594</v>
      </c>
      <c r="K252" s="27">
        <f t="shared" si="101"/>
        <v>0</v>
      </c>
      <c r="L252" s="29">
        <f t="shared" si="101"/>
        <v>4.2307523883194142E-2</v>
      </c>
      <c r="M252" s="370">
        <f t="shared" si="101"/>
        <v>-0.39683220042100986</v>
      </c>
    </row>
    <row r="253" spans="2:15" x14ac:dyDescent="0.25">
      <c r="B253" s="20" t="s">
        <v>93</v>
      </c>
      <c r="C253" s="61">
        <v>254.98239000000001</v>
      </c>
      <c r="D253" s="127">
        <v>141.34272390999999</v>
      </c>
      <c r="E253" s="62">
        <v>43.279301420000003</v>
      </c>
      <c r="F253" s="63">
        <f t="shared" si="102"/>
        <v>0.30620112746347034</v>
      </c>
      <c r="G253" s="61">
        <v>227.87944999999999</v>
      </c>
      <c r="H253" s="62">
        <v>103.35539918000001</v>
      </c>
      <c r="I253" s="62">
        <v>50.030827309999992</v>
      </c>
      <c r="J253" s="63">
        <f t="shared" si="103"/>
        <v>0.48406592889132111</v>
      </c>
      <c r="K253" s="27">
        <f t="shared" si="101"/>
        <v>0.11893542835916103</v>
      </c>
      <c r="L253" s="29">
        <f t="shared" si="101"/>
        <v>0.36754078675505514</v>
      </c>
      <c r="M253" s="370">
        <f t="shared" si="101"/>
        <v>-0.13494731654478392</v>
      </c>
    </row>
    <row r="254" spans="2:15" x14ac:dyDescent="0.25">
      <c r="B254" s="20" t="s">
        <v>102</v>
      </c>
      <c r="C254" s="126">
        <v>0</v>
      </c>
      <c r="D254" s="62">
        <v>0</v>
      </c>
      <c r="E254" s="62">
        <v>0.16950200000000001</v>
      </c>
      <c r="F254" s="18">
        <v>0</v>
      </c>
      <c r="G254" s="61">
        <v>0</v>
      </c>
      <c r="H254" s="62">
        <v>0</v>
      </c>
      <c r="I254" s="62">
        <v>0.339003</v>
      </c>
      <c r="J254" s="35">
        <v>0</v>
      </c>
      <c r="K254" s="21">
        <v>0</v>
      </c>
      <c r="L254" s="22">
        <v>0</v>
      </c>
      <c r="M254" s="370">
        <f t="shared" si="101"/>
        <v>-0.4999985250867986</v>
      </c>
    </row>
    <row r="255" spans="2:15" ht="15.75" thickBot="1" x14ac:dyDescent="0.3">
      <c r="B255" s="19" t="s">
        <v>64</v>
      </c>
      <c r="C255" s="152">
        <v>0</v>
      </c>
      <c r="D255" s="31">
        <v>0</v>
      </c>
      <c r="E255" s="153">
        <v>6.7379199999999997E-3</v>
      </c>
      <c r="F255" s="25">
        <v>0</v>
      </c>
      <c r="G255" s="152">
        <v>0</v>
      </c>
      <c r="H255" s="153">
        <v>0</v>
      </c>
      <c r="I255" s="153">
        <v>0</v>
      </c>
      <c r="J255" s="25">
        <v>0</v>
      </c>
      <c r="K255" s="36">
        <v>0</v>
      </c>
      <c r="L255" s="155">
        <v>0</v>
      </c>
      <c r="M255" s="371">
        <v>0</v>
      </c>
    </row>
    <row r="256" spans="2:15" x14ac:dyDescent="0.25">
      <c r="B256" s="135" t="s">
        <v>96</v>
      </c>
      <c r="C256" s="156">
        <v>0</v>
      </c>
      <c r="D256" s="157">
        <v>117.95489607999998</v>
      </c>
      <c r="E256" s="157">
        <v>109.70315960000001</v>
      </c>
      <c r="F256" s="366">
        <f>E256/D256</f>
        <v>0.93004328981474882</v>
      </c>
      <c r="G256" s="156">
        <v>0</v>
      </c>
      <c r="H256" s="157">
        <v>127.76884920000002</v>
      </c>
      <c r="I256" s="157">
        <v>114.26131537000002</v>
      </c>
      <c r="J256" s="366">
        <v>0.894281478509239</v>
      </c>
      <c r="K256" s="158">
        <v>0</v>
      </c>
      <c r="L256" s="139">
        <f t="shared" ref="L256:M259" si="104">(D256-H256)/H256</f>
        <v>-7.6810217681760537E-2</v>
      </c>
      <c r="M256" s="366">
        <f t="shared" si="104"/>
        <v>-3.9892379632072608E-2</v>
      </c>
      <c r="N256" s="3"/>
    </row>
    <row r="257" spans="2:14" x14ac:dyDescent="0.25">
      <c r="B257" s="19" t="s">
        <v>62</v>
      </c>
      <c r="C257" s="44">
        <v>0</v>
      </c>
      <c r="D257" s="24">
        <v>117.95489607999998</v>
      </c>
      <c r="E257" s="24">
        <v>109.70315960000001</v>
      </c>
      <c r="F257" s="43">
        <f>E257/D257</f>
        <v>0.93004328981474882</v>
      </c>
      <c r="G257" s="44">
        <v>0</v>
      </c>
      <c r="H257" s="24">
        <v>127.76884920000002</v>
      </c>
      <c r="I257" s="24">
        <v>114.26131537000002</v>
      </c>
      <c r="J257" s="43">
        <f>I257/H257</f>
        <v>0.894281478509239</v>
      </c>
      <c r="K257" s="23">
        <v>0</v>
      </c>
      <c r="L257" s="28">
        <f t="shared" si="104"/>
        <v>-7.6810217681760537E-2</v>
      </c>
      <c r="M257" s="368">
        <f t="shared" si="104"/>
        <v>-3.9892379632072608E-2</v>
      </c>
      <c r="N257" s="3"/>
    </row>
    <row r="258" spans="2:14" x14ac:dyDescent="0.25">
      <c r="B258" s="20" t="s">
        <v>94</v>
      </c>
      <c r="C258" s="61">
        <v>0</v>
      </c>
      <c r="D258" s="127">
        <v>14.77711491</v>
      </c>
      <c r="E258" s="62">
        <v>13.45079621</v>
      </c>
      <c r="F258" s="63">
        <f>E258/D258</f>
        <v>0.91024508450547059</v>
      </c>
      <c r="G258" s="61">
        <v>0</v>
      </c>
      <c r="H258" s="62">
        <v>19.41761348</v>
      </c>
      <c r="I258" s="62">
        <v>16.330053449999998</v>
      </c>
      <c r="J258" s="63">
        <f>I258/H258</f>
        <v>0.84099178649424833</v>
      </c>
      <c r="K258" s="21">
        <v>0</v>
      </c>
      <c r="L258" s="29">
        <f t="shared" si="104"/>
        <v>-0.23898398095006268</v>
      </c>
      <c r="M258" s="370">
        <f t="shared" si="104"/>
        <v>-0.17631646147490093</v>
      </c>
      <c r="N258" s="3"/>
    </row>
    <row r="259" spans="2:14" ht="15.75" thickBot="1" x14ac:dyDescent="0.3">
      <c r="B259" s="140" t="s">
        <v>95</v>
      </c>
      <c r="C259" s="64">
        <v>0</v>
      </c>
      <c r="D259" s="65">
        <v>103.17778116999999</v>
      </c>
      <c r="E259" s="65">
        <v>96.252363389999999</v>
      </c>
      <c r="F259" s="66">
        <f>E259/D259</f>
        <v>0.93287878745338215</v>
      </c>
      <c r="G259" s="64">
        <v>0</v>
      </c>
      <c r="H259" s="65">
        <v>108.35123572000002</v>
      </c>
      <c r="I259" s="65">
        <v>97.931261920000011</v>
      </c>
      <c r="J259" s="66">
        <f>I259/H259</f>
        <v>0.9038315185723661</v>
      </c>
      <c r="K259" s="372">
        <v>0</v>
      </c>
      <c r="L259" s="373">
        <f t="shared" si="104"/>
        <v>-4.7747074739130903E-2</v>
      </c>
      <c r="M259" s="374">
        <f t="shared" si="104"/>
        <v>-1.7143642357753987E-2</v>
      </c>
      <c r="N259" s="3"/>
    </row>
    <row r="260" spans="2:14" x14ac:dyDescent="0.25">
      <c r="G260" s="3"/>
      <c r="H260" s="3"/>
      <c r="I260" s="3"/>
    </row>
    <row r="261" spans="2:14" x14ac:dyDescent="0.25">
      <c r="C261" s="3"/>
      <c r="D261" s="3"/>
      <c r="E261" s="3"/>
      <c r="G261" s="3"/>
      <c r="H261" s="3"/>
      <c r="I261" s="3"/>
    </row>
    <row r="262" spans="2:14" x14ac:dyDescent="0.25">
      <c r="C262" s="3"/>
      <c r="D262" s="3"/>
      <c r="E262" s="3"/>
      <c r="G262" s="3"/>
      <c r="H262" s="3"/>
      <c r="I262" s="3"/>
    </row>
    <row r="263" spans="2:14" x14ac:dyDescent="0.25">
      <c r="C263" s="3"/>
      <c r="D263" s="3"/>
      <c r="E263" s="3"/>
      <c r="G263" s="3"/>
      <c r="H263" s="3"/>
      <c r="I263" s="3"/>
    </row>
    <row r="264" spans="2:14" x14ac:dyDescent="0.25">
      <c r="C264" s="3"/>
      <c r="D264" s="3"/>
      <c r="E264" s="3"/>
      <c r="G264" s="3"/>
      <c r="H264" s="3"/>
      <c r="I264" s="3"/>
    </row>
    <row r="265" spans="2:14" x14ac:dyDescent="0.25">
      <c r="C265" s="3"/>
      <c r="D265" s="3"/>
      <c r="E265" s="3"/>
      <c r="G265" s="3"/>
      <c r="H265" s="3"/>
      <c r="I265" s="3"/>
    </row>
    <row r="266" spans="2:14" x14ac:dyDescent="0.25">
      <c r="C266" s="3"/>
      <c r="D266" s="3"/>
      <c r="E266" s="3"/>
      <c r="G266" s="3"/>
      <c r="H266" s="3"/>
      <c r="I266" s="3"/>
    </row>
    <row r="267" spans="2:14" x14ac:dyDescent="0.25">
      <c r="C267" s="3"/>
      <c r="D267" s="3"/>
      <c r="E267" s="3"/>
      <c r="G267" s="3"/>
      <c r="H267" s="3"/>
      <c r="I267" s="3"/>
    </row>
    <row r="268" spans="2:14" x14ac:dyDescent="0.25">
      <c r="C268" s="3"/>
      <c r="D268" s="3"/>
      <c r="E268" s="3"/>
      <c r="G268" s="3"/>
      <c r="H268" s="3"/>
      <c r="I268" s="3"/>
    </row>
    <row r="269" spans="2:14" x14ac:dyDescent="0.25">
      <c r="C269" s="3"/>
      <c r="D269" s="3"/>
      <c r="E269" s="3"/>
      <c r="G269" s="3"/>
      <c r="H269" s="3"/>
      <c r="I269" s="3"/>
    </row>
    <row r="270" spans="2:14" x14ac:dyDescent="0.25">
      <c r="C270" s="3"/>
      <c r="D270" s="3"/>
      <c r="E270" s="3"/>
      <c r="G270" s="3"/>
      <c r="H270" s="3"/>
      <c r="I270" s="3"/>
    </row>
    <row r="271" spans="2:14" x14ac:dyDescent="0.25">
      <c r="C271" s="3"/>
      <c r="D271" s="3"/>
      <c r="E271" s="3"/>
      <c r="G271" s="3"/>
      <c r="H271" s="3"/>
      <c r="I271" s="3"/>
    </row>
    <row r="272" spans="2:14" x14ac:dyDescent="0.25">
      <c r="C272" s="3"/>
      <c r="D272" s="3"/>
      <c r="E272" s="3"/>
      <c r="G272" s="3"/>
      <c r="H272" s="3"/>
      <c r="I272" s="3"/>
    </row>
    <row r="273" spans="3:9" x14ac:dyDescent="0.25">
      <c r="C273" s="3"/>
      <c r="D273" s="3"/>
      <c r="E273" s="3"/>
      <c r="G273" s="3"/>
      <c r="H273" s="3"/>
      <c r="I273" s="3"/>
    </row>
    <row r="274" spans="3:9" x14ac:dyDescent="0.25">
      <c r="C274" s="3"/>
      <c r="D274" s="3"/>
      <c r="E274" s="3"/>
      <c r="G274" s="3"/>
      <c r="H274" s="3"/>
      <c r="I274" s="3"/>
    </row>
    <row r="275" spans="3:9" x14ac:dyDescent="0.25">
      <c r="C275" s="3"/>
      <c r="D275" s="3"/>
      <c r="E275" s="3"/>
      <c r="G275" s="3"/>
      <c r="H275" s="3"/>
      <c r="I275" s="3"/>
    </row>
    <row r="276" spans="3:9" x14ac:dyDescent="0.25">
      <c r="C276" s="3"/>
      <c r="D276" s="3"/>
      <c r="E276" s="3"/>
      <c r="G276" s="3"/>
      <c r="H276" s="3"/>
      <c r="I276" s="3"/>
    </row>
    <row r="277" spans="3:9" x14ac:dyDescent="0.25">
      <c r="C277" s="3"/>
      <c r="D277" s="3"/>
      <c r="E277" s="3"/>
      <c r="G277" s="3"/>
      <c r="H277" s="3"/>
      <c r="I277" s="3"/>
    </row>
    <row r="278" spans="3:9" x14ac:dyDescent="0.25">
      <c r="C278" s="3"/>
      <c r="D278" s="3"/>
      <c r="E278" s="3"/>
      <c r="G278" s="3"/>
      <c r="H278" s="3"/>
      <c r="I278" s="3"/>
    </row>
    <row r="279" spans="3:9" x14ac:dyDescent="0.25">
      <c r="C279" s="3"/>
      <c r="D279" s="3"/>
      <c r="E279" s="3"/>
      <c r="G279" s="3"/>
      <c r="H279" s="3"/>
      <c r="I279" s="3"/>
    </row>
    <row r="280" spans="3:9" x14ac:dyDescent="0.25">
      <c r="C280" s="3"/>
      <c r="D280" s="3"/>
      <c r="E280" s="3"/>
    </row>
    <row r="281" spans="3:9" x14ac:dyDescent="0.25">
      <c r="C281" s="3"/>
    </row>
    <row r="282" spans="3:9" x14ac:dyDescent="0.25">
      <c r="C282" s="3"/>
    </row>
    <row r="283" spans="3:9" x14ac:dyDescent="0.25">
      <c r="C283" s="3"/>
    </row>
    <row r="284" spans="3:9" x14ac:dyDescent="0.25">
      <c r="C284" s="3"/>
    </row>
    <row r="285" spans="3:9" x14ac:dyDescent="0.25">
      <c r="C285" s="3"/>
    </row>
    <row r="286" spans="3:9" x14ac:dyDescent="0.25">
      <c r="C286" s="3"/>
    </row>
    <row r="287" spans="3:9" x14ac:dyDescent="0.25">
      <c r="C287" s="3"/>
    </row>
    <row r="288" spans="3:9" x14ac:dyDescent="0.25">
      <c r="C288" s="3"/>
    </row>
    <row r="289" spans="3:3" x14ac:dyDescent="0.25">
      <c r="C289" s="3"/>
    </row>
    <row r="290" spans="3:3" x14ac:dyDescent="0.25">
      <c r="C290" s="3"/>
    </row>
    <row r="291" spans="3:3" x14ac:dyDescent="0.25">
      <c r="C291" s="3"/>
    </row>
    <row r="292" spans="3:3" x14ac:dyDescent="0.25">
      <c r="C292" s="3"/>
    </row>
    <row r="293" spans="3:3" x14ac:dyDescent="0.25">
      <c r="C293" s="3"/>
    </row>
    <row r="294" spans="3:3" x14ac:dyDescent="0.25">
      <c r="C294" s="3"/>
    </row>
    <row r="295" spans="3:3" x14ac:dyDescent="0.25">
      <c r="C295" s="3"/>
    </row>
    <row r="296" spans="3:3" x14ac:dyDescent="0.25">
      <c r="C296" s="3"/>
    </row>
    <row r="297" spans="3:3" x14ac:dyDescent="0.25">
      <c r="C297" s="3"/>
    </row>
    <row r="298" spans="3:3" x14ac:dyDescent="0.25">
      <c r="C298" s="3"/>
    </row>
    <row r="299" spans="3:3" x14ac:dyDescent="0.25">
      <c r="C299" s="3"/>
    </row>
    <row r="300" spans="3:3" x14ac:dyDescent="0.25">
      <c r="C300" s="3"/>
    </row>
    <row r="301" spans="3:3" x14ac:dyDescent="0.25">
      <c r="C301" s="3"/>
    </row>
    <row r="302" spans="3:3" x14ac:dyDescent="0.25">
      <c r="C302" s="3"/>
    </row>
    <row r="303" spans="3:3" x14ac:dyDescent="0.25">
      <c r="C303" s="3"/>
    </row>
    <row r="304" spans="3:3" x14ac:dyDescent="0.25">
      <c r="C304" s="3"/>
    </row>
    <row r="305" spans="3:3" x14ac:dyDescent="0.25">
      <c r="C305" s="3"/>
    </row>
    <row r="306" spans="3:3" x14ac:dyDescent="0.25">
      <c r="C306" s="3"/>
    </row>
    <row r="307" spans="3:3" x14ac:dyDescent="0.25">
      <c r="C307" s="3"/>
    </row>
    <row r="308" spans="3:3" x14ac:dyDescent="0.25">
      <c r="C308" s="3"/>
    </row>
    <row r="309" spans="3:3" x14ac:dyDescent="0.25">
      <c r="C309" s="3"/>
    </row>
    <row r="310" spans="3:3" x14ac:dyDescent="0.25">
      <c r="C310" s="3"/>
    </row>
    <row r="311" spans="3:3" x14ac:dyDescent="0.25">
      <c r="C311" s="3"/>
    </row>
    <row r="312" spans="3:3" x14ac:dyDescent="0.25">
      <c r="C312" s="3"/>
    </row>
    <row r="313" spans="3:3" x14ac:dyDescent="0.25">
      <c r="C313" s="3"/>
    </row>
    <row r="314" spans="3:3" x14ac:dyDescent="0.25">
      <c r="C314" s="3"/>
    </row>
    <row r="315" spans="3:3" x14ac:dyDescent="0.25">
      <c r="C315" s="3"/>
    </row>
    <row r="316" spans="3:3" x14ac:dyDescent="0.25">
      <c r="C316" s="3"/>
    </row>
    <row r="317" spans="3:3" x14ac:dyDescent="0.25">
      <c r="C317" s="3"/>
    </row>
    <row r="318" spans="3:3" x14ac:dyDescent="0.25">
      <c r="C318" s="3"/>
    </row>
    <row r="319" spans="3:3" x14ac:dyDescent="0.25">
      <c r="C319" s="3"/>
    </row>
    <row r="320" spans="3:3" x14ac:dyDescent="0.25">
      <c r="C320" s="3"/>
    </row>
    <row r="321" spans="3:3" x14ac:dyDescent="0.25">
      <c r="C321" s="3"/>
    </row>
    <row r="322" spans="3:3" x14ac:dyDescent="0.25">
      <c r="C322" s="3"/>
    </row>
    <row r="323" spans="3:3" x14ac:dyDescent="0.25">
      <c r="C323" s="3"/>
    </row>
    <row r="324" spans="3:3" x14ac:dyDescent="0.25">
      <c r="C324" s="3"/>
    </row>
    <row r="325" spans="3:3" x14ac:dyDescent="0.25">
      <c r="C325" s="3"/>
    </row>
    <row r="326" spans="3:3" x14ac:dyDescent="0.25">
      <c r="C326" s="3"/>
    </row>
    <row r="327" spans="3:3" x14ac:dyDescent="0.25">
      <c r="C327" s="3"/>
    </row>
    <row r="328" spans="3:3" x14ac:dyDescent="0.25">
      <c r="C328" s="3"/>
    </row>
    <row r="329" spans="3:3" x14ac:dyDescent="0.25">
      <c r="C329" s="3"/>
    </row>
    <row r="330" spans="3:3" x14ac:dyDescent="0.25">
      <c r="C330" s="3"/>
    </row>
    <row r="331" spans="3:3" x14ac:dyDescent="0.25">
      <c r="C331" s="3"/>
    </row>
    <row r="332" spans="3:3" x14ac:dyDescent="0.25">
      <c r="C332" s="3"/>
    </row>
    <row r="333" spans="3:3" x14ac:dyDescent="0.25">
      <c r="C333" s="3"/>
    </row>
    <row r="334" spans="3:3" x14ac:dyDescent="0.25">
      <c r="C334" s="3"/>
    </row>
  </sheetData>
  <mergeCells count="120">
    <mergeCell ref="B5:B7"/>
    <mergeCell ref="C5:F5"/>
    <mergeCell ref="G5:J5"/>
    <mergeCell ref="K5:M5"/>
    <mergeCell ref="C6:C7"/>
    <mergeCell ref="D6:D7"/>
    <mergeCell ref="E6:E7"/>
    <mergeCell ref="F6:F7"/>
    <mergeCell ref="G6:G7"/>
    <mergeCell ref="H6:H7"/>
    <mergeCell ref="I6:I7"/>
    <mergeCell ref="J6:J7"/>
    <mergeCell ref="K6:K7"/>
    <mergeCell ref="L6:L7"/>
    <mergeCell ref="M6:M7"/>
    <mergeCell ref="B118:B120"/>
    <mergeCell ref="C118:F118"/>
    <mergeCell ref="G118:J118"/>
    <mergeCell ref="K118:M118"/>
    <mergeCell ref="C119:C120"/>
    <mergeCell ref="D119:D120"/>
    <mergeCell ref="E119:E120"/>
    <mergeCell ref="F119:F120"/>
    <mergeCell ref="G119:G120"/>
    <mergeCell ref="H119:H120"/>
    <mergeCell ref="I119:I120"/>
    <mergeCell ref="J119:J120"/>
    <mergeCell ref="K119:K120"/>
    <mergeCell ref="L119:L120"/>
    <mergeCell ref="M119:M120"/>
    <mergeCell ref="H239:H240"/>
    <mergeCell ref="I239:I240"/>
    <mergeCell ref="J239:J240"/>
    <mergeCell ref="K239:K240"/>
    <mergeCell ref="L239:L240"/>
    <mergeCell ref="M239:M240"/>
    <mergeCell ref="B155:B157"/>
    <mergeCell ref="C155:F155"/>
    <mergeCell ref="G155:J155"/>
    <mergeCell ref="K155:M155"/>
    <mergeCell ref="C156:C157"/>
    <mergeCell ref="D156:D157"/>
    <mergeCell ref="E156:E157"/>
    <mergeCell ref="F156:F157"/>
    <mergeCell ref="G156:G157"/>
    <mergeCell ref="H156:H157"/>
    <mergeCell ref="I156:I157"/>
    <mergeCell ref="J156:J157"/>
    <mergeCell ref="K156:K157"/>
    <mergeCell ref="L156:L157"/>
    <mergeCell ref="M156:M157"/>
    <mergeCell ref="B238:B240"/>
    <mergeCell ref="C238:F238"/>
    <mergeCell ref="K214:M214"/>
    <mergeCell ref="M215:M216"/>
    <mergeCell ref="G215:G216"/>
    <mergeCell ref="H215:H216"/>
    <mergeCell ref="G214:J214"/>
    <mergeCell ref="B214:B216"/>
    <mergeCell ref="C214:F214"/>
    <mergeCell ref="C215:C216"/>
    <mergeCell ref="D215:D216"/>
    <mergeCell ref="E215:E216"/>
    <mergeCell ref="F215:F216"/>
    <mergeCell ref="I215:I216"/>
    <mergeCell ref="J215:J216"/>
    <mergeCell ref="G238:J238"/>
    <mergeCell ref="K238:M238"/>
    <mergeCell ref="C239:C240"/>
    <mergeCell ref="D239:D240"/>
    <mergeCell ref="E239:E240"/>
    <mergeCell ref="F239:F240"/>
    <mergeCell ref="G239:G240"/>
    <mergeCell ref="B191:B193"/>
    <mergeCell ref="C191:F191"/>
    <mergeCell ref="G191:J191"/>
    <mergeCell ref="K191:M191"/>
    <mergeCell ref="C192:C193"/>
    <mergeCell ref="D192:D193"/>
    <mergeCell ref="E192:E193"/>
    <mergeCell ref="F192:F193"/>
    <mergeCell ref="G192:G193"/>
    <mergeCell ref="H192:H193"/>
    <mergeCell ref="I192:I193"/>
    <mergeCell ref="J192:J193"/>
    <mergeCell ref="K192:K193"/>
    <mergeCell ref="L192:L193"/>
    <mergeCell ref="M192:M193"/>
    <mergeCell ref="K215:K216"/>
    <mergeCell ref="L215:L216"/>
    <mergeCell ref="B81:B83"/>
    <mergeCell ref="C81:F81"/>
    <mergeCell ref="G81:J81"/>
    <mergeCell ref="K81:M81"/>
    <mergeCell ref="C82:C83"/>
    <mergeCell ref="D82:D83"/>
    <mergeCell ref="E82:E83"/>
    <mergeCell ref="F82:F83"/>
    <mergeCell ref="G82:G83"/>
    <mergeCell ref="H82:H83"/>
    <mergeCell ref="I82:I83"/>
    <mergeCell ref="J82:J83"/>
    <mergeCell ref="K82:K83"/>
    <mergeCell ref="L82:L83"/>
    <mergeCell ref="M82:M83"/>
    <mergeCell ref="B44:B46"/>
    <mergeCell ref="C44:F44"/>
    <mergeCell ref="G44:J44"/>
    <mergeCell ref="K44:M44"/>
    <mergeCell ref="C45:C46"/>
    <mergeCell ref="D45:D46"/>
    <mergeCell ref="E45:E46"/>
    <mergeCell ref="F45:F46"/>
    <mergeCell ref="G45:G46"/>
    <mergeCell ref="H45:H46"/>
    <mergeCell ref="I45:I46"/>
    <mergeCell ref="J45:J46"/>
    <mergeCell ref="K45:K46"/>
    <mergeCell ref="L45:L46"/>
    <mergeCell ref="M45:M4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Hoja resumen</vt:lpstr>
      <vt:lpstr>1.1</vt:lpstr>
      <vt:lpstr>1.2</vt:lpstr>
      <vt:lpstr>1.2bis</vt:lpstr>
      <vt:lpstr>1.3</vt:lpstr>
      <vt:lpstr>1.3bis</vt:lpstr>
      <vt:lpstr>1.4</vt:lpstr>
      <vt:lpstr>1.5</vt:lpstr>
      <vt:lpstr>1.6 </vt:lpstr>
      <vt:lpstr>1.7</vt:lpstr>
      <vt:lpstr>1.8</vt:lpstr>
      <vt:lpstr>1.9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2024-02-21T07:39:04Z</dcterms:created>
  <dcterms:modified xsi:type="dcterms:W3CDTF">2026-07-27T16:58:06Z</dcterms:modified>
</cp:coreProperties>
</file>